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drawings/drawing3.xml" ContentType="application/vnd.openxmlformats-officedocument.drawing+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drawings/drawing4.xml" ContentType="application/vnd.openxmlformats-officedocument.drawing+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drawings/drawing5.xml" ContentType="application/vnd.openxmlformats-officedocument.drawing+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hidePivotFieldList="1" defaultThemeVersion="124226"/>
  <mc:AlternateContent xmlns:mc="http://schemas.openxmlformats.org/markup-compatibility/2006">
    <mc:Choice Requires="x15">
      <x15ac:absPath xmlns:x15ac="http://schemas.microsoft.com/office/spreadsheetml/2010/11/ac" url="P:\PROJECTS\2600s\2650G UN-REDD 2014\Work in progress\9 1 Interagency\BeRT\Final tool\Final\"/>
    </mc:Choice>
  </mc:AlternateContent>
  <workbookProtection workbookAlgorithmName="SHA-512" workbookHashValue="rnMOq4doDOaftTlBXxneY46RPdhenaq5B843giwaW0PfGojJMcIXvUecavrnN5B1hqleFVvhhmRe9CdTiatZng==" workbookSaltValue="UkfYhQsSbFANsd/r5l39MQ==" workbookSpinCount="100000" lockStructure="1"/>
  <bookViews>
    <workbookView xWindow="0" yWindow="0" windowWidth="21600" windowHeight="9135"/>
  </bookViews>
  <sheets>
    <sheet name="Overview" sheetId="1" r:id="rId1"/>
    <sheet name="Module 1" sheetId="2" r:id="rId2"/>
    <sheet name="Module 2" sheetId="11" r:id="rId3"/>
    <sheet name="Module 3" sheetId="4" r:id="rId4"/>
    <sheet name="Output Tables" sheetId="6" r:id="rId5"/>
  </sheets>
  <definedNames>
    <definedName name="_xlnm._FilterDatabase" localSheetId="2" hidden="1">'Module 2'!$AM$77:$AP$82</definedName>
    <definedName name="_xlnm._FilterDatabase" localSheetId="3" hidden="1">'Module 3'!$D$66:$J$66</definedName>
    <definedName name="_ftn1" localSheetId="0">Overview!$D$34</definedName>
    <definedName name="_ftnref1" localSheetId="0">Overview!$B$5</definedName>
    <definedName name="_Ref372188685" localSheetId="1">'Module 1'!$C$20</definedName>
    <definedName name="_Ref372188724" localSheetId="2">'Module 2'!$C$37</definedName>
    <definedName name="_Toc373507030" localSheetId="0">Overview!#REF!</definedName>
    <definedName name="_Toc373507032" localSheetId="1">'Module 1'!#REF!</definedName>
    <definedName name="_Toc373507034" localSheetId="1">'Module 1'!$C$9</definedName>
    <definedName name="_Toc401587073" localSheetId="2">'Module 2'!$W$157</definedName>
    <definedName name="_Toc401587076" localSheetId="2">'Module 2'!$W$161</definedName>
    <definedName name="_Toc401587077" localSheetId="2">'Module 2'!$W$162</definedName>
    <definedName name="Click_here_to_select_an_action_from_Module_1" comment="Input range for the combo box for REDD+ actions in Module 2." localSheetId="2">'Module 1'!$AG$23:$AG$39</definedName>
    <definedName name="_xlnm.Criteria" localSheetId="2">'Module 2'!$AM$83:$AP$83</definedName>
    <definedName name="_xlnm.Extract" localSheetId="2">'Module 2'!$AR$77:$AT$82</definedName>
    <definedName name="_xlnm.Print_Area" localSheetId="1">'Module 1'!$T$20:$AB$33</definedName>
    <definedName name="_xlnm.Print_Area" localSheetId="4">'Output Tables'!$F$5:$M$35</definedName>
    <definedName name="_xlnm.Print_Area" localSheetId="0">Overview!$B$1:$D$31</definedName>
    <definedName name="sorted_list_start" localSheetId="2">'Module 2'!$B$2</definedName>
    <definedName name="sorted_list_start">#REF!</definedName>
    <definedName name="Z_0398F8AF_BB01_4F41_911B_6BEB5C23013B_.wvu.Cols" localSheetId="1" hidden="1">'Module 1'!$B:$B,'Module 1'!$L:$AG</definedName>
    <definedName name="Z_0398F8AF_BB01_4F41_911B_6BEB5C23013B_.wvu.Cols" localSheetId="2" hidden="1">'Module 2'!$O:$BF</definedName>
    <definedName name="Z_0398F8AF_BB01_4F41_911B_6BEB5C23013B_.wvu.Cols" localSheetId="3" hidden="1">'Module 3'!$B:$B,'Module 3'!$L:$Y</definedName>
    <definedName name="Z_0398F8AF_BB01_4F41_911B_6BEB5C23013B_.wvu.Cols" localSheetId="4" hidden="1">'Output Tables'!$C:$Z,'Output Tables'!$AJ:$AL</definedName>
    <definedName name="Z_0398F8AF_BB01_4F41_911B_6BEB5C23013B_.wvu.Cols" localSheetId="0" hidden="1">Overview!$C:$C</definedName>
    <definedName name="Z_0398F8AF_BB01_4F41_911B_6BEB5C23013B_.wvu.FilterData" localSheetId="2" hidden="1">'Module 2'!$AM$77:$AP$82</definedName>
    <definedName name="Z_0398F8AF_BB01_4F41_911B_6BEB5C23013B_.wvu.FilterData" localSheetId="3" hidden="1">'Module 3'!$D$66:$J$66</definedName>
    <definedName name="Z_0398F8AF_BB01_4F41_911B_6BEB5C23013B_.wvu.PrintArea" localSheetId="1" hidden="1">'Module 1'!$T$20:$AB$33</definedName>
    <definedName name="Z_0398F8AF_BB01_4F41_911B_6BEB5C23013B_.wvu.PrintArea" localSheetId="0" hidden="1">Overview!$B$1:$D$31</definedName>
    <definedName name="Z_0398F8AF_BB01_4F41_911B_6BEB5C23013B_.wvu.Rows" localSheetId="1" hidden="1">'Module 1'!$13:$19,'Module 1'!$43:$66</definedName>
    <definedName name="Z_0398F8AF_BB01_4F41_911B_6BEB5C23013B_.wvu.Rows" localSheetId="2" hidden="1">'Module 2'!$37:$700</definedName>
    <definedName name="Z_0398F8AF_BB01_4F41_911B_6BEB5C23013B_.wvu.Rows" localSheetId="3" hidden="1">'Module 3'!$30:$700</definedName>
    <definedName name="Z_0398F8AF_BB01_4F41_911B_6BEB5C23013B_.wvu.Rows" localSheetId="4" hidden="1">'Output Tables'!$2:$427,'Output Tables'!$434:$641,'Output Tables'!$682:$799</definedName>
    <definedName name="Z_0596A31D_1135_4C04_B235_4F7AEFBF56EB_.wvu.Cols" localSheetId="1" hidden="1">'Module 1'!$B:$B,'Module 1'!$L:$AG</definedName>
    <definedName name="Z_0596A31D_1135_4C04_B235_4F7AEFBF56EB_.wvu.Cols" localSheetId="2" hidden="1">'Module 2'!$O:$BF</definedName>
    <definedName name="Z_0596A31D_1135_4C04_B235_4F7AEFBF56EB_.wvu.Cols" localSheetId="3" hidden="1">'Module 3'!$B:$B,'Module 3'!$L:$Y</definedName>
    <definedName name="Z_0596A31D_1135_4C04_B235_4F7AEFBF56EB_.wvu.Cols" localSheetId="4" hidden="1">'Output Tables'!$C:$E,'Output Tables'!$O:$AO</definedName>
    <definedName name="Z_0596A31D_1135_4C04_B235_4F7AEFBF56EB_.wvu.Cols" localSheetId="0" hidden="1">Overview!$C:$C</definedName>
    <definedName name="Z_0596A31D_1135_4C04_B235_4F7AEFBF56EB_.wvu.FilterData" localSheetId="2" hidden="1">'Module 2'!$AM$77:$AP$82</definedName>
    <definedName name="Z_0596A31D_1135_4C04_B235_4F7AEFBF56EB_.wvu.FilterData" localSheetId="3" hidden="1">'Module 3'!$D$66:$J$66</definedName>
    <definedName name="Z_0596A31D_1135_4C04_B235_4F7AEFBF56EB_.wvu.PrintArea" localSheetId="1" hidden="1">'Module 1'!$T$20:$AB$33</definedName>
    <definedName name="Z_0596A31D_1135_4C04_B235_4F7AEFBF56EB_.wvu.PrintArea" localSheetId="0" hidden="1">Overview!$B$1:$D$31</definedName>
    <definedName name="Z_0596A31D_1135_4C04_B235_4F7AEFBF56EB_.wvu.Rows" localSheetId="1" hidden="1">'Module 1'!$13:$19,'Module 1'!$43:$66</definedName>
    <definedName name="Z_0596A31D_1135_4C04_B235_4F7AEFBF56EB_.wvu.Rows" localSheetId="2" hidden="1">'Module 2'!$37:$700</definedName>
    <definedName name="Z_0596A31D_1135_4C04_B235_4F7AEFBF56EB_.wvu.Rows" localSheetId="3" hidden="1">'Module 3'!$29:$700</definedName>
    <definedName name="Z_0596A31D_1135_4C04_B235_4F7AEFBF56EB_.wvu.Rows" localSheetId="4" hidden="1">'Output Tables'!$1:$8,'Output Tables'!$38:$798</definedName>
    <definedName name="Z_0F44F22A_7810_43A9_8241_E43689B541F4_.wvu.Cols" localSheetId="1" hidden="1">'Module 1'!$B:$B</definedName>
    <definedName name="Z_0F44F22A_7810_43A9_8241_E43689B541F4_.wvu.Cols" localSheetId="3" hidden="1">'Module 3'!$B:$B</definedName>
    <definedName name="Z_0F44F22A_7810_43A9_8241_E43689B541F4_.wvu.FilterData" localSheetId="2" hidden="1">'Module 2'!$AM$77:$AP$82</definedName>
    <definedName name="Z_0F44F22A_7810_43A9_8241_E43689B541F4_.wvu.FilterData" localSheetId="3" hidden="1">'Module 3'!$D$66:$J$66</definedName>
    <definedName name="Z_0F44F22A_7810_43A9_8241_E43689B541F4_.wvu.PrintArea" localSheetId="1" hidden="1">'Module 1'!$T$20:$AB$33</definedName>
    <definedName name="Z_0F44F22A_7810_43A9_8241_E43689B541F4_.wvu.PrintArea" localSheetId="4" hidden="1">'Output Tables'!$F$5:$M$35</definedName>
    <definedName name="Z_0F44F22A_7810_43A9_8241_E43689B541F4_.wvu.PrintArea" localSheetId="0" hidden="1">Overview!$B$1:$D$31</definedName>
    <definedName name="Z_0F44F22A_7810_43A9_8241_E43689B541F4_.wvu.Rows" localSheetId="1" hidden="1">'Module 1'!$13:$19</definedName>
    <definedName name="Z_1164E0A0_71A8_4DF7_935D_99E79791952A_.wvu.Cols" localSheetId="1" hidden="1">'Module 1'!$B:$B,'Module 1'!$L:$AG</definedName>
    <definedName name="Z_1164E0A0_71A8_4DF7_935D_99E79791952A_.wvu.Cols" localSheetId="2" hidden="1">'Module 2'!$O:$BF</definedName>
    <definedName name="Z_1164E0A0_71A8_4DF7_935D_99E79791952A_.wvu.Cols" localSheetId="3" hidden="1">'Module 3'!$B:$B,'Module 3'!$L:$Y</definedName>
    <definedName name="Z_1164E0A0_71A8_4DF7_935D_99E79791952A_.wvu.Cols" localSheetId="4" hidden="1">'Output Tables'!$D:$AN</definedName>
    <definedName name="Z_1164E0A0_71A8_4DF7_935D_99E79791952A_.wvu.Cols" localSheetId="0" hidden="1">Overview!$C:$C</definedName>
    <definedName name="Z_1164E0A0_71A8_4DF7_935D_99E79791952A_.wvu.FilterData" localSheetId="2" hidden="1">'Module 2'!$AM$77:$AP$82</definedName>
    <definedName name="Z_1164E0A0_71A8_4DF7_935D_99E79791952A_.wvu.FilterData" localSheetId="3" hidden="1">'Module 3'!$D$66:$J$66</definedName>
    <definedName name="Z_1164E0A0_71A8_4DF7_935D_99E79791952A_.wvu.PrintArea" localSheetId="1" hidden="1">'Module 1'!$T$20:$AB$33</definedName>
    <definedName name="Z_1164E0A0_71A8_4DF7_935D_99E79791952A_.wvu.PrintArea" localSheetId="4" hidden="1">'Output Tables'!$F$5:$M$35</definedName>
    <definedName name="Z_1164E0A0_71A8_4DF7_935D_99E79791952A_.wvu.PrintArea" localSheetId="0" hidden="1">Overview!$B$1:$D$31</definedName>
    <definedName name="Z_1164E0A0_71A8_4DF7_935D_99E79791952A_.wvu.Rows" localSheetId="1" hidden="1">'Module 1'!$13:$19,'Module 1'!$43:$66</definedName>
    <definedName name="Z_1164E0A0_71A8_4DF7_935D_99E79791952A_.wvu.Rows" localSheetId="2" hidden="1">'Module 2'!$5:$524,'Module 2'!$602:$700</definedName>
    <definedName name="Z_1164E0A0_71A8_4DF7_935D_99E79791952A_.wvu.Rows" localSheetId="3" hidden="1">'Module 3'!$29:$700</definedName>
    <definedName name="Z_1164E0A0_71A8_4DF7_935D_99E79791952A_.wvu.Rows" localSheetId="4" hidden="1">'Output Tables'!$7:$797</definedName>
    <definedName name="Z_127CF244_40F7_4382_B5F4_6FE7DC055927_.wvu.Cols" localSheetId="1" hidden="1">'Module 1'!$B:$B,'Module 1'!$L:$AG</definedName>
    <definedName name="Z_127CF244_40F7_4382_B5F4_6FE7DC055927_.wvu.Cols" localSheetId="2" hidden="1">'Module 2'!$O:$BF</definedName>
    <definedName name="Z_127CF244_40F7_4382_B5F4_6FE7DC055927_.wvu.Cols" localSheetId="3" hidden="1">'Module 3'!$B:$B,'Module 3'!$L:$Y</definedName>
    <definedName name="Z_127CF244_40F7_4382_B5F4_6FE7DC055927_.wvu.Cols" localSheetId="4" hidden="1">'Output Tables'!$C:$O,'Output Tables'!$Y:$AN</definedName>
    <definedName name="Z_127CF244_40F7_4382_B5F4_6FE7DC055927_.wvu.Cols" localSheetId="0" hidden="1">Overview!$C:$C</definedName>
    <definedName name="Z_127CF244_40F7_4382_B5F4_6FE7DC055927_.wvu.FilterData" localSheetId="2" hidden="1">'Module 2'!$AM$77:$AP$82</definedName>
    <definedName name="Z_127CF244_40F7_4382_B5F4_6FE7DC055927_.wvu.FilterData" localSheetId="3" hidden="1">'Module 3'!$D$66:$J$66</definedName>
    <definedName name="Z_127CF244_40F7_4382_B5F4_6FE7DC055927_.wvu.PrintArea" localSheetId="1" hidden="1">'Module 1'!$T$20:$AB$33</definedName>
    <definedName name="Z_127CF244_40F7_4382_B5F4_6FE7DC055927_.wvu.PrintArea" localSheetId="0" hidden="1">Overview!$B$1:$D$31</definedName>
    <definedName name="Z_127CF244_40F7_4382_B5F4_6FE7DC055927_.wvu.Rows" localSheetId="1" hidden="1">'Module 1'!$13:$19,'Module 1'!$43:$66</definedName>
    <definedName name="Z_127CF244_40F7_4382_B5F4_6FE7DC055927_.wvu.Rows" localSheetId="2" hidden="1">'Module 2'!$37:$700</definedName>
    <definedName name="Z_127CF244_40F7_4382_B5F4_6FE7DC055927_.wvu.Rows" localSheetId="3" hidden="1">'Module 3'!$30:$700</definedName>
    <definedName name="Z_127CF244_40F7_4382_B5F4_6FE7DC055927_.wvu.Rows" localSheetId="4" hidden="1">'Output Tables'!$2:$39,'Output Tables'!$100:$420,'Output Tables'!$422:$797</definedName>
    <definedName name="Z_14701618_057F_44B9_A80D_6571C2675A43_.wvu.Cols" localSheetId="1" hidden="1">'Module 1'!$B:$B,'Module 1'!$L:$AG</definedName>
    <definedName name="Z_14701618_057F_44B9_A80D_6571C2675A43_.wvu.Cols" localSheetId="2" hidden="1">'Module 2'!$O:$BF</definedName>
    <definedName name="Z_14701618_057F_44B9_A80D_6571C2675A43_.wvu.Cols" localSheetId="3" hidden="1">'Module 3'!$B:$B,'Module 3'!$L:$Y</definedName>
    <definedName name="Z_14701618_057F_44B9_A80D_6571C2675A43_.wvu.Cols" localSheetId="4" hidden="1">'Output Tables'!$D:$AN</definedName>
    <definedName name="Z_14701618_057F_44B9_A80D_6571C2675A43_.wvu.Cols" localSheetId="0" hidden="1">Overview!$C:$C</definedName>
    <definedName name="Z_14701618_057F_44B9_A80D_6571C2675A43_.wvu.FilterData" localSheetId="2" hidden="1">'Module 2'!$AM$77:$AP$82</definedName>
    <definedName name="Z_14701618_057F_44B9_A80D_6571C2675A43_.wvu.FilterData" localSheetId="3" hidden="1">'Module 3'!$D$66:$J$66</definedName>
    <definedName name="Z_14701618_057F_44B9_A80D_6571C2675A43_.wvu.PrintArea" localSheetId="1" hidden="1">'Module 1'!$T$20:$AB$33</definedName>
    <definedName name="Z_14701618_057F_44B9_A80D_6571C2675A43_.wvu.PrintArea" localSheetId="4" hidden="1">'Output Tables'!$F$5:$M$35</definedName>
    <definedName name="Z_14701618_057F_44B9_A80D_6571C2675A43_.wvu.PrintArea" localSheetId="0" hidden="1">Overview!$B$1:$D$31</definedName>
    <definedName name="Z_14701618_057F_44B9_A80D_6571C2675A43_.wvu.Rows" localSheetId="1" hidden="1">'Module 1'!$13:$19,'Module 1'!$43:$66</definedName>
    <definedName name="Z_14701618_057F_44B9_A80D_6571C2675A43_.wvu.Rows" localSheetId="2" hidden="1">'Module 2'!$37:$700</definedName>
    <definedName name="Z_14701618_057F_44B9_A80D_6571C2675A43_.wvu.Rows" localSheetId="3" hidden="1">'Module 3'!$5:$125,'Module 3'!$233:$700</definedName>
    <definedName name="Z_14701618_057F_44B9_A80D_6571C2675A43_.wvu.Rows" localSheetId="4" hidden="1">'Output Tables'!$7:$797</definedName>
    <definedName name="Z_14B7E1D9_F05B_44BE_A36D_1131D48DE55A_.wvu.Cols" localSheetId="1" hidden="1">'Module 1'!$B:$B,'Module 1'!$L:$AG</definedName>
    <definedName name="Z_14B7E1D9_F05B_44BE_A36D_1131D48DE55A_.wvu.Cols" localSheetId="2" hidden="1">'Module 2'!$O:$BF</definedName>
    <definedName name="Z_14B7E1D9_F05B_44BE_A36D_1131D48DE55A_.wvu.Cols" localSheetId="3" hidden="1">'Module 3'!$B:$B,'Module 3'!$L:$Y</definedName>
    <definedName name="Z_14B7E1D9_F05B_44BE_A36D_1131D48DE55A_.wvu.Cols" localSheetId="4" hidden="1">'Output Tables'!$C:$AJ</definedName>
    <definedName name="Z_14B7E1D9_F05B_44BE_A36D_1131D48DE55A_.wvu.Cols" localSheetId="0" hidden="1">Overview!$C:$C</definedName>
    <definedName name="Z_14B7E1D9_F05B_44BE_A36D_1131D48DE55A_.wvu.FilterData" localSheetId="2" hidden="1">'Module 2'!$AM$77:$AP$82</definedName>
    <definedName name="Z_14B7E1D9_F05B_44BE_A36D_1131D48DE55A_.wvu.FilterData" localSheetId="3" hidden="1">'Module 3'!$D$66:$J$66</definedName>
    <definedName name="Z_14B7E1D9_F05B_44BE_A36D_1131D48DE55A_.wvu.PrintArea" localSheetId="1" hidden="1">'Module 1'!$T$20:$AB$33</definedName>
    <definedName name="Z_14B7E1D9_F05B_44BE_A36D_1131D48DE55A_.wvu.PrintArea" localSheetId="0" hidden="1">Overview!$B$1:$D$31</definedName>
    <definedName name="Z_14B7E1D9_F05B_44BE_A36D_1131D48DE55A_.wvu.Rows" localSheetId="1" hidden="1">'Module 1'!$13:$19,'Module 1'!$43:$66</definedName>
    <definedName name="Z_14B7E1D9_F05B_44BE_A36D_1131D48DE55A_.wvu.Rows" localSheetId="2" hidden="1">'Module 2'!$37:$700</definedName>
    <definedName name="Z_14B7E1D9_F05B_44BE_A36D_1131D48DE55A_.wvu.Rows" localSheetId="3" hidden="1">'Module 3'!$30:$700</definedName>
    <definedName name="Z_14B7E1D9_F05B_44BE_A36D_1131D48DE55A_.wvu.Rows" localSheetId="4" hidden="1">'Output Tables'!$2:$427,'Output Tables'!$432:$461,'Output Tables'!$464:$682,'Output Tables'!$709:$799</definedName>
    <definedName name="Z_1730E845_78B9_4800_8016_B034C4011192_.wvu.Cols" localSheetId="1" hidden="1">'Module 1'!$B:$B,'Module 1'!$L:$AG</definedName>
    <definedName name="Z_1730E845_78B9_4800_8016_B034C4011192_.wvu.Cols" localSheetId="2" hidden="1">'Module 2'!$O:$BF</definedName>
    <definedName name="Z_1730E845_78B9_4800_8016_B034C4011192_.wvu.Cols" localSheetId="3" hidden="1">'Module 3'!$B:$B,'Module 3'!$L:$Y</definedName>
    <definedName name="Z_1730E845_78B9_4800_8016_B034C4011192_.wvu.Cols" localSheetId="4" hidden="1">'Output Tables'!$D:$AN</definedName>
    <definedName name="Z_1730E845_78B9_4800_8016_B034C4011192_.wvu.Cols" localSheetId="0" hidden="1">Overview!$C:$C</definedName>
    <definedName name="Z_1730E845_78B9_4800_8016_B034C4011192_.wvu.FilterData" localSheetId="2" hidden="1">'Module 2'!$AM$77:$AP$82</definedName>
    <definedName name="Z_1730E845_78B9_4800_8016_B034C4011192_.wvu.FilterData" localSheetId="3" hidden="1">'Module 3'!$D$66:$J$66</definedName>
    <definedName name="Z_1730E845_78B9_4800_8016_B034C4011192_.wvu.PrintArea" localSheetId="1" hidden="1">'Module 1'!$T$20:$AB$33</definedName>
    <definedName name="Z_1730E845_78B9_4800_8016_B034C4011192_.wvu.PrintArea" localSheetId="4" hidden="1">'Output Tables'!$F$5:$M$35</definedName>
    <definedName name="Z_1730E845_78B9_4800_8016_B034C4011192_.wvu.PrintArea" localSheetId="0" hidden="1">Overview!$B$1:$D$31</definedName>
    <definedName name="Z_1730E845_78B9_4800_8016_B034C4011192_.wvu.Rows" localSheetId="1" hidden="1">'Module 1'!$13:$19,'Module 1'!$43:$66</definedName>
    <definedName name="Z_1730E845_78B9_4800_8016_B034C4011192_.wvu.Rows" localSheetId="2" hidden="1">'Module 2'!$37:$700</definedName>
    <definedName name="Z_1730E845_78B9_4800_8016_B034C4011192_.wvu.Rows" localSheetId="3" hidden="1">'Module 3'!$29:$700</definedName>
    <definedName name="Z_1730E845_78B9_4800_8016_B034C4011192_.wvu.Rows" localSheetId="4" hidden="1">'Output Tables'!$7:$797</definedName>
    <definedName name="Z_193C6D79_1DD6_46B2_B287_29B305333ABD_.wvu.Cols" localSheetId="1" hidden="1">'Module 1'!$B:$B,'Module 1'!$L:$AG</definedName>
    <definedName name="Z_193C6D79_1DD6_46B2_B287_29B305333ABD_.wvu.Cols" localSheetId="2" hidden="1">'Module 2'!$O:$BF</definedName>
    <definedName name="Z_193C6D79_1DD6_46B2_B287_29B305333ABD_.wvu.Cols" localSheetId="3" hidden="1">'Module 3'!$B:$B,'Module 3'!$L:$Y</definedName>
    <definedName name="Z_193C6D79_1DD6_46B2_B287_29B305333ABD_.wvu.Cols" localSheetId="4" hidden="1">'Output Tables'!$D:$AN</definedName>
    <definedName name="Z_193C6D79_1DD6_46B2_B287_29B305333ABD_.wvu.Cols" localSheetId="0" hidden="1">Overview!$C:$C</definedName>
    <definedName name="Z_193C6D79_1DD6_46B2_B287_29B305333ABD_.wvu.FilterData" localSheetId="2" hidden="1">'Module 2'!$AM$77:$AP$82</definedName>
    <definedName name="Z_193C6D79_1DD6_46B2_B287_29B305333ABD_.wvu.FilterData" localSheetId="3" hidden="1">'Module 3'!$D$66:$J$66</definedName>
    <definedName name="Z_193C6D79_1DD6_46B2_B287_29B305333ABD_.wvu.PrintArea" localSheetId="1" hidden="1">'Module 1'!$T$20:$AB$33</definedName>
    <definedName name="Z_193C6D79_1DD6_46B2_B287_29B305333ABD_.wvu.PrintArea" localSheetId="4" hidden="1">'Output Tables'!$F$5:$M$35</definedName>
    <definedName name="Z_193C6D79_1DD6_46B2_B287_29B305333ABD_.wvu.PrintArea" localSheetId="0" hidden="1">Overview!$B$1:$D$31</definedName>
    <definedName name="Z_193C6D79_1DD6_46B2_B287_29B305333ABD_.wvu.Rows" localSheetId="1" hidden="1">'Module 1'!$13:$19,'Module 1'!$43:$66</definedName>
    <definedName name="Z_193C6D79_1DD6_46B2_B287_29B305333ABD_.wvu.Rows" localSheetId="2" hidden="1">'Module 2'!$37:$700</definedName>
    <definedName name="Z_193C6D79_1DD6_46B2_B287_29B305333ABD_.wvu.Rows" localSheetId="3" hidden="1">'Module 3'!$29:$700</definedName>
    <definedName name="Z_193C6D79_1DD6_46B2_B287_29B305333ABD_.wvu.Rows" localSheetId="4" hidden="1">'Output Tables'!$7:$797</definedName>
    <definedName name="Z_2D881BC0_D8D0_4107_9850_1E783069C556_.wvu.Cols" localSheetId="1" hidden="1">'Module 1'!$B:$B,'Module 1'!$L:$AG</definedName>
    <definedName name="Z_2D881BC0_D8D0_4107_9850_1E783069C556_.wvu.Cols" localSheetId="2" hidden="1">'Module 2'!$O:$BF</definedName>
    <definedName name="Z_2D881BC0_D8D0_4107_9850_1E783069C556_.wvu.Cols" localSheetId="3" hidden="1">'Module 3'!$B:$B,'Module 3'!$L:$Y</definedName>
    <definedName name="Z_2D881BC0_D8D0_4107_9850_1E783069C556_.wvu.Cols" localSheetId="4" hidden="1">'Output Tables'!$C:$AJ</definedName>
    <definedName name="Z_2D881BC0_D8D0_4107_9850_1E783069C556_.wvu.Cols" localSheetId="0" hidden="1">Overview!$C:$C</definedName>
    <definedName name="Z_2D881BC0_D8D0_4107_9850_1E783069C556_.wvu.FilterData" localSheetId="2" hidden="1">'Module 2'!$AM$77:$AP$82</definedName>
    <definedName name="Z_2D881BC0_D8D0_4107_9850_1E783069C556_.wvu.FilterData" localSheetId="3" hidden="1">'Module 3'!$D$66:$J$66</definedName>
    <definedName name="Z_2D881BC0_D8D0_4107_9850_1E783069C556_.wvu.PrintArea" localSheetId="1" hidden="1">'Module 1'!$T$20:$AB$33</definedName>
    <definedName name="Z_2D881BC0_D8D0_4107_9850_1E783069C556_.wvu.PrintArea" localSheetId="0" hidden="1">Overview!$B$1:$D$31</definedName>
    <definedName name="Z_2D881BC0_D8D0_4107_9850_1E783069C556_.wvu.Rows" localSheetId="1" hidden="1">'Module 1'!$13:$19,'Module 1'!$43:$66</definedName>
    <definedName name="Z_2D881BC0_D8D0_4107_9850_1E783069C556_.wvu.Rows" localSheetId="2" hidden="1">'Module 2'!$37:$700</definedName>
    <definedName name="Z_2D881BC0_D8D0_4107_9850_1E783069C556_.wvu.Rows" localSheetId="3" hidden="1">'Module 3'!$30:$700</definedName>
    <definedName name="Z_2D881BC0_D8D0_4107_9850_1E783069C556_.wvu.Rows" localSheetId="4" hidden="1">'Output Tables'!$2:$427,'Output Tables'!$432:$461,'Output Tables'!$464:$525,'Output Tables'!$545:$799</definedName>
    <definedName name="Z_3783CD60_BBDD_4DC9_8238_7D85CC9CCE38_.wvu.Cols" localSheetId="1" hidden="1">'Module 1'!$B:$B,'Module 1'!$L:$AG</definedName>
    <definedName name="Z_3783CD60_BBDD_4DC9_8238_7D85CC9CCE38_.wvu.Cols" localSheetId="2" hidden="1">'Module 2'!$O:$BF</definedName>
    <definedName name="Z_3783CD60_BBDD_4DC9_8238_7D85CC9CCE38_.wvu.Cols" localSheetId="3" hidden="1">'Module 3'!$B:$B,'Module 3'!$L:$Y</definedName>
    <definedName name="Z_3783CD60_BBDD_4DC9_8238_7D85CC9CCE38_.wvu.Cols" localSheetId="4" hidden="1">'Output Tables'!$D:$AN</definedName>
    <definedName name="Z_3783CD60_BBDD_4DC9_8238_7D85CC9CCE38_.wvu.Cols" localSheetId="0" hidden="1">Overview!$C:$C</definedName>
    <definedName name="Z_3783CD60_BBDD_4DC9_8238_7D85CC9CCE38_.wvu.FilterData" localSheetId="2" hidden="1">'Module 2'!$AM$77:$AP$82</definedName>
    <definedName name="Z_3783CD60_BBDD_4DC9_8238_7D85CC9CCE38_.wvu.FilterData" localSheetId="3" hidden="1">'Module 3'!$D$66:$J$66</definedName>
    <definedName name="Z_3783CD60_BBDD_4DC9_8238_7D85CC9CCE38_.wvu.PrintArea" localSheetId="1" hidden="1">'Module 1'!$T$20:$AB$33</definedName>
    <definedName name="Z_3783CD60_BBDD_4DC9_8238_7D85CC9CCE38_.wvu.PrintArea" localSheetId="4" hidden="1">'Output Tables'!$F$5:$M$35</definedName>
    <definedName name="Z_3783CD60_BBDD_4DC9_8238_7D85CC9CCE38_.wvu.PrintArea" localSheetId="0" hidden="1">Overview!$B$1:$D$31</definedName>
    <definedName name="Z_3783CD60_BBDD_4DC9_8238_7D85CC9CCE38_.wvu.Rows" localSheetId="1" hidden="1">'Module 1'!$13:$19,'Module 1'!$43:$66</definedName>
    <definedName name="Z_3783CD60_BBDD_4DC9_8238_7D85CC9CCE38_.wvu.Rows" localSheetId="2" hidden="1">'Module 2'!$5:$601</definedName>
    <definedName name="Z_3783CD60_BBDD_4DC9_8238_7D85CC9CCE38_.wvu.Rows" localSheetId="3" hidden="1">'Module 3'!$29:$700</definedName>
    <definedName name="Z_3783CD60_BBDD_4DC9_8238_7D85CC9CCE38_.wvu.Rows" localSheetId="4" hidden="1">'Output Tables'!$7:$797</definedName>
    <definedName name="Z_3DF84044_4F18_4693_9BC0_6F1E3BB79687_.wvu.Cols" localSheetId="1" hidden="1">'Module 1'!$B:$B,'Module 1'!$L:$AG</definedName>
    <definedName name="Z_3DF84044_4F18_4693_9BC0_6F1E3BB79687_.wvu.Cols" localSheetId="2" hidden="1">'Module 2'!$O:$BF</definedName>
    <definedName name="Z_3DF84044_4F18_4693_9BC0_6F1E3BB79687_.wvu.Cols" localSheetId="3" hidden="1">'Module 3'!$B:$B,'Module 3'!$L:$Y</definedName>
    <definedName name="Z_3DF84044_4F18_4693_9BC0_6F1E3BB79687_.wvu.Cols" localSheetId="4" hidden="1">'Output Tables'!$D:$AN</definedName>
    <definedName name="Z_3DF84044_4F18_4693_9BC0_6F1E3BB79687_.wvu.Cols" localSheetId="0" hidden="1">Overview!$C:$C</definedName>
    <definedName name="Z_3DF84044_4F18_4693_9BC0_6F1E3BB79687_.wvu.FilterData" localSheetId="2" hidden="1">'Module 2'!$AM$77:$AP$82</definedName>
    <definedName name="Z_3DF84044_4F18_4693_9BC0_6F1E3BB79687_.wvu.FilterData" localSheetId="3" hidden="1">'Module 3'!$D$66:$J$66</definedName>
    <definedName name="Z_3DF84044_4F18_4693_9BC0_6F1E3BB79687_.wvu.PrintArea" localSheetId="1" hidden="1">'Module 1'!$T$20:$AB$33</definedName>
    <definedName name="Z_3DF84044_4F18_4693_9BC0_6F1E3BB79687_.wvu.PrintArea" localSheetId="4" hidden="1">'Output Tables'!$F$5:$M$35</definedName>
    <definedName name="Z_3DF84044_4F18_4693_9BC0_6F1E3BB79687_.wvu.PrintArea" localSheetId="0" hidden="1">Overview!$B$1:$D$31</definedName>
    <definedName name="Z_3DF84044_4F18_4693_9BC0_6F1E3BB79687_.wvu.Rows" localSheetId="1" hidden="1">'Module 1'!$13:$19,'Module 1'!$43:$66</definedName>
    <definedName name="Z_3DF84044_4F18_4693_9BC0_6F1E3BB79687_.wvu.Rows" localSheetId="2" hidden="1">'Module 2'!$37:$700</definedName>
    <definedName name="Z_3DF84044_4F18_4693_9BC0_6F1E3BB79687_.wvu.Rows" localSheetId="3" hidden="1">'Module 3'!$29:$700</definedName>
    <definedName name="Z_3DF84044_4F18_4693_9BC0_6F1E3BB79687_.wvu.Rows" localSheetId="4" hidden="1">'Output Tables'!$7:$797</definedName>
    <definedName name="Z_44126E2B_CD5D_4F43_AA3C_BFC7C80D88FD_.wvu.Cols" localSheetId="1" hidden="1">'Module 1'!$B:$B,'Module 1'!$L:$AG</definedName>
    <definedName name="Z_44126E2B_CD5D_4F43_AA3C_BFC7C80D88FD_.wvu.Cols" localSheetId="2" hidden="1">'Module 2'!$O:$BF</definedName>
    <definedName name="Z_44126E2B_CD5D_4F43_AA3C_BFC7C80D88FD_.wvu.Cols" localSheetId="3" hidden="1">'Module 3'!$B:$B,'Module 3'!$L:$Y</definedName>
    <definedName name="Z_44126E2B_CD5D_4F43_AA3C_BFC7C80D88FD_.wvu.Cols" localSheetId="4" hidden="1">'Output Tables'!$D:$AN</definedName>
    <definedName name="Z_44126E2B_CD5D_4F43_AA3C_BFC7C80D88FD_.wvu.Cols" localSheetId="0" hidden="1">Overview!$C:$C</definedName>
    <definedName name="Z_44126E2B_CD5D_4F43_AA3C_BFC7C80D88FD_.wvu.FilterData" localSheetId="2" hidden="1">'Module 2'!$AM$77:$AP$82</definedName>
    <definedName name="Z_44126E2B_CD5D_4F43_AA3C_BFC7C80D88FD_.wvu.FilterData" localSheetId="3" hidden="1">'Module 3'!$D$66:$J$66</definedName>
    <definedName name="Z_44126E2B_CD5D_4F43_AA3C_BFC7C80D88FD_.wvu.PrintArea" localSheetId="1" hidden="1">'Module 1'!$T$20:$AB$33</definedName>
    <definedName name="Z_44126E2B_CD5D_4F43_AA3C_BFC7C80D88FD_.wvu.PrintArea" localSheetId="4" hidden="1">'Output Tables'!$F$5:$M$35</definedName>
    <definedName name="Z_44126E2B_CD5D_4F43_AA3C_BFC7C80D88FD_.wvu.PrintArea" localSheetId="0" hidden="1">Overview!$B$1:$D$31</definedName>
    <definedName name="Z_44126E2B_CD5D_4F43_AA3C_BFC7C80D88FD_.wvu.Rows" localSheetId="1" hidden="1">'Module 1'!$13:$19,'Module 1'!$43:$66</definedName>
    <definedName name="Z_44126E2B_CD5D_4F43_AA3C_BFC7C80D88FD_.wvu.Rows" localSheetId="2" hidden="1">'Module 2'!$5:$321,'Module 2'!$411:$700</definedName>
    <definedName name="Z_44126E2B_CD5D_4F43_AA3C_BFC7C80D88FD_.wvu.Rows" localSheetId="3" hidden="1">'Module 3'!$29:$700</definedName>
    <definedName name="Z_44126E2B_CD5D_4F43_AA3C_BFC7C80D88FD_.wvu.Rows" localSheetId="4" hidden="1">'Output Tables'!$7:$797</definedName>
    <definedName name="Z_565C0F64_F4BA_4FBC_9547_A8DF7B5A2EFF_.wvu.Cols" localSheetId="1" hidden="1">'Module 1'!$B:$B,'Module 1'!$L:$AG</definedName>
    <definedName name="Z_565C0F64_F4BA_4FBC_9547_A8DF7B5A2EFF_.wvu.Cols" localSheetId="2" hidden="1">'Module 2'!$O:$BF</definedName>
    <definedName name="Z_565C0F64_F4BA_4FBC_9547_A8DF7B5A2EFF_.wvu.Cols" localSheetId="3" hidden="1">'Module 3'!$B:$B,'Module 3'!$L:$Y</definedName>
    <definedName name="Z_565C0F64_F4BA_4FBC_9547_A8DF7B5A2EFF_.wvu.Cols" localSheetId="4" hidden="1">'Output Tables'!$C:$AJ</definedName>
    <definedName name="Z_565C0F64_F4BA_4FBC_9547_A8DF7B5A2EFF_.wvu.Cols" localSheetId="0" hidden="1">Overview!$C:$C</definedName>
    <definedName name="Z_565C0F64_F4BA_4FBC_9547_A8DF7B5A2EFF_.wvu.FilterData" localSheetId="2" hidden="1">'Module 2'!$AM$77:$AP$82</definedName>
    <definedName name="Z_565C0F64_F4BA_4FBC_9547_A8DF7B5A2EFF_.wvu.FilterData" localSheetId="3" hidden="1">'Module 3'!$D$66:$J$66</definedName>
    <definedName name="Z_565C0F64_F4BA_4FBC_9547_A8DF7B5A2EFF_.wvu.PrintArea" localSheetId="1" hidden="1">'Module 1'!$T$20:$AB$33</definedName>
    <definedName name="Z_565C0F64_F4BA_4FBC_9547_A8DF7B5A2EFF_.wvu.PrintArea" localSheetId="0" hidden="1">Overview!$B$1:$D$31</definedName>
    <definedName name="Z_565C0F64_F4BA_4FBC_9547_A8DF7B5A2EFF_.wvu.Rows" localSheetId="1" hidden="1">'Module 1'!$13:$19,'Module 1'!$43:$66</definedName>
    <definedName name="Z_565C0F64_F4BA_4FBC_9547_A8DF7B5A2EFF_.wvu.Rows" localSheetId="2" hidden="1">'Module 2'!$37:$700</definedName>
    <definedName name="Z_565C0F64_F4BA_4FBC_9547_A8DF7B5A2EFF_.wvu.Rows" localSheetId="3" hidden="1">'Module 3'!$30:$700</definedName>
    <definedName name="Z_565C0F64_F4BA_4FBC_9547_A8DF7B5A2EFF_.wvu.Rows" localSheetId="4" hidden="1">'Output Tables'!$2:$427,'Output Tables'!$432:$461,'Output Tables'!$464:$735,'Output Tables'!$750:$799</definedName>
    <definedName name="Z_58172CF4_0A99_4348_8485_AC6CB3743B28_.wvu.Cols" localSheetId="1" hidden="1">'Module 1'!$B:$B,'Module 1'!$L:$AG</definedName>
    <definedName name="Z_58172CF4_0A99_4348_8485_AC6CB3743B28_.wvu.Cols" localSheetId="2" hidden="1">'Module 2'!$O:$BF</definedName>
    <definedName name="Z_58172CF4_0A99_4348_8485_AC6CB3743B28_.wvu.Cols" localSheetId="3" hidden="1">'Module 3'!$B:$B,'Module 3'!$L:$Y</definedName>
    <definedName name="Z_58172CF4_0A99_4348_8485_AC6CB3743B28_.wvu.Cols" localSheetId="4" hidden="1">'Output Tables'!$D:$AN</definedName>
    <definedName name="Z_58172CF4_0A99_4348_8485_AC6CB3743B28_.wvu.Cols" localSheetId="0" hidden="1">Overview!$C:$C</definedName>
    <definedName name="Z_58172CF4_0A99_4348_8485_AC6CB3743B28_.wvu.FilterData" localSheetId="2" hidden="1">'Module 2'!$AM$77:$AP$82</definedName>
    <definedName name="Z_58172CF4_0A99_4348_8485_AC6CB3743B28_.wvu.FilterData" localSheetId="3" hidden="1">'Module 3'!$D$66:$J$66</definedName>
    <definedName name="Z_58172CF4_0A99_4348_8485_AC6CB3743B28_.wvu.PrintArea" localSheetId="1" hidden="1">'Module 1'!$T$20:$AB$33</definedName>
    <definedName name="Z_58172CF4_0A99_4348_8485_AC6CB3743B28_.wvu.PrintArea" localSheetId="4" hidden="1">'Output Tables'!$F$5:$M$35</definedName>
    <definedName name="Z_58172CF4_0A99_4348_8485_AC6CB3743B28_.wvu.PrintArea" localSheetId="0" hidden="1">Overview!$B$1:$D$31</definedName>
    <definedName name="Z_58172CF4_0A99_4348_8485_AC6CB3743B28_.wvu.Rows" localSheetId="1" hidden="1">'Module 1'!$13:$19,'Module 1'!$43:$66</definedName>
    <definedName name="Z_58172CF4_0A99_4348_8485_AC6CB3743B28_.wvu.Rows" localSheetId="2" hidden="1">'Module 2'!$37:$700</definedName>
    <definedName name="Z_58172CF4_0A99_4348_8485_AC6CB3743B28_.wvu.Rows" localSheetId="3" hidden="1">'Module 3'!$29:$700</definedName>
    <definedName name="Z_58172CF4_0A99_4348_8485_AC6CB3743B28_.wvu.Rows" localSheetId="4" hidden="1">'Output Tables'!$7:$797</definedName>
    <definedName name="Z_58809AAB_6EBE_4F93_BC39_20A189034220_.wvu.Cols" localSheetId="1" hidden="1">'Module 1'!$B:$B,'Module 1'!$L:$AG</definedName>
    <definedName name="Z_58809AAB_6EBE_4F93_BC39_20A189034220_.wvu.Cols" localSheetId="2" hidden="1">'Module 2'!$O:$BF</definedName>
    <definedName name="Z_58809AAB_6EBE_4F93_BC39_20A189034220_.wvu.Cols" localSheetId="3" hidden="1">'Module 3'!$B:$B,'Module 3'!$L:$Y</definedName>
    <definedName name="Z_58809AAB_6EBE_4F93_BC39_20A189034220_.wvu.Cols" localSheetId="4" hidden="1">'Output Tables'!$D:$AN</definedName>
    <definedName name="Z_58809AAB_6EBE_4F93_BC39_20A189034220_.wvu.Cols" localSheetId="0" hidden="1">Overview!$C:$C</definedName>
    <definedName name="Z_58809AAB_6EBE_4F93_BC39_20A189034220_.wvu.FilterData" localSheetId="2" hidden="1">'Module 2'!$AM$77:$AP$82</definedName>
    <definedName name="Z_58809AAB_6EBE_4F93_BC39_20A189034220_.wvu.FilterData" localSheetId="3" hidden="1">'Module 3'!$D$66:$J$66</definedName>
    <definedName name="Z_58809AAB_6EBE_4F93_BC39_20A189034220_.wvu.PrintArea" localSheetId="1" hidden="1">'Module 1'!$T$20:$AB$33</definedName>
    <definedName name="Z_58809AAB_6EBE_4F93_BC39_20A189034220_.wvu.PrintArea" localSheetId="4" hidden="1">'Output Tables'!$F$5:$M$35</definedName>
    <definedName name="Z_58809AAB_6EBE_4F93_BC39_20A189034220_.wvu.PrintArea" localSheetId="0" hidden="1">Overview!$B$1:$D$31</definedName>
    <definedName name="Z_58809AAB_6EBE_4F93_BC39_20A189034220_.wvu.Rows" localSheetId="1" hidden="1">'Module 1'!$13:$19,'Module 1'!$43:$66</definedName>
    <definedName name="Z_58809AAB_6EBE_4F93_BC39_20A189034220_.wvu.Rows" localSheetId="2" hidden="1">'Module 2'!$5:$410,'Module 2'!$525:$700</definedName>
    <definedName name="Z_58809AAB_6EBE_4F93_BC39_20A189034220_.wvu.Rows" localSheetId="3" hidden="1">'Module 3'!$29:$700</definedName>
    <definedName name="Z_58809AAB_6EBE_4F93_BC39_20A189034220_.wvu.Rows" localSheetId="4" hidden="1">'Output Tables'!$7:$797</definedName>
    <definedName name="Z_5903D69A_5754_456F_9596_4F981E1004F3_.wvu.Cols" localSheetId="1" hidden="1">'Module 1'!$B:$B,'Module 1'!$L:$AG</definedName>
    <definedName name="Z_5903D69A_5754_456F_9596_4F981E1004F3_.wvu.Cols" localSheetId="2" hidden="1">'Module 2'!$O:$BF</definedName>
    <definedName name="Z_5903D69A_5754_456F_9596_4F981E1004F3_.wvu.Cols" localSheetId="3" hidden="1">'Module 3'!$B:$B,'Module 3'!$L:$Y</definedName>
    <definedName name="Z_5903D69A_5754_456F_9596_4F981E1004F3_.wvu.Cols" localSheetId="4" hidden="1">'Output Tables'!$D:$AN</definedName>
    <definedName name="Z_5903D69A_5754_456F_9596_4F981E1004F3_.wvu.Cols" localSheetId="0" hidden="1">Overview!$C:$C</definedName>
    <definedName name="Z_5903D69A_5754_456F_9596_4F981E1004F3_.wvu.FilterData" localSheetId="2" hidden="1">'Module 2'!$AM$77:$AP$82</definedName>
    <definedName name="Z_5903D69A_5754_456F_9596_4F981E1004F3_.wvu.FilterData" localSheetId="3" hidden="1">'Module 3'!$D$66:$J$66</definedName>
    <definedName name="Z_5903D69A_5754_456F_9596_4F981E1004F3_.wvu.PrintArea" localSheetId="1" hidden="1">'Module 1'!$T$20:$AB$33</definedName>
    <definedName name="Z_5903D69A_5754_456F_9596_4F981E1004F3_.wvu.PrintArea" localSheetId="4" hidden="1">'Output Tables'!$F$5:$M$35</definedName>
    <definedName name="Z_5903D69A_5754_456F_9596_4F981E1004F3_.wvu.PrintArea" localSheetId="0" hidden="1">Overview!$B$1:$D$31</definedName>
    <definedName name="Z_5903D69A_5754_456F_9596_4F981E1004F3_.wvu.Rows" localSheetId="1" hidden="1">'Module 1'!$13:$19,'Module 1'!$43:$66</definedName>
    <definedName name="Z_5903D69A_5754_456F_9596_4F981E1004F3_.wvu.Rows" localSheetId="2" hidden="1">'Module 2'!$5:$125,'Module 2'!$230:$700</definedName>
    <definedName name="Z_5903D69A_5754_456F_9596_4F981E1004F3_.wvu.Rows" localSheetId="3" hidden="1">'Module 3'!$29:$700</definedName>
    <definedName name="Z_5903D69A_5754_456F_9596_4F981E1004F3_.wvu.Rows" localSheetId="4" hidden="1">'Output Tables'!$7:$797</definedName>
    <definedName name="Z_5C446074_E11E_4485_BA91_433CA3BA4995_.wvu.Cols" localSheetId="1" hidden="1">'Module 1'!$B:$B,'Module 1'!$L:$AG</definedName>
    <definedName name="Z_5C446074_E11E_4485_BA91_433CA3BA4995_.wvu.Cols" localSheetId="2" hidden="1">'Module 2'!$O:$BF</definedName>
    <definedName name="Z_5C446074_E11E_4485_BA91_433CA3BA4995_.wvu.Cols" localSheetId="3" hidden="1">'Module 3'!$B:$B,'Module 3'!$L:$Y</definedName>
    <definedName name="Z_5C446074_E11E_4485_BA91_433CA3BA4995_.wvu.Cols" localSheetId="4" hidden="1">'Output Tables'!$C:$AJ</definedName>
    <definedName name="Z_5C446074_E11E_4485_BA91_433CA3BA4995_.wvu.Cols" localSheetId="0" hidden="1">Overview!$C:$C</definedName>
    <definedName name="Z_5C446074_E11E_4485_BA91_433CA3BA4995_.wvu.FilterData" localSheetId="2" hidden="1">'Module 2'!$AM$77:$AP$82</definedName>
    <definedName name="Z_5C446074_E11E_4485_BA91_433CA3BA4995_.wvu.FilterData" localSheetId="3" hidden="1">'Module 3'!$D$66:$J$66</definedName>
    <definedName name="Z_5C446074_E11E_4485_BA91_433CA3BA4995_.wvu.PrintArea" localSheetId="1" hidden="1">'Module 1'!$T$20:$AB$33</definedName>
    <definedName name="Z_5C446074_E11E_4485_BA91_433CA3BA4995_.wvu.PrintArea" localSheetId="0" hidden="1">Overview!$B$1:$D$31</definedName>
    <definedName name="Z_5C446074_E11E_4485_BA91_433CA3BA4995_.wvu.Rows" localSheetId="1" hidden="1">'Module 1'!$13:$19,'Module 1'!$43:$66</definedName>
    <definedName name="Z_5C446074_E11E_4485_BA91_433CA3BA4995_.wvu.Rows" localSheetId="2" hidden="1">'Module 2'!$37:$700</definedName>
    <definedName name="Z_5C446074_E11E_4485_BA91_433CA3BA4995_.wvu.Rows" localSheetId="3" hidden="1">'Module 3'!$30:$700</definedName>
    <definedName name="Z_5C446074_E11E_4485_BA91_433CA3BA4995_.wvu.Rows" localSheetId="4" hidden="1">'Output Tables'!$2:$427,'Output Tables'!$432:$461,'Output Tables'!$464:$628,'Output Tables'!$641:$799</definedName>
    <definedName name="Z_7120350E_2AAD_4BA0_9512_C8C1B63F3C29_.wvu.Cols" localSheetId="1" hidden="1">'Module 1'!$B:$B,'Module 1'!$L:$AG</definedName>
    <definedName name="Z_7120350E_2AAD_4BA0_9512_C8C1B63F3C29_.wvu.Cols" localSheetId="2" hidden="1">'Module 2'!$O:$BF</definedName>
    <definedName name="Z_7120350E_2AAD_4BA0_9512_C8C1B63F3C29_.wvu.Cols" localSheetId="3" hidden="1">'Module 3'!$B:$B,'Module 3'!$L:$Y</definedName>
    <definedName name="Z_7120350E_2AAD_4BA0_9512_C8C1B63F3C29_.wvu.Cols" localSheetId="4" hidden="1">'Output Tables'!$C:$Z,'Output Tables'!$AJ:$AL</definedName>
    <definedName name="Z_7120350E_2AAD_4BA0_9512_C8C1B63F3C29_.wvu.Cols" localSheetId="0" hidden="1">Overview!$C:$C</definedName>
    <definedName name="Z_7120350E_2AAD_4BA0_9512_C8C1B63F3C29_.wvu.FilterData" localSheetId="2" hidden="1">'Module 2'!$AM$77:$AP$82</definedName>
    <definedName name="Z_7120350E_2AAD_4BA0_9512_C8C1B63F3C29_.wvu.FilterData" localSheetId="3" hidden="1">'Module 3'!$D$66:$J$66</definedName>
    <definedName name="Z_7120350E_2AAD_4BA0_9512_C8C1B63F3C29_.wvu.PrintArea" localSheetId="1" hidden="1">'Module 1'!$T$20:$AB$33</definedName>
    <definedName name="Z_7120350E_2AAD_4BA0_9512_C8C1B63F3C29_.wvu.PrintArea" localSheetId="0" hidden="1">Overview!$B$1:$D$31</definedName>
    <definedName name="Z_7120350E_2AAD_4BA0_9512_C8C1B63F3C29_.wvu.Rows" localSheetId="1" hidden="1">'Module 1'!$13:$19,'Module 1'!$43:$66</definedName>
    <definedName name="Z_7120350E_2AAD_4BA0_9512_C8C1B63F3C29_.wvu.Rows" localSheetId="2" hidden="1">'Module 2'!$37:$700</definedName>
    <definedName name="Z_7120350E_2AAD_4BA0_9512_C8C1B63F3C29_.wvu.Rows" localSheetId="3" hidden="1">'Module 3'!$30:$700</definedName>
    <definedName name="Z_7120350E_2AAD_4BA0_9512_C8C1B63F3C29_.wvu.Rows" localSheetId="4" hidden="1">'Output Tables'!$2:$427,'Output Tables'!$434:$751,'Output Tables'!$779:$799</definedName>
    <definedName name="Z_75491233_9507_4EFC_A26E_AFD0CFFFCCCF_.wvu.Cols" localSheetId="1" hidden="1">'Module 1'!$B:$B,'Module 1'!$L:$AG</definedName>
    <definedName name="Z_75491233_9507_4EFC_A26E_AFD0CFFFCCCF_.wvu.Cols" localSheetId="2" hidden="1">'Module 2'!$O:$BF</definedName>
    <definedName name="Z_75491233_9507_4EFC_A26E_AFD0CFFFCCCF_.wvu.Cols" localSheetId="3" hidden="1">'Module 3'!$B:$B,'Module 3'!$L:$Y</definedName>
    <definedName name="Z_75491233_9507_4EFC_A26E_AFD0CFFFCCCF_.wvu.Cols" localSheetId="4" hidden="1">'Output Tables'!$C:$AJ</definedName>
    <definedName name="Z_75491233_9507_4EFC_A26E_AFD0CFFFCCCF_.wvu.Cols" localSheetId="0" hidden="1">Overview!$C:$C</definedName>
    <definedName name="Z_75491233_9507_4EFC_A26E_AFD0CFFFCCCF_.wvu.FilterData" localSheetId="2" hidden="1">'Module 2'!$AM$77:$AP$82</definedName>
    <definedName name="Z_75491233_9507_4EFC_A26E_AFD0CFFFCCCF_.wvu.FilterData" localSheetId="3" hidden="1">'Module 3'!$D$66:$J$66</definedName>
    <definedName name="Z_75491233_9507_4EFC_A26E_AFD0CFFFCCCF_.wvu.PrintArea" localSheetId="1" hidden="1">'Module 1'!$T$20:$AB$33</definedName>
    <definedName name="Z_75491233_9507_4EFC_A26E_AFD0CFFFCCCF_.wvu.PrintArea" localSheetId="0" hidden="1">Overview!$B$1:$D$31</definedName>
    <definedName name="Z_75491233_9507_4EFC_A26E_AFD0CFFFCCCF_.wvu.Rows" localSheetId="1" hidden="1">'Module 1'!$13:$19,'Module 1'!$43:$66</definedName>
    <definedName name="Z_75491233_9507_4EFC_A26E_AFD0CFFFCCCF_.wvu.Rows" localSheetId="2" hidden="1">'Module 2'!$37:$700</definedName>
    <definedName name="Z_75491233_9507_4EFC_A26E_AFD0CFFFCCCF_.wvu.Rows" localSheetId="3" hidden="1">'Module 3'!$30:$700</definedName>
    <definedName name="Z_75491233_9507_4EFC_A26E_AFD0CFFFCCCF_.wvu.Rows" localSheetId="4" hidden="1">'Output Tables'!$2:$427,'Output Tables'!$432:$461,'Output Tables'!$488:$523,'Output Tables'!$525:$525,'Output Tables'!$545:$574,'Output Tables'!$576:$576,'Output Tables'!$594:$628,'Output Tables'!$641:$682,'Output Tables'!$709:$735,'Output Tables'!$750:$780</definedName>
    <definedName name="Z_7CBE2DA3_08E4_4F49_B633_91ACF566CC50_.wvu.Cols" localSheetId="1" hidden="1">'Module 1'!$B:$B,'Module 1'!$L:$AG</definedName>
    <definedName name="Z_7CBE2DA3_08E4_4F49_B633_91ACF566CC50_.wvu.Cols" localSheetId="2" hidden="1">'Module 2'!$O:$BF</definedName>
    <definedName name="Z_7CBE2DA3_08E4_4F49_B633_91ACF566CC50_.wvu.Cols" localSheetId="3" hidden="1">'Module 3'!$B:$B,'Module 3'!$L:$Y</definedName>
    <definedName name="Z_7CBE2DA3_08E4_4F49_B633_91ACF566CC50_.wvu.Cols" localSheetId="4" hidden="1">'Output Tables'!$C:$O,'Output Tables'!$Y:$AN</definedName>
    <definedName name="Z_7CBE2DA3_08E4_4F49_B633_91ACF566CC50_.wvu.Cols" localSheetId="0" hidden="1">Overview!$C:$C</definedName>
    <definedName name="Z_7CBE2DA3_08E4_4F49_B633_91ACF566CC50_.wvu.FilterData" localSheetId="2" hidden="1">'Module 2'!$AM$77:$AP$82</definedName>
    <definedName name="Z_7CBE2DA3_08E4_4F49_B633_91ACF566CC50_.wvu.FilterData" localSheetId="3" hidden="1">'Module 3'!$D$66:$J$66</definedName>
    <definedName name="Z_7CBE2DA3_08E4_4F49_B633_91ACF566CC50_.wvu.PrintArea" localSheetId="1" hidden="1">'Module 1'!$T$20:$AB$33</definedName>
    <definedName name="Z_7CBE2DA3_08E4_4F49_B633_91ACF566CC50_.wvu.PrintArea" localSheetId="0" hidden="1">Overview!$B$1:$D$31</definedName>
    <definedName name="Z_7CBE2DA3_08E4_4F49_B633_91ACF566CC50_.wvu.Rows" localSheetId="1" hidden="1">'Module 1'!$13:$19,'Module 1'!$43:$66</definedName>
    <definedName name="Z_7CBE2DA3_08E4_4F49_B633_91ACF566CC50_.wvu.Rows" localSheetId="2" hidden="1">'Module 2'!$37:$700</definedName>
    <definedName name="Z_7CBE2DA3_08E4_4F49_B633_91ACF566CC50_.wvu.Rows" localSheetId="3" hidden="1">'Module 3'!$29:$700</definedName>
    <definedName name="Z_7CBE2DA3_08E4_4F49_B633_91ACF566CC50_.wvu.Rows" localSheetId="4" hidden="1">'Output Tables'!$2:$39,'Output Tables'!$48:$99,'Output Tables'!$160:$797</definedName>
    <definedName name="Z_7F73AAA6_ACFF_46F7_ACED_1A539712A986_.wvu.Cols" localSheetId="1" hidden="1">'Module 1'!$B:$B,'Module 1'!$L:$AG</definedName>
    <definedName name="Z_7F73AAA6_ACFF_46F7_ACED_1A539712A986_.wvu.Cols" localSheetId="2" hidden="1">'Module 2'!$O:$BF</definedName>
    <definedName name="Z_7F73AAA6_ACFF_46F7_ACED_1A539712A986_.wvu.Cols" localSheetId="3" hidden="1">'Module 3'!$B:$B,'Module 3'!$L:$Y</definedName>
    <definedName name="Z_7F73AAA6_ACFF_46F7_ACED_1A539712A986_.wvu.Cols" localSheetId="4" hidden="1">'Output Tables'!$C:$AJ</definedName>
    <definedName name="Z_7F73AAA6_ACFF_46F7_ACED_1A539712A986_.wvu.Cols" localSheetId="0" hidden="1">Overview!$C:$C</definedName>
    <definedName name="Z_7F73AAA6_ACFF_46F7_ACED_1A539712A986_.wvu.FilterData" localSheetId="2" hidden="1">'Module 2'!$AM$77:$AP$82</definedName>
    <definedName name="Z_7F73AAA6_ACFF_46F7_ACED_1A539712A986_.wvu.FilterData" localSheetId="3" hidden="1">'Module 3'!$D$66:$J$66</definedName>
    <definedName name="Z_7F73AAA6_ACFF_46F7_ACED_1A539712A986_.wvu.PrintArea" localSheetId="1" hidden="1">'Module 1'!$T$20:$AB$33</definedName>
    <definedName name="Z_7F73AAA6_ACFF_46F7_ACED_1A539712A986_.wvu.PrintArea" localSheetId="0" hidden="1">Overview!$B$1:$D$31</definedName>
    <definedName name="Z_7F73AAA6_ACFF_46F7_ACED_1A539712A986_.wvu.Rows" localSheetId="1" hidden="1">'Module 1'!$13:$19,'Module 1'!$43:$66</definedName>
    <definedName name="Z_7F73AAA6_ACFF_46F7_ACED_1A539712A986_.wvu.Rows" localSheetId="2" hidden="1">'Module 2'!$37:$700</definedName>
    <definedName name="Z_7F73AAA6_ACFF_46F7_ACED_1A539712A986_.wvu.Rows" localSheetId="3" hidden="1">'Module 3'!$30:$700</definedName>
    <definedName name="Z_7F73AAA6_ACFF_46F7_ACED_1A539712A986_.wvu.Rows" localSheetId="4" hidden="1">'Output Tables'!$2:$427,'Output Tables'!$432:$461,'Output Tables'!$464:$576,'Output Tables'!$594:$799</definedName>
    <definedName name="Z_822C3882_1252_4129_A4D0_A1BE9E38BFD5_.wvu.Cols" localSheetId="2" hidden="1">'Module 2'!$B:$B,'Module 2'!$O:$BQ</definedName>
    <definedName name="Z_822C3882_1252_4129_A4D0_A1BE9E38BFD5_.wvu.Rows" localSheetId="2" hidden="1">'Module 2'!$111:$596</definedName>
    <definedName name="Z_83923105_D3EF_4935_AFC9_6FBD0874636C_.wvu.Cols" localSheetId="1" hidden="1">'Module 1'!$B:$B,'Module 1'!$L:$AG</definedName>
    <definedName name="Z_83923105_D3EF_4935_AFC9_6FBD0874636C_.wvu.Cols" localSheetId="2" hidden="1">'Module 2'!$O:$BF</definedName>
    <definedName name="Z_83923105_D3EF_4935_AFC9_6FBD0874636C_.wvu.Cols" localSheetId="3" hidden="1">'Module 3'!$B:$B,'Module 3'!$L:$Y</definedName>
    <definedName name="Z_83923105_D3EF_4935_AFC9_6FBD0874636C_.wvu.Cols" localSheetId="4" hidden="1">'Output Tables'!$C:$O,'Output Tables'!$Y:$AN</definedName>
    <definedName name="Z_83923105_D3EF_4935_AFC9_6FBD0874636C_.wvu.Cols" localSheetId="0" hidden="1">Overview!$C:$C</definedName>
    <definedName name="Z_83923105_D3EF_4935_AFC9_6FBD0874636C_.wvu.FilterData" localSheetId="2" hidden="1">'Module 2'!$AM$77:$AP$82</definedName>
    <definedName name="Z_83923105_D3EF_4935_AFC9_6FBD0874636C_.wvu.FilterData" localSheetId="3" hidden="1">'Module 3'!$D$66:$J$66</definedName>
    <definedName name="Z_83923105_D3EF_4935_AFC9_6FBD0874636C_.wvu.PrintArea" localSheetId="1" hidden="1">'Module 1'!$T$20:$AB$33</definedName>
    <definedName name="Z_83923105_D3EF_4935_AFC9_6FBD0874636C_.wvu.PrintArea" localSheetId="0" hidden="1">Overview!$B$1:$D$31</definedName>
    <definedName name="Z_83923105_D3EF_4935_AFC9_6FBD0874636C_.wvu.Rows" localSheetId="1" hidden="1">'Module 1'!$13:$19,'Module 1'!$43:$66</definedName>
    <definedName name="Z_83923105_D3EF_4935_AFC9_6FBD0874636C_.wvu.Rows" localSheetId="2" hidden="1">'Module 2'!$37:$700</definedName>
    <definedName name="Z_83923105_D3EF_4935_AFC9_6FBD0874636C_.wvu.Rows" localSheetId="3" hidden="1">'Module 3'!$29:$700</definedName>
    <definedName name="Z_83923105_D3EF_4935_AFC9_6FBD0874636C_.wvu.Rows" localSheetId="4" hidden="1">'Output Tables'!$2:$39,'Output Tables'!$48:$213,'Output Tables'!$268:$797</definedName>
    <definedName name="Z_8C7AA061_2774_4648_9080_649D8E7084B6_.wvu.Cols" localSheetId="1" hidden="1">'Module 1'!$B:$B,'Module 1'!$L:$AG</definedName>
    <definedName name="Z_8C7AA061_2774_4648_9080_649D8E7084B6_.wvu.Cols" localSheetId="2" hidden="1">'Module 2'!$O:$BF</definedName>
    <definedName name="Z_8C7AA061_2774_4648_9080_649D8E7084B6_.wvu.Cols" localSheetId="3" hidden="1">'Module 3'!$B:$B,'Module 3'!$L:$Y</definedName>
    <definedName name="Z_8C7AA061_2774_4648_9080_649D8E7084B6_.wvu.Cols" localSheetId="4" hidden="1">'Output Tables'!$D:$AN</definedName>
    <definedName name="Z_8C7AA061_2774_4648_9080_649D8E7084B6_.wvu.Cols" localSheetId="0" hidden="1">Overview!$C:$C</definedName>
    <definedName name="Z_8C7AA061_2774_4648_9080_649D8E7084B6_.wvu.FilterData" localSheetId="2" hidden="1">'Module 2'!$AM$77:$AP$82</definedName>
    <definedName name="Z_8C7AA061_2774_4648_9080_649D8E7084B6_.wvu.FilterData" localSheetId="3" hidden="1">'Module 3'!$D$66:$J$66</definedName>
    <definedName name="Z_8C7AA061_2774_4648_9080_649D8E7084B6_.wvu.PrintArea" localSheetId="1" hidden="1">'Module 1'!$T$20:$AB$33</definedName>
    <definedName name="Z_8C7AA061_2774_4648_9080_649D8E7084B6_.wvu.PrintArea" localSheetId="4" hidden="1">'Output Tables'!$F$5:$M$35</definedName>
    <definedName name="Z_8C7AA061_2774_4648_9080_649D8E7084B6_.wvu.PrintArea" localSheetId="0" hidden="1">Overview!$B$1:$D$31</definedName>
    <definedName name="Z_8C7AA061_2774_4648_9080_649D8E7084B6_.wvu.Rows" localSheetId="1" hidden="1">'Module 1'!$13:$19,'Module 1'!$43:$66</definedName>
    <definedName name="Z_8C7AA061_2774_4648_9080_649D8E7084B6_.wvu.Rows" localSheetId="2" hidden="1">'Module 2'!$37:$700</definedName>
    <definedName name="Z_8C7AA061_2774_4648_9080_649D8E7084B6_.wvu.Rows" localSheetId="3" hidden="1">'Module 3'!$5:$417,'Module 3'!$539:$700</definedName>
    <definedName name="Z_8C7AA061_2774_4648_9080_649D8E7084B6_.wvu.Rows" localSheetId="4" hidden="1">'Output Tables'!$7:$797</definedName>
    <definedName name="Z_8F5229F8_400B_4437_A582_E9B2FF99E882_.wvu.Cols" localSheetId="1" hidden="1">'Module 1'!$B:$B,'Module 1'!$L:$AG</definedName>
    <definedName name="Z_8F5229F8_400B_4437_A582_E9B2FF99E882_.wvu.Cols" localSheetId="2" hidden="1">'Module 2'!$O:$BF</definedName>
    <definedName name="Z_8F5229F8_400B_4437_A582_E9B2FF99E882_.wvu.Cols" localSheetId="3" hidden="1">'Module 3'!$B:$B,'Module 3'!$L:$Y</definedName>
    <definedName name="Z_8F5229F8_400B_4437_A582_E9B2FF99E882_.wvu.Cols" localSheetId="4" hidden="1">'Output Tables'!$D:$AN</definedName>
    <definedName name="Z_8F5229F8_400B_4437_A582_E9B2FF99E882_.wvu.Cols" localSheetId="0" hidden="1">Overview!$C:$C</definedName>
    <definedName name="Z_8F5229F8_400B_4437_A582_E9B2FF99E882_.wvu.FilterData" localSheetId="2" hidden="1">'Module 2'!$AM$77:$AP$82</definedName>
    <definedName name="Z_8F5229F8_400B_4437_A582_E9B2FF99E882_.wvu.FilterData" localSheetId="3" hidden="1">'Module 3'!$D$66:$J$66</definedName>
    <definedName name="Z_8F5229F8_400B_4437_A582_E9B2FF99E882_.wvu.PrintArea" localSheetId="1" hidden="1">'Module 1'!$T$20:$AB$33</definedName>
    <definedName name="Z_8F5229F8_400B_4437_A582_E9B2FF99E882_.wvu.PrintArea" localSheetId="4" hidden="1">'Output Tables'!$F$5:$M$35</definedName>
    <definedName name="Z_8F5229F8_400B_4437_A582_E9B2FF99E882_.wvu.PrintArea" localSheetId="0" hidden="1">Overview!$B$1:$D$31</definedName>
    <definedName name="Z_8F5229F8_400B_4437_A582_E9B2FF99E882_.wvu.Rows" localSheetId="1" hidden="1">'Module 1'!$13:$19,'Module 1'!$43:$66</definedName>
    <definedName name="Z_8F5229F8_400B_4437_A582_E9B2FF99E882_.wvu.Rows" localSheetId="2" hidden="1">'Module 2'!$37:$700</definedName>
    <definedName name="Z_8F5229F8_400B_4437_A582_E9B2FF99E882_.wvu.Rows" localSheetId="3" hidden="1">'Module 3'!$29:$700</definedName>
    <definedName name="Z_8F5229F8_400B_4437_A582_E9B2FF99E882_.wvu.Rows" localSheetId="4" hidden="1">'Output Tables'!$7:$797</definedName>
    <definedName name="Z_9297575B_FD39_4E98_918C_2EBB68924E97_.wvu.Cols" localSheetId="1" hidden="1">'Module 1'!$B:$B,'Module 1'!$L:$AG</definedName>
    <definedName name="Z_9297575B_FD39_4E98_918C_2EBB68924E97_.wvu.Cols" localSheetId="2" hidden="1">'Module 2'!$O:$BF</definedName>
    <definedName name="Z_9297575B_FD39_4E98_918C_2EBB68924E97_.wvu.Cols" localSheetId="3" hidden="1">'Module 3'!$B:$B,'Module 3'!$L:$Y</definedName>
    <definedName name="Z_9297575B_FD39_4E98_918C_2EBB68924E97_.wvu.Cols" localSheetId="4" hidden="1">'Output Tables'!$C:$Z,'Output Tables'!$AJ:$AL</definedName>
    <definedName name="Z_9297575B_FD39_4E98_918C_2EBB68924E97_.wvu.Cols" localSheetId="0" hidden="1">Overview!$C:$C</definedName>
    <definedName name="Z_9297575B_FD39_4E98_918C_2EBB68924E97_.wvu.FilterData" localSheetId="2" hidden="1">'Module 2'!$AM$77:$AP$82</definedName>
    <definedName name="Z_9297575B_FD39_4E98_918C_2EBB68924E97_.wvu.FilterData" localSheetId="3" hidden="1">'Module 3'!$D$66:$J$66</definedName>
    <definedName name="Z_9297575B_FD39_4E98_918C_2EBB68924E97_.wvu.PrintArea" localSheetId="1" hidden="1">'Module 1'!$T$20:$AB$33</definedName>
    <definedName name="Z_9297575B_FD39_4E98_918C_2EBB68924E97_.wvu.PrintArea" localSheetId="0" hidden="1">Overview!$B$1:$D$31</definedName>
    <definedName name="Z_9297575B_FD39_4E98_918C_2EBB68924E97_.wvu.Rows" localSheetId="1" hidden="1">'Module 1'!$13:$19,'Module 1'!$43:$66</definedName>
    <definedName name="Z_9297575B_FD39_4E98_918C_2EBB68924E97_.wvu.Rows" localSheetId="2" hidden="1">'Module 2'!$37:$700</definedName>
    <definedName name="Z_9297575B_FD39_4E98_918C_2EBB68924E97_.wvu.Rows" localSheetId="3" hidden="1">'Module 3'!$30:$700</definedName>
    <definedName name="Z_9297575B_FD39_4E98_918C_2EBB68924E97_.wvu.Rows" localSheetId="4" hidden="1">'Output Tables'!$2:$427,'Output Tables'!$463:$486,'Output Tables'!$525:$544,'Output Tables'!$576:$592,'Output Tables'!$628:$640,'Output Tables'!$682:$708,'Output Tables'!$712:$712,'Output Tables'!$735:$750</definedName>
    <definedName name="Z_99E9AA65_9CEE_4B26_BA46_307BEC772AA0_.wvu.Cols" localSheetId="1" hidden="1">'Module 1'!$B:$B,'Module 1'!$L:$AG</definedName>
    <definedName name="Z_99E9AA65_9CEE_4B26_BA46_307BEC772AA0_.wvu.Cols" localSheetId="2" hidden="1">'Module 2'!$O:$BF</definedName>
    <definedName name="Z_99E9AA65_9CEE_4B26_BA46_307BEC772AA0_.wvu.Cols" localSheetId="3" hidden="1">'Module 3'!$B:$B,'Module 3'!$L:$Y</definedName>
    <definedName name="Z_99E9AA65_9CEE_4B26_BA46_307BEC772AA0_.wvu.Cols" localSheetId="4" hidden="1">'Output Tables'!$D:$AN</definedName>
    <definedName name="Z_99E9AA65_9CEE_4B26_BA46_307BEC772AA0_.wvu.Cols" localSheetId="0" hidden="1">Overview!$C:$C</definedName>
    <definedName name="Z_99E9AA65_9CEE_4B26_BA46_307BEC772AA0_.wvu.FilterData" localSheetId="2" hidden="1">'Module 2'!$AM$77:$AP$82</definedName>
    <definedName name="Z_99E9AA65_9CEE_4B26_BA46_307BEC772AA0_.wvu.FilterData" localSheetId="3" hidden="1">'Module 3'!$D$66:$J$66</definedName>
    <definedName name="Z_99E9AA65_9CEE_4B26_BA46_307BEC772AA0_.wvu.PrintArea" localSheetId="1" hidden="1">'Module 1'!$T$20:$AB$33</definedName>
    <definedName name="Z_99E9AA65_9CEE_4B26_BA46_307BEC772AA0_.wvu.PrintArea" localSheetId="4" hidden="1">'Output Tables'!$F$5:$M$35</definedName>
    <definedName name="Z_99E9AA65_9CEE_4B26_BA46_307BEC772AA0_.wvu.PrintArea" localSheetId="0" hidden="1">Overview!$B$1:$D$31</definedName>
    <definedName name="Z_99E9AA65_9CEE_4B26_BA46_307BEC772AA0_.wvu.Rows" localSheetId="1" hidden="1">'Module 1'!$13:$19,'Module 1'!$43:$66</definedName>
    <definedName name="Z_99E9AA65_9CEE_4B26_BA46_307BEC772AA0_.wvu.Rows" localSheetId="2" hidden="1">'Module 2'!$5:$229,'Module 2'!$322:$700</definedName>
    <definedName name="Z_99E9AA65_9CEE_4B26_BA46_307BEC772AA0_.wvu.Rows" localSheetId="3" hidden="1">'Module 3'!$29:$700</definedName>
    <definedName name="Z_99E9AA65_9CEE_4B26_BA46_307BEC772AA0_.wvu.Rows" localSheetId="4" hidden="1">'Output Tables'!$7:$797</definedName>
    <definedName name="Z_A3B878C9_DF82_401D_A77D_F7EF64906AFE_.wvu.Cols" localSheetId="1" hidden="1">'Module 1'!$B:$B,'Module 1'!$L:$AG</definedName>
    <definedName name="Z_A3B878C9_DF82_401D_A77D_F7EF64906AFE_.wvu.Cols" localSheetId="2" hidden="1">'Module 2'!$O:$BF</definedName>
    <definedName name="Z_A3B878C9_DF82_401D_A77D_F7EF64906AFE_.wvu.Cols" localSheetId="3" hidden="1">'Module 3'!$B:$B,'Module 3'!$L:$Y</definedName>
    <definedName name="Z_A3B878C9_DF82_401D_A77D_F7EF64906AFE_.wvu.Cols" localSheetId="4" hidden="1">'Output Tables'!$C:$Z,'Output Tables'!$AJ:$AL</definedName>
    <definedName name="Z_A3B878C9_DF82_401D_A77D_F7EF64906AFE_.wvu.Cols" localSheetId="0" hidden="1">Overview!$C:$C</definedName>
    <definedName name="Z_A3B878C9_DF82_401D_A77D_F7EF64906AFE_.wvu.FilterData" localSheetId="2" hidden="1">'Module 2'!$AM$77:$AP$82</definedName>
    <definedName name="Z_A3B878C9_DF82_401D_A77D_F7EF64906AFE_.wvu.FilterData" localSheetId="3" hidden="1">'Module 3'!$D$66:$J$66</definedName>
    <definedName name="Z_A3B878C9_DF82_401D_A77D_F7EF64906AFE_.wvu.PrintArea" localSheetId="1" hidden="1">'Module 1'!$T$20:$AB$33</definedName>
    <definedName name="Z_A3B878C9_DF82_401D_A77D_F7EF64906AFE_.wvu.PrintArea" localSheetId="0" hidden="1">Overview!$B$1:$D$31</definedName>
    <definedName name="Z_A3B878C9_DF82_401D_A77D_F7EF64906AFE_.wvu.Rows" localSheetId="1" hidden="1">'Module 1'!$13:$19,'Module 1'!$43:$66</definedName>
    <definedName name="Z_A3B878C9_DF82_401D_A77D_F7EF64906AFE_.wvu.Rows" localSheetId="2" hidden="1">'Module 2'!$37:$700</definedName>
    <definedName name="Z_A3B878C9_DF82_401D_A77D_F7EF64906AFE_.wvu.Rows" localSheetId="3" hidden="1">'Module 3'!$30:$700</definedName>
    <definedName name="Z_A3B878C9_DF82_401D_A77D_F7EF64906AFE_.wvu.Rows" localSheetId="4" hidden="1">'Output Tables'!$2:$427,'Output Tables'!$434:$487,'Output Tables'!$525:$799</definedName>
    <definedName name="Z_AB0B9CFE_DCC2_486B_9AE7_3C737113C1FB_.wvu.Cols" localSheetId="1" hidden="1">'Module 1'!$B:$B,'Module 1'!$L:$AG</definedName>
    <definedName name="Z_AB0B9CFE_DCC2_486B_9AE7_3C737113C1FB_.wvu.Cols" localSheetId="2" hidden="1">'Module 2'!$O:$BF</definedName>
    <definedName name="Z_AB0B9CFE_DCC2_486B_9AE7_3C737113C1FB_.wvu.Cols" localSheetId="3" hidden="1">'Module 3'!$B:$B,'Module 3'!$L:$Y</definedName>
    <definedName name="Z_AB0B9CFE_DCC2_486B_9AE7_3C737113C1FB_.wvu.Cols" localSheetId="4" hidden="1">'Output Tables'!$C:$O,'Output Tables'!$Y:$AN</definedName>
    <definedName name="Z_AB0B9CFE_DCC2_486B_9AE7_3C737113C1FB_.wvu.Cols" localSheetId="0" hidden="1">Overview!$C:$C</definedName>
    <definedName name="Z_AB0B9CFE_DCC2_486B_9AE7_3C737113C1FB_.wvu.FilterData" localSheetId="2" hidden="1">'Module 2'!$AM$77:$AP$82</definedName>
    <definedName name="Z_AB0B9CFE_DCC2_486B_9AE7_3C737113C1FB_.wvu.FilterData" localSheetId="3" hidden="1">'Module 3'!$D$66:$J$66</definedName>
    <definedName name="Z_AB0B9CFE_DCC2_486B_9AE7_3C737113C1FB_.wvu.PrintArea" localSheetId="1" hidden="1">'Module 1'!$T$20:$AB$33</definedName>
    <definedName name="Z_AB0B9CFE_DCC2_486B_9AE7_3C737113C1FB_.wvu.PrintArea" localSheetId="0" hidden="1">Overview!$B$1:$D$31</definedName>
    <definedName name="Z_AB0B9CFE_DCC2_486B_9AE7_3C737113C1FB_.wvu.Rows" localSheetId="1" hidden="1">'Module 1'!$13:$19,'Module 1'!$43:$66</definedName>
    <definedName name="Z_AB0B9CFE_DCC2_486B_9AE7_3C737113C1FB_.wvu.Rows" localSheetId="2" hidden="1">'Module 2'!$37:$700</definedName>
    <definedName name="Z_AB0B9CFE_DCC2_486B_9AE7_3C737113C1FB_.wvu.Rows" localSheetId="3" hidden="1">'Module 3'!$29:$700</definedName>
    <definedName name="Z_AB0B9CFE_DCC2_486B_9AE7_3C737113C1FB_.wvu.Rows" localSheetId="4" hidden="1">'Output Tables'!$2:$39,'Output Tables'!$48:$343,'Output Tables'!$381:$797</definedName>
    <definedName name="Z_AEAF0160_A16F_4E8E_8794_9EAE35B78BBB_.wvu.Cols" localSheetId="1" hidden="1">'Module 1'!$B:$B,'Module 1'!$L:$AG</definedName>
    <definedName name="Z_AEAF0160_A16F_4E8E_8794_9EAE35B78BBB_.wvu.Cols" localSheetId="2" hidden="1">'Module 2'!$O:$BF</definedName>
    <definedName name="Z_AEAF0160_A16F_4E8E_8794_9EAE35B78BBB_.wvu.Cols" localSheetId="3" hidden="1">'Module 3'!$B:$B,'Module 3'!$L:$Y</definedName>
    <definedName name="Z_AEAF0160_A16F_4E8E_8794_9EAE35B78BBB_.wvu.Cols" localSheetId="4" hidden="1">'Output Tables'!$C:$Z,'Output Tables'!$AJ:$AL</definedName>
    <definedName name="Z_AEAF0160_A16F_4E8E_8794_9EAE35B78BBB_.wvu.Cols" localSheetId="0" hidden="1">Overview!$C:$C</definedName>
    <definedName name="Z_AEAF0160_A16F_4E8E_8794_9EAE35B78BBB_.wvu.FilterData" localSheetId="2" hidden="1">'Module 2'!$AM$77:$AP$82</definedName>
    <definedName name="Z_AEAF0160_A16F_4E8E_8794_9EAE35B78BBB_.wvu.FilterData" localSheetId="3" hidden="1">'Module 3'!$D$66:$J$66</definedName>
    <definedName name="Z_AEAF0160_A16F_4E8E_8794_9EAE35B78BBB_.wvu.PrintArea" localSheetId="1" hidden="1">'Module 1'!$T$20:$AB$33</definedName>
    <definedName name="Z_AEAF0160_A16F_4E8E_8794_9EAE35B78BBB_.wvu.PrintArea" localSheetId="0" hidden="1">Overview!$B$1:$D$31</definedName>
    <definedName name="Z_AEAF0160_A16F_4E8E_8794_9EAE35B78BBB_.wvu.Rows" localSheetId="1" hidden="1">'Module 1'!$13:$19,'Module 1'!$43:$66</definedName>
    <definedName name="Z_AEAF0160_A16F_4E8E_8794_9EAE35B78BBB_.wvu.Rows" localSheetId="2" hidden="1">'Module 2'!$37:$700</definedName>
    <definedName name="Z_AEAF0160_A16F_4E8E_8794_9EAE35B78BBB_.wvu.Rows" localSheetId="3" hidden="1">'Module 3'!$30:$700</definedName>
    <definedName name="Z_AEAF0160_A16F_4E8E_8794_9EAE35B78BBB_.wvu.Rows" localSheetId="4" hidden="1">'Output Tables'!$2:$427,'Output Tables'!$434:$709,'Output Tables'!$712:$712,'Output Tables'!$735:$799</definedName>
    <definedName name="Z_AF5B7BBA_3001_43E0_8141_CD668E630CE9_.wvu.Cols" localSheetId="2" hidden="1">'Module 2'!$B:$B,'Module 2'!$O:$BQ</definedName>
    <definedName name="Z_AF5B7BBA_3001_43E0_8141_CD668E630CE9_.wvu.Rows" localSheetId="2" hidden="1">'Module 2'!$111:$596</definedName>
    <definedName name="Z_AFAAF24B_41FA_469A_856B_F916DB51D4C2_.wvu.Cols" localSheetId="1" hidden="1">'Module 1'!$B:$B,'Module 1'!$L:$AG</definedName>
    <definedName name="Z_AFAAF24B_41FA_469A_856B_F916DB51D4C2_.wvu.Cols" localSheetId="2" hidden="1">'Module 2'!$O:$BF</definedName>
    <definedName name="Z_AFAAF24B_41FA_469A_856B_F916DB51D4C2_.wvu.Cols" localSheetId="3" hidden="1">'Module 3'!$B:$B,'Module 3'!$L:$Y</definedName>
    <definedName name="Z_AFAAF24B_41FA_469A_856B_F916DB51D4C2_.wvu.Cols" localSheetId="4" hidden="1">'Output Tables'!$C:$Z,'Output Tables'!$AJ:$AL</definedName>
    <definedName name="Z_AFAAF24B_41FA_469A_856B_F916DB51D4C2_.wvu.Cols" localSheetId="0" hidden="1">Overview!$C:$C</definedName>
    <definedName name="Z_AFAAF24B_41FA_469A_856B_F916DB51D4C2_.wvu.FilterData" localSheetId="2" hidden="1">'Module 2'!$AM$77:$AP$82</definedName>
    <definedName name="Z_AFAAF24B_41FA_469A_856B_F916DB51D4C2_.wvu.FilterData" localSheetId="3" hidden="1">'Module 3'!$D$66:$J$66</definedName>
    <definedName name="Z_AFAAF24B_41FA_469A_856B_F916DB51D4C2_.wvu.PrintArea" localSheetId="1" hidden="1">'Module 1'!$T$20:$AB$33</definedName>
    <definedName name="Z_AFAAF24B_41FA_469A_856B_F916DB51D4C2_.wvu.PrintArea" localSheetId="0" hidden="1">Overview!$B$1:$D$31</definedName>
    <definedName name="Z_AFAAF24B_41FA_469A_856B_F916DB51D4C2_.wvu.Rows" localSheetId="1" hidden="1">'Module 1'!$13:$19,'Module 1'!$43:$66</definedName>
    <definedName name="Z_AFAAF24B_41FA_469A_856B_F916DB51D4C2_.wvu.Rows" localSheetId="2" hidden="1">'Module 2'!$37:$700</definedName>
    <definedName name="Z_AFAAF24B_41FA_469A_856B_F916DB51D4C2_.wvu.Rows" localSheetId="3" hidden="1">'Module 3'!$30:$700</definedName>
    <definedName name="Z_AFAAF24B_41FA_469A_856B_F916DB51D4C2_.wvu.Rows" localSheetId="4" hidden="1">'Output Tables'!$2:$427,'Output Tables'!$434:$593,'Output Tables'!$628:$799</definedName>
    <definedName name="Z_B1713CB1_717E_4290_A550_B5C8687D1DCD_.wvu.Cols" localSheetId="1" hidden="1">'Module 1'!$B:$B,'Module 1'!$L:$AG</definedName>
    <definedName name="Z_B1713CB1_717E_4290_A550_B5C8687D1DCD_.wvu.Cols" localSheetId="2" hidden="1">'Module 2'!$O:$BF</definedName>
    <definedName name="Z_B1713CB1_717E_4290_A550_B5C8687D1DCD_.wvu.Cols" localSheetId="3" hidden="1">'Module 3'!$B:$B,'Module 3'!$L:$Y</definedName>
    <definedName name="Z_B1713CB1_717E_4290_A550_B5C8687D1DCD_.wvu.Cols" localSheetId="4" hidden="1">'Output Tables'!$D:$AN</definedName>
    <definedName name="Z_B1713CB1_717E_4290_A550_B5C8687D1DCD_.wvu.Cols" localSheetId="0" hidden="1">Overview!$C:$C</definedName>
    <definedName name="Z_B1713CB1_717E_4290_A550_B5C8687D1DCD_.wvu.FilterData" localSheetId="2" hidden="1">'Module 2'!$AM$77:$AP$82</definedName>
    <definedName name="Z_B1713CB1_717E_4290_A550_B5C8687D1DCD_.wvu.FilterData" localSheetId="3" hidden="1">'Module 3'!$D$66:$J$66</definedName>
    <definedName name="Z_B1713CB1_717E_4290_A550_B5C8687D1DCD_.wvu.PrintArea" localSheetId="1" hidden="1">'Module 1'!$T$20:$AB$33</definedName>
    <definedName name="Z_B1713CB1_717E_4290_A550_B5C8687D1DCD_.wvu.PrintArea" localSheetId="4" hidden="1">'Output Tables'!$F$5:$M$35</definedName>
    <definedName name="Z_B1713CB1_717E_4290_A550_B5C8687D1DCD_.wvu.PrintArea" localSheetId="0" hidden="1">Overview!$B$1:$D$31</definedName>
    <definedName name="Z_B1713CB1_717E_4290_A550_B5C8687D1DCD_.wvu.Rows" localSheetId="1" hidden="1">'Module 1'!$13:$19,'Module 1'!$43:$66</definedName>
    <definedName name="Z_B1713CB1_717E_4290_A550_B5C8687D1DCD_.wvu.Rows" localSheetId="2" hidden="1">'Module 2'!$37:$700</definedName>
    <definedName name="Z_B1713CB1_717E_4290_A550_B5C8687D1DCD_.wvu.Rows" localSheetId="3" hidden="1">'Module 3'!$5:$29,'Module 3'!$126:$700</definedName>
    <definedName name="Z_B1713CB1_717E_4290_A550_B5C8687D1DCD_.wvu.Rows" localSheetId="4" hidden="1">'Output Tables'!$7:$797</definedName>
    <definedName name="Z_B968A94D_A4FB_4C1A_A9A2_04B42F46DC3F_.wvu.Cols" localSheetId="1" hidden="1">'Module 1'!$B:$B,'Module 1'!$L:$AG</definedName>
    <definedName name="Z_B968A94D_A4FB_4C1A_A9A2_04B42F46DC3F_.wvu.Cols" localSheetId="2" hidden="1">'Module 2'!$O:$BF</definedName>
    <definedName name="Z_B968A94D_A4FB_4C1A_A9A2_04B42F46DC3F_.wvu.Cols" localSheetId="3" hidden="1">'Module 3'!$B:$B,'Module 3'!$L:$Y</definedName>
    <definedName name="Z_B968A94D_A4FB_4C1A_A9A2_04B42F46DC3F_.wvu.Cols" localSheetId="4" hidden="1">'Output Tables'!$C:$Z,'Output Tables'!$AJ:$AL</definedName>
    <definedName name="Z_B968A94D_A4FB_4C1A_A9A2_04B42F46DC3F_.wvu.Cols" localSheetId="0" hidden="1">Overview!$C:$C</definedName>
    <definedName name="Z_B968A94D_A4FB_4C1A_A9A2_04B42F46DC3F_.wvu.FilterData" localSheetId="2" hidden="1">'Module 2'!$AM$77:$AP$82</definedName>
    <definedName name="Z_B968A94D_A4FB_4C1A_A9A2_04B42F46DC3F_.wvu.FilterData" localSheetId="3" hidden="1">'Module 3'!$D$66:$J$66</definedName>
    <definedName name="Z_B968A94D_A4FB_4C1A_A9A2_04B42F46DC3F_.wvu.PrintArea" localSheetId="1" hidden="1">'Module 1'!$T$20:$AB$33</definedName>
    <definedName name="Z_B968A94D_A4FB_4C1A_A9A2_04B42F46DC3F_.wvu.PrintArea" localSheetId="0" hidden="1">Overview!$B$1:$D$31</definedName>
    <definedName name="Z_B968A94D_A4FB_4C1A_A9A2_04B42F46DC3F_.wvu.Rows" localSheetId="1" hidden="1">'Module 1'!$13:$19,'Module 1'!$43:$66</definedName>
    <definedName name="Z_B968A94D_A4FB_4C1A_A9A2_04B42F46DC3F_.wvu.Rows" localSheetId="2" hidden="1">'Module 2'!$37:$700</definedName>
    <definedName name="Z_B968A94D_A4FB_4C1A_A9A2_04B42F46DC3F_.wvu.Rows" localSheetId="3" hidden="1">'Module 3'!$30:$700</definedName>
    <definedName name="Z_B968A94D_A4FB_4C1A_A9A2_04B42F46DC3F_.wvu.Rows" localSheetId="4" hidden="1">'Output Tables'!$2:$427,'Output Tables'!$434:$545,'Output Tables'!$576:$799</definedName>
    <definedName name="Z_BCFE97EC_F949_4576_ACBE_551B1DAF3C91_.wvu.Cols" localSheetId="1" hidden="1">'Module 1'!$B:$B,'Module 1'!$L:$AG</definedName>
    <definedName name="Z_BCFE97EC_F949_4576_ACBE_551B1DAF3C91_.wvu.Cols" localSheetId="2" hidden="1">'Module 2'!$O:$BF</definedName>
    <definedName name="Z_BCFE97EC_F949_4576_ACBE_551B1DAF3C91_.wvu.Cols" localSheetId="3" hidden="1">'Module 3'!$B:$B,'Module 3'!$L:$Y</definedName>
    <definedName name="Z_BCFE97EC_F949_4576_ACBE_551B1DAF3C91_.wvu.Cols" localSheetId="4" hidden="1">'Output Tables'!$C:$Z,'Output Tables'!$AJ:$AL</definedName>
    <definedName name="Z_BCFE97EC_F949_4576_ACBE_551B1DAF3C91_.wvu.Cols" localSheetId="0" hidden="1">Overview!$C:$C</definedName>
    <definedName name="Z_BCFE97EC_F949_4576_ACBE_551B1DAF3C91_.wvu.FilterData" localSheetId="2" hidden="1">'Module 2'!$AM$77:$AP$82</definedName>
    <definedName name="Z_BCFE97EC_F949_4576_ACBE_551B1DAF3C91_.wvu.FilterData" localSheetId="3" hidden="1">'Module 3'!$D$66:$J$66</definedName>
    <definedName name="Z_BCFE97EC_F949_4576_ACBE_551B1DAF3C91_.wvu.PrintArea" localSheetId="1" hidden="1">'Module 1'!$T$20:$AB$33</definedName>
    <definedName name="Z_BCFE97EC_F949_4576_ACBE_551B1DAF3C91_.wvu.PrintArea" localSheetId="0" hidden="1">Overview!$B$1:$D$31</definedName>
    <definedName name="Z_BCFE97EC_F949_4576_ACBE_551B1DAF3C91_.wvu.Rows" localSheetId="1" hidden="1">'Module 1'!$13:$19,'Module 1'!$43:$66</definedName>
    <definedName name="Z_BCFE97EC_F949_4576_ACBE_551B1DAF3C91_.wvu.Rows" localSheetId="2" hidden="1">'Module 2'!$37:$700</definedName>
    <definedName name="Z_BCFE97EC_F949_4576_ACBE_551B1DAF3C91_.wvu.Rows" localSheetId="3" hidden="1">'Module 3'!$30:$700</definedName>
    <definedName name="Z_BCFE97EC_F949_4576_ACBE_551B1DAF3C91_.wvu.Rows" localSheetId="4" hidden="1">'Output Tables'!$2:$427,'Output Tables'!$463:$486,'Output Tables'!$488:$799</definedName>
    <definedName name="Z_C35CD7D2_C5FB_4E4E_BE2C_DB3B3CB5DEE1_.wvu.Cols" localSheetId="1" hidden="1">'Module 1'!$B:$B,'Module 1'!$L:$AG</definedName>
    <definedName name="Z_C35CD7D2_C5FB_4E4E_BE2C_DB3B3CB5DEE1_.wvu.Cols" localSheetId="2" hidden="1">'Module 2'!$O:$BF</definedName>
    <definedName name="Z_C35CD7D2_C5FB_4E4E_BE2C_DB3B3CB5DEE1_.wvu.Cols" localSheetId="3" hidden="1">'Module 3'!$B:$B,'Module 3'!$L:$Y</definedName>
    <definedName name="Z_C35CD7D2_C5FB_4E4E_BE2C_DB3B3CB5DEE1_.wvu.Cols" localSheetId="4" hidden="1">'Output Tables'!$D:$AN</definedName>
    <definedName name="Z_C35CD7D2_C5FB_4E4E_BE2C_DB3B3CB5DEE1_.wvu.Cols" localSheetId="0" hidden="1">Overview!$C:$C</definedName>
    <definedName name="Z_C35CD7D2_C5FB_4E4E_BE2C_DB3B3CB5DEE1_.wvu.FilterData" localSheetId="2" hidden="1">'Module 2'!$AM$77:$AP$82</definedName>
    <definedName name="Z_C35CD7D2_C5FB_4E4E_BE2C_DB3B3CB5DEE1_.wvu.FilterData" localSheetId="3" hidden="1">'Module 3'!$D$66:$J$66</definedName>
    <definedName name="Z_C35CD7D2_C5FB_4E4E_BE2C_DB3B3CB5DEE1_.wvu.PrintArea" localSheetId="1" hidden="1">'Module 1'!$T$20:$AB$33</definedName>
    <definedName name="Z_C35CD7D2_C5FB_4E4E_BE2C_DB3B3CB5DEE1_.wvu.PrintArea" localSheetId="4" hidden="1">'Output Tables'!$F$5:$M$35</definedName>
    <definedName name="Z_C35CD7D2_C5FB_4E4E_BE2C_DB3B3CB5DEE1_.wvu.PrintArea" localSheetId="0" hidden="1">Overview!$B$1:$D$31</definedName>
    <definedName name="Z_C35CD7D2_C5FB_4E4E_BE2C_DB3B3CB5DEE1_.wvu.Rows" localSheetId="1" hidden="1">'Module 1'!$13:$19,'Module 1'!$43:$66</definedName>
    <definedName name="Z_C35CD7D2_C5FB_4E4E_BE2C_DB3B3CB5DEE1_.wvu.Rows" localSheetId="2" hidden="1">'Module 2'!$37:$700</definedName>
    <definedName name="Z_C35CD7D2_C5FB_4E4E_BE2C_DB3B3CB5DEE1_.wvu.Rows" localSheetId="3" hidden="1">'Module 3'!$29:$700</definedName>
    <definedName name="Z_C35CD7D2_C5FB_4E4E_BE2C_DB3B3CB5DEE1_.wvu.Rows" localSheetId="4" hidden="1">'Output Tables'!$7:$797</definedName>
    <definedName name="Z_C35FE66B_7525_44A0_AF95_74B09883E972_.wvu.Cols" localSheetId="1" hidden="1">'Module 1'!$B:$B,'Module 1'!$L:$AG</definedName>
    <definedName name="Z_C35FE66B_7525_44A0_AF95_74B09883E972_.wvu.Cols" localSheetId="2" hidden="1">'Module 2'!$O:$BF</definedName>
    <definedName name="Z_C35FE66B_7525_44A0_AF95_74B09883E972_.wvu.Cols" localSheetId="3" hidden="1">'Module 3'!$B:$B,'Module 3'!$L:$Y</definedName>
    <definedName name="Z_C35FE66B_7525_44A0_AF95_74B09883E972_.wvu.Cols" localSheetId="4" hidden="1">'Output Tables'!$D:$AN</definedName>
    <definedName name="Z_C35FE66B_7525_44A0_AF95_74B09883E972_.wvu.Cols" localSheetId="0" hidden="1">Overview!$C:$C</definedName>
    <definedName name="Z_C35FE66B_7525_44A0_AF95_74B09883E972_.wvu.FilterData" localSheetId="2" hidden="1">'Module 2'!$AM$77:$AP$82</definedName>
    <definedName name="Z_C35FE66B_7525_44A0_AF95_74B09883E972_.wvu.FilterData" localSheetId="3" hidden="1">'Module 3'!$D$66:$J$66</definedName>
    <definedName name="Z_C35FE66B_7525_44A0_AF95_74B09883E972_.wvu.PrintArea" localSheetId="1" hidden="1">'Module 1'!$T$20:$AB$33</definedName>
    <definedName name="Z_C35FE66B_7525_44A0_AF95_74B09883E972_.wvu.PrintArea" localSheetId="4" hidden="1">'Output Tables'!$F$5:$M$35</definedName>
    <definedName name="Z_C35FE66B_7525_44A0_AF95_74B09883E972_.wvu.PrintArea" localSheetId="0" hidden="1">Overview!$B$1:$D$31</definedName>
    <definedName name="Z_C35FE66B_7525_44A0_AF95_74B09883E972_.wvu.Rows" localSheetId="1" hidden="1">'Module 1'!$13:$19,'Module 1'!$43:$66</definedName>
    <definedName name="Z_C35FE66B_7525_44A0_AF95_74B09883E972_.wvu.Rows" localSheetId="2" hidden="1">'Module 2'!$37:$700</definedName>
    <definedName name="Z_C35FE66B_7525_44A0_AF95_74B09883E972_.wvu.Rows" localSheetId="3" hidden="1">'Module 3'!$5:$232,'Module 3'!$324:$700</definedName>
    <definedName name="Z_C35FE66B_7525_44A0_AF95_74B09883E972_.wvu.Rows" localSheetId="4" hidden="1">'Output Tables'!$7:$797</definedName>
    <definedName name="Z_C3C3A262_9483_426C_853B_895FD8B1C27B_.wvu.Cols" localSheetId="2" hidden="1">'Module 2'!$B:$B,'Module 2'!$O:$BQ</definedName>
    <definedName name="Z_C3C3A262_9483_426C_853B_895FD8B1C27B_.wvu.Rows" localSheetId="2" hidden="1">'Module 2'!$111:$596</definedName>
    <definedName name="Z_C4C3192A_9920_49E5_94B5_454F08D391BF_.wvu.Cols" localSheetId="1" hidden="1">'Module 1'!$B:$B,'Module 1'!$L:$AG</definedName>
    <definedName name="Z_C4C3192A_9920_49E5_94B5_454F08D391BF_.wvu.Cols" localSheetId="2" hidden="1">'Module 2'!$O:$BF</definedName>
    <definedName name="Z_C4C3192A_9920_49E5_94B5_454F08D391BF_.wvu.Cols" localSheetId="3" hidden="1">'Module 3'!$B:$B,'Module 3'!$L:$Y</definedName>
    <definedName name="Z_C4C3192A_9920_49E5_94B5_454F08D391BF_.wvu.Cols" localSheetId="4" hidden="1">'Output Tables'!$C:$AJ</definedName>
    <definedName name="Z_C4C3192A_9920_49E5_94B5_454F08D391BF_.wvu.Cols" localSheetId="0" hidden="1">Overview!$C:$C</definedName>
    <definedName name="Z_C4C3192A_9920_49E5_94B5_454F08D391BF_.wvu.FilterData" localSheetId="2" hidden="1">'Module 2'!$AM$77:$AP$82</definedName>
    <definedName name="Z_C4C3192A_9920_49E5_94B5_454F08D391BF_.wvu.FilterData" localSheetId="3" hidden="1">'Module 3'!$D$66:$J$66</definedName>
    <definedName name="Z_C4C3192A_9920_49E5_94B5_454F08D391BF_.wvu.PrintArea" localSheetId="1" hidden="1">'Module 1'!$T$20:$AB$33</definedName>
    <definedName name="Z_C4C3192A_9920_49E5_94B5_454F08D391BF_.wvu.PrintArea" localSheetId="0" hidden="1">Overview!$B$1:$D$31</definedName>
    <definedName name="Z_C4C3192A_9920_49E5_94B5_454F08D391BF_.wvu.Rows" localSheetId="1" hidden="1">'Module 1'!$13:$19,'Module 1'!$43:$66</definedName>
    <definedName name="Z_C4C3192A_9920_49E5_94B5_454F08D391BF_.wvu.Rows" localSheetId="2" hidden="1">'Module 2'!$37:$700</definedName>
    <definedName name="Z_C4C3192A_9920_49E5_94B5_454F08D391BF_.wvu.Rows" localSheetId="3" hidden="1">'Module 3'!$30:$700</definedName>
    <definedName name="Z_C4C3192A_9920_49E5_94B5_454F08D391BF_.wvu.Rows" localSheetId="4" hidden="1">'Output Tables'!$2:$427,'Output Tables'!$432:$461,'Output Tables'!$464:$780,'Output Tables'!$792:$799</definedName>
    <definedName name="Z_C81FC029_D9D0_4B23_8994_EFF13144DDC6_.wvu.Cols" localSheetId="1" hidden="1">'Module 1'!$B:$B,'Module 1'!$L:$AG</definedName>
    <definedName name="Z_C81FC029_D9D0_4B23_8994_EFF13144DDC6_.wvu.Cols" localSheetId="2" hidden="1">'Module 2'!$O:$BF</definedName>
    <definedName name="Z_C81FC029_D9D0_4B23_8994_EFF13144DDC6_.wvu.Cols" localSheetId="3" hidden="1">'Module 3'!$B:$B,'Module 3'!$L:$Y</definedName>
    <definedName name="Z_C81FC029_D9D0_4B23_8994_EFF13144DDC6_.wvu.Cols" localSheetId="4" hidden="1">'Output Tables'!$C:$O,'Output Tables'!$Y:$AN</definedName>
    <definedName name="Z_C81FC029_D9D0_4B23_8994_EFF13144DDC6_.wvu.Cols" localSheetId="0" hidden="1">Overview!$C:$C</definedName>
    <definedName name="Z_C81FC029_D9D0_4B23_8994_EFF13144DDC6_.wvu.FilterData" localSheetId="2" hidden="1">'Module 2'!$AM$77:$AP$82</definedName>
    <definedName name="Z_C81FC029_D9D0_4B23_8994_EFF13144DDC6_.wvu.FilterData" localSheetId="3" hidden="1">'Module 3'!$D$66:$J$66</definedName>
    <definedName name="Z_C81FC029_D9D0_4B23_8994_EFF13144DDC6_.wvu.PrintArea" localSheetId="1" hidden="1">'Module 1'!$T$20:$AB$33</definedName>
    <definedName name="Z_C81FC029_D9D0_4B23_8994_EFF13144DDC6_.wvu.PrintArea" localSheetId="0" hidden="1">Overview!$B$1:$D$31</definedName>
    <definedName name="Z_C81FC029_D9D0_4B23_8994_EFF13144DDC6_.wvu.Rows" localSheetId="1" hidden="1">'Module 1'!$13:$19,'Module 1'!$43:$66</definedName>
    <definedName name="Z_C81FC029_D9D0_4B23_8994_EFF13144DDC6_.wvu.Rows" localSheetId="2" hidden="1">'Module 2'!$37:$700</definedName>
    <definedName name="Z_C81FC029_D9D0_4B23_8994_EFF13144DDC6_.wvu.Rows" localSheetId="3" hidden="1">'Module 3'!$29:$700</definedName>
    <definedName name="Z_C81FC029_D9D0_4B23_8994_EFF13144DDC6_.wvu.Rows" localSheetId="4" hidden="1">'Output Tables'!$2:$39,'Output Tables'!$48:$267,'Output Tables'!$344:$797</definedName>
    <definedName name="Z_C92837A6_C2DE_484E_8C7F_A006AA3E512A_.wvu.Cols" localSheetId="1" hidden="1">'Module 1'!$B:$B,'Module 1'!$L:$AG</definedName>
    <definedName name="Z_C92837A6_C2DE_484E_8C7F_A006AA3E512A_.wvu.Cols" localSheetId="2" hidden="1">'Module 2'!$O:$BF</definedName>
    <definedName name="Z_C92837A6_C2DE_484E_8C7F_A006AA3E512A_.wvu.Cols" localSheetId="3" hidden="1">'Module 3'!$B:$B,'Module 3'!$L:$Y</definedName>
    <definedName name="Z_C92837A6_C2DE_484E_8C7F_A006AA3E512A_.wvu.Cols" localSheetId="4" hidden="1">'Output Tables'!$D:$AN</definedName>
    <definedName name="Z_C92837A6_C2DE_484E_8C7F_A006AA3E512A_.wvu.Cols" localSheetId="0" hidden="1">Overview!$C:$C</definedName>
    <definedName name="Z_C92837A6_C2DE_484E_8C7F_A006AA3E512A_.wvu.FilterData" localSheetId="2" hidden="1">'Module 2'!$AM$77:$AP$82</definedName>
    <definedName name="Z_C92837A6_C2DE_484E_8C7F_A006AA3E512A_.wvu.FilterData" localSheetId="3" hidden="1">'Module 3'!$D$66:$J$66</definedName>
    <definedName name="Z_C92837A6_C2DE_484E_8C7F_A006AA3E512A_.wvu.PrintArea" localSheetId="1" hidden="1">'Module 1'!$T$20:$AB$33</definedName>
    <definedName name="Z_C92837A6_C2DE_484E_8C7F_A006AA3E512A_.wvu.PrintArea" localSheetId="4" hidden="1">'Output Tables'!$F$5:$M$35</definedName>
    <definedName name="Z_C92837A6_C2DE_484E_8C7F_A006AA3E512A_.wvu.PrintArea" localSheetId="0" hidden="1">Overview!$B$1:$D$31</definedName>
    <definedName name="Z_C92837A6_C2DE_484E_8C7F_A006AA3E512A_.wvu.Rows" localSheetId="1" hidden="1">'Module 1'!$13:$19,'Module 1'!$43:$66</definedName>
    <definedName name="Z_C92837A6_C2DE_484E_8C7F_A006AA3E512A_.wvu.Rows" localSheetId="2" hidden="1">'Module 2'!$37:$700</definedName>
    <definedName name="Z_C92837A6_C2DE_484E_8C7F_A006AA3E512A_.wvu.Rows" localSheetId="3" hidden="1">'Module 3'!$29:$700</definedName>
    <definedName name="Z_C92837A6_C2DE_484E_8C7F_A006AA3E512A_.wvu.Rows" localSheetId="4" hidden="1">'Output Tables'!$7:$797</definedName>
    <definedName name="Z_CA4A34C0_1123_4790_AF7E_BC7091ACA0A0_.wvu.Cols" localSheetId="1" hidden="1">'Module 1'!$B:$B,'Module 1'!$L:$AG</definedName>
    <definedName name="Z_CA4A34C0_1123_4790_AF7E_BC7091ACA0A0_.wvu.Cols" localSheetId="2" hidden="1">'Module 2'!$O:$BF</definedName>
    <definedName name="Z_CA4A34C0_1123_4790_AF7E_BC7091ACA0A0_.wvu.Cols" localSheetId="3" hidden="1">'Module 3'!$B:$B,'Module 3'!$L:$Y</definedName>
    <definedName name="Z_CA4A34C0_1123_4790_AF7E_BC7091ACA0A0_.wvu.Cols" localSheetId="4" hidden="1">'Output Tables'!$D:$AN</definedName>
    <definedName name="Z_CA4A34C0_1123_4790_AF7E_BC7091ACA0A0_.wvu.Cols" localSheetId="0" hidden="1">Overview!$C:$C</definedName>
    <definedName name="Z_CA4A34C0_1123_4790_AF7E_BC7091ACA0A0_.wvu.FilterData" localSheetId="2" hidden="1">'Module 2'!$AM$77:$AP$82</definedName>
    <definedName name="Z_CA4A34C0_1123_4790_AF7E_BC7091ACA0A0_.wvu.FilterData" localSheetId="3" hidden="1">'Module 3'!$D$66:$J$66</definedName>
    <definedName name="Z_CA4A34C0_1123_4790_AF7E_BC7091ACA0A0_.wvu.PrintArea" localSheetId="1" hidden="1">'Module 1'!$T$20:$AB$33</definedName>
    <definedName name="Z_CA4A34C0_1123_4790_AF7E_BC7091ACA0A0_.wvu.PrintArea" localSheetId="4" hidden="1">'Output Tables'!$F$5:$M$35</definedName>
    <definedName name="Z_CA4A34C0_1123_4790_AF7E_BC7091ACA0A0_.wvu.PrintArea" localSheetId="0" hidden="1">Overview!$B$1:$D$31</definedName>
    <definedName name="Z_CA4A34C0_1123_4790_AF7E_BC7091ACA0A0_.wvu.Rows" localSheetId="1" hidden="1">'Module 1'!$13:$19,'Module 1'!$43:$66</definedName>
    <definedName name="Z_CA4A34C0_1123_4790_AF7E_BC7091ACA0A0_.wvu.Rows" localSheetId="4" hidden="1">'Output Tables'!$7:$797</definedName>
    <definedName name="Z_CBD23793_6C36_4ECF_99D3_B6DB83BA0330_.wvu.Cols" localSheetId="1" hidden="1">'Module 1'!$B:$B,'Module 1'!$L:$AG</definedName>
    <definedName name="Z_CBD23793_6C36_4ECF_99D3_B6DB83BA0330_.wvu.Cols" localSheetId="2" hidden="1">'Module 2'!$O:$BF</definedName>
    <definedName name="Z_CBD23793_6C36_4ECF_99D3_B6DB83BA0330_.wvu.Cols" localSheetId="3" hidden="1">'Module 3'!$B:$B,'Module 3'!$L:$Y</definedName>
    <definedName name="Z_CBD23793_6C36_4ECF_99D3_B6DB83BA0330_.wvu.Cols" localSheetId="4" hidden="1">'Output Tables'!$D:$AN</definedName>
    <definedName name="Z_CBD23793_6C36_4ECF_99D3_B6DB83BA0330_.wvu.Cols" localSheetId="0" hidden="1">Overview!$C:$C</definedName>
    <definedName name="Z_CBD23793_6C36_4ECF_99D3_B6DB83BA0330_.wvu.FilterData" localSheetId="2" hidden="1">'Module 2'!$AM$77:$AP$82</definedName>
    <definedName name="Z_CBD23793_6C36_4ECF_99D3_B6DB83BA0330_.wvu.FilterData" localSheetId="3" hidden="1">'Module 3'!$D$66:$J$66</definedName>
    <definedName name="Z_CBD23793_6C36_4ECF_99D3_B6DB83BA0330_.wvu.PrintArea" localSheetId="1" hidden="1">'Module 1'!$T$20:$AB$33</definedName>
    <definedName name="Z_CBD23793_6C36_4ECF_99D3_B6DB83BA0330_.wvu.PrintArea" localSheetId="4" hidden="1">'Output Tables'!$F$5:$M$35</definedName>
    <definedName name="Z_CBD23793_6C36_4ECF_99D3_B6DB83BA0330_.wvu.PrintArea" localSheetId="0" hidden="1">Overview!$B$1:$D$31</definedName>
    <definedName name="Z_CBD23793_6C36_4ECF_99D3_B6DB83BA0330_.wvu.Rows" localSheetId="1" hidden="1">'Module 1'!$13:$19,'Module 1'!$43:$66</definedName>
    <definedName name="Z_CBD23793_6C36_4ECF_99D3_B6DB83BA0330_.wvu.Rows" localSheetId="2" hidden="1">'Module 2'!$37:$700</definedName>
    <definedName name="Z_CBD23793_6C36_4ECF_99D3_B6DB83BA0330_.wvu.Rows" localSheetId="3" hidden="1">'Module 3'!$5:$538,'Module 3'!$619:$700</definedName>
    <definedName name="Z_CBD23793_6C36_4ECF_99D3_B6DB83BA0330_.wvu.Rows" localSheetId="4" hidden="1">'Output Tables'!$7:$797</definedName>
    <definedName name="Z_CC6D4F34_48A1_48C1_891B_2538638C2C52_.wvu.Cols" localSheetId="2" hidden="1">'Module 2'!$B:$B,'Module 2'!$O:$BQ</definedName>
    <definedName name="Z_CC6D4F34_48A1_48C1_891B_2538638C2C52_.wvu.Rows" localSheetId="2" hidden="1">'Module 2'!$111:$596</definedName>
    <definedName name="Z_CFA82244_C6A8_4157_813A_DCED4C197819_.wvu.Cols" localSheetId="1" hidden="1">'Module 1'!$B:$B,'Module 1'!$L:$AG</definedName>
    <definedName name="Z_CFA82244_C6A8_4157_813A_DCED4C197819_.wvu.Cols" localSheetId="2" hidden="1">'Module 2'!$O:$BF</definedName>
    <definedName name="Z_CFA82244_C6A8_4157_813A_DCED4C197819_.wvu.Cols" localSheetId="3" hidden="1">'Module 3'!$B:$B,'Module 3'!$L:$Y</definedName>
    <definedName name="Z_CFA82244_C6A8_4157_813A_DCED4C197819_.wvu.Cols" localSheetId="4" hidden="1">'Output Tables'!$D:$AN</definedName>
    <definedName name="Z_CFA82244_C6A8_4157_813A_DCED4C197819_.wvu.Cols" localSheetId="0" hidden="1">Overview!$C:$C</definedName>
    <definedName name="Z_CFA82244_C6A8_4157_813A_DCED4C197819_.wvu.FilterData" localSheetId="2" hidden="1">'Module 2'!$AM$77:$AP$82</definedName>
    <definedName name="Z_CFA82244_C6A8_4157_813A_DCED4C197819_.wvu.FilterData" localSheetId="3" hidden="1">'Module 3'!$D$66:$J$66</definedName>
    <definedName name="Z_CFA82244_C6A8_4157_813A_DCED4C197819_.wvu.PrintArea" localSheetId="1" hidden="1">'Module 1'!$T$20:$AB$33</definedName>
    <definedName name="Z_CFA82244_C6A8_4157_813A_DCED4C197819_.wvu.PrintArea" localSheetId="4" hidden="1">'Output Tables'!$F$5:$M$35</definedName>
    <definedName name="Z_CFA82244_C6A8_4157_813A_DCED4C197819_.wvu.PrintArea" localSheetId="0" hidden="1">Overview!$B$1:$D$31</definedName>
    <definedName name="Z_CFA82244_C6A8_4157_813A_DCED4C197819_.wvu.Rows" localSheetId="1" hidden="1">'Module 1'!$13:$19,'Module 1'!$43:$66</definedName>
    <definedName name="Z_CFA82244_C6A8_4157_813A_DCED4C197819_.wvu.Rows" localSheetId="4" hidden="1">'Output Tables'!$7:$797</definedName>
    <definedName name="Z_D2518DB8_B560_4A78_B692_B87A07E4F79E_.wvu.Cols" localSheetId="1" hidden="1">'Module 1'!$B:$B,'Module 1'!$L:$AG</definedName>
    <definedName name="Z_D2518DB8_B560_4A78_B692_B87A07E4F79E_.wvu.Cols" localSheetId="2" hidden="1">'Module 2'!$O:$BF</definedName>
    <definedName name="Z_D2518DB8_B560_4A78_B692_B87A07E4F79E_.wvu.Cols" localSheetId="3" hidden="1">'Module 3'!$B:$B,'Module 3'!$L:$Y</definedName>
    <definedName name="Z_D2518DB8_B560_4A78_B692_B87A07E4F79E_.wvu.Cols" localSheetId="4" hidden="1">'Output Tables'!$D:$AN</definedName>
    <definedName name="Z_D2518DB8_B560_4A78_B692_B87A07E4F79E_.wvu.Cols" localSheetId="0" hidden="1">Overview!$C:$C</definedName>
    <definedName name="Z_D2518DB8_B560_4A78_B692_B87A07E4F79E_.wvu.FilterData" localSheetId="2" hidden="1">'Module 2'!$AM$77:$AP$82</definedName>
    <definedName name="Z_D2518DB8_B560_4A78_B692_B87A07E4F79E_.wvu.FilterData" localSheetId="3" hidden="1">'Module 3'!$D$66:$J$66</definedName>
    <definedName name="Z_D2518DB8_B560_4A78_B692_B87A07E4F79E_.wvu.PrintArea" localSheetId="1" hidden="1">'Module 1'!$T$20:$AB$33</definedName>
    <definedName name="Z_D2518DB8_B560_4A78_B692_B87A07E4F79E_.wvu.PrintArea" localSheetId="4" hidden="1">'Output Tables'!$F$5:$M$35</definedName>
    <definedName name="Z_D2518DB8_B560_4A78_B692_B87A07E4F79E_.wvu.PrintArea" localSheetId="0" hidden="1">Overview!$B$1:$D$31</definedName>
    <definedName name="Z_D2518DB8_B560_4A78_B692_B87A07E4F79E_.wvu.Rows" localSheetId="1" hidden="1">'Module 1'!$13:$19,'Module 1'!$43:$66</definedName>
    <definedName name="Z_D2518DB8_B560_4A78_B692_B87A07E4F79E_.wvu.Rows" localSheetId="2" hidden="1">'Module 2'!$5:$36,'Module 2'!$126:$700</definedName>
    <definedName name="Z_D2518DB8_B560_4A78_B692_B87A07E4F79E_.wvu.Rows" localSheetId="3" hidden="1">'Module 3'!$29:$700</definedName>
    <definedName name="Z_D2518DB8_B560_4A78_B692_B87A07E4F79E_.wvu.Rows" localSheetId="4" hidden="1">'Output Tables'!$7:$797</definedName>
    <definedName name="Z_D787939E_5F01_4F8F_8C48_7DC8E5F22DE5_.wvu.Cols" localSheetId="1" hidden="1">'Module 1'!$B:$B,'Module 1'!$L:$AG</definedName>
    <definedName name="Z_D787939E_5F01_4F8F_8C48_7DC8E5F22DE5_.wvu.Cols" localSheetId="2" hidden="1">'Module 2'!$O:$BF</definedName>
    <definedName name="Z_D787939E_5F01_4F8F_8C48_7DC8E5F22DE5_.wvu.Cols" localSheetId="3" hidden="1">'Module 3'!$B:$B,'Module 3'!$L:$Y</definedName>
    <definedName name="Z_D787939E_5F01_4F8F_8C48_7DC8E5F22DE5_.wvu.Cols" localSheetId="4" hidden="1">'Output Tables'!$C:$O,'Output Tables'!$Y:$AN</definedName>
    <definedName name="Z_D787939E_5F01_4F8F_8C48_7DC8E5F22DE5_.wvu.Cols" localSheetId="0" hidden="1">Overview!$C:$C</definedName>
    <definedName name="Z_D787939E_5F01_4F8F_8C48_7DC8E5F22DE5_.wvu.FilterData" localSheetId="2" hidden="1">'Module 2'!$AM$77:$AP$82</definedName>
    <definedName name="Z_D787939E_5F01_4F8F_8C48_7DC8E5F22DE5_.wvu.FilterData" localSheetId="3" hidden="1">'Module 3'!$D$66:$J$66</definedName>
    <definedName name="Z_D787939E_5F01_4F8F_8C48_7DC8E5F22DE5_.wvu.PrintArea" localSheetId="1" hidden="1">'Module 1'!$T$20:$AB$33</definedName>
    <definedName name="Z_D787939E_5F01_4F8F_8C48_7DC8E5F22DE5_.wvu.PrintArea" localSheetId="0" hidden="1">Overview!$B$1:$D$31</definedName>
    <definedName name="Z_D787939E_5F01_4F8F_8C48_7DC8E5F22DE5_.wvu.Rows" localSheetId="1" hidden="1">'Module 1'!$13:$19,'Module 1'!$43:$66</definedName>
    <definedName name="Z_D787939E_5F01_4F8F_8C48_7DC8E5F22DE5_.wvu.Rows" localSheetId="2" hidden="1">'Module 2'!$37:$700</definedName>
    <definedName name="Z_D787939E_5F01_4F8F_8C48_7DC8E5F22DE5_.wvu.Rows" localSheetId="3" hidden="1">'Module 3'!$29:$700</definedName>
    <definedName name="Z_D787939E_5F01_4F8F_8C48_7DC8E5F22DE5_.wvu.Rows" localSheetId="4" hidden="1">'Output Tables'!$2:$39,'Output Tables'!$48:$380,'Output Tables'!$422:$797</definedName>
    <definedName name="Z_E0F85C5C_2180_4684_9778_FC6F760CC5FD_.wvu.Cols" localSheetId="1" hidden="1">'Module 1'!$B:$B,'Module 1'!$L:$AG</definedName>
    <definedName name="Z_E0F85C5C_2180_4684_9778_FC6F760CC5FD_.wvu.Cols" localSheetId="2" hidden="1">'Module 2'!$O:$BF</definedName>
    <definedName name="Z_E0F85C5C_2180_4684_9778_FC6F760CC5FD_.wvu.Cols" localSheetId="3" hidden="1">'Module 3'!$B:$B,'Module 3'!$L:$Y</definedName>
    <definedName name="Z_E0F85C5C_2180_4684_9778_FC6F760CC5FD_.wvu.Cols" localSheetId="4" hidden="1">'Output Tables'!$D:$AN</definedName>
    <definedName name="Z_E0F85C5C_2180_4684_9778_FC6F760CC5FD_.wvu.Cols" localSheetId="0" hidden="1">Overview!$C:$C</definedName>
    <definedName name="Z_E0F85C5C_2180_4684_9778_FC6F760CC5FD_.wvu.FilterData" localSheetId="2" hidden="1">'Module 2'!$AM$77:$AP$82</definedName>
    <definedName name="Z_E0F85C5C_2180_4684_9778_FC6F760CC5FD_.wvu.FilterData" localSheetId="3" hidden="1">'Module 3'!$D$66:$J$66</definedName>
    <definedName name="Z_E0F85C5C_2180_4684_9778_FC6F760CC5FD_.wvu.PrintArea" localSheetId="1" hidden="1">'Module 1'!$T$20:$AB$33</definedName>
    <definedName name="Z_E0F85C5C_2180_4684_9778_FC6F760CC5FD_.wvu.PrintArea" localSheetId="4" hidden="1">'Output Tables'!$F$5:$M$35</definedName>
    <definedName name="Z_E0F85C5C_2180_4684_9778_FC6F760CC5FD_.wvu.PrintArea" localSheetId="0" hidden="1">Overview!$B$1:$D$31</definedName>
    <definedName name="Z_E0F85C5C_2180_4684_9778_FC6F760CC5FD_.wvu.Rows" localSheetId="1" hidden="1">'Module 1'!$13:$19,'Module 1'!$43:$66</definedName>
    <definedName name="Z_E0F85C5C_2180_4684_9778_FC6F760CC5FD_.wvu.Rows" localSheetId="2" hidden="1">'Module 2'!$37:$700</definedName>
    <definedName name="Z_E0F85C5C_2180_4684_9778_FC6F760CC5FD_.wvu.Rows" localSheetId="3" hidden="1">'Module 3'!$29:$700</definedName>
    <definedName name="Z_E0F85C5C_2180_4684_9778_FC6F760CC5FD_.wvu.Rows" localSheetId="4" hidden="1">'Output Tables'!$7:$797</definedName>
    <definedName name="Z_E1E93C14_89C0_47E9_80E7_72B4C8D846A8_.wvu.Cols" localSheetId="1" hidden="1">'Module 1'!$B:$B,'Module 1'!$L:$AG</definedName>
    <definedName name="Z_E1E93C14_89C0_47E9_80E7_72B4C8D846A8_.wvu.Cols" localSheetId="2" hidden="1">'Module 2'!$O:$BF</definedName>
    <definedName name="Z_E1E93C14_89C0_47E9_80E7_72B4C8D846A8_.wvu.Cols" localSheetId="3" hidden="1">'Module 3'!$B:$B,'Module 3'!$L:$Y</definedName>
    <definedName name="Z_E1E93C14_89C0_47E9_80E7_72B4C8D846A8_.wvu.Cols" localSheetId="4" hidden="1">'Output Tables'!$D:$AN</definedName>
    <definedName name="Z_E1E93C14_89C0_47E9_80E7_72B4C8D846A8_.wvu.Cols" localSheetId="0" hidden="1">Overview!$C:$C</definedName>
    <definedName name="Z_E1E93C14_89C0_47E9_80E7_72B4C8D846A8_.wvu.FilterData" localSheetId="2" hidden="1">'Module 2'!$AM$77:$AP$82</definedName>
    <definedName name="Z_E1E93C14_89C0_47E9_80E7_72B4C8D846A8_.wvu.FilterData" localSheetId="3" hidden="1">'Module 3'!$D$66:$J$66</definedName>
    <definedName name="Z_E1E93C14_89C0_47E9_80E7_72B4C8D846A8_.wvu.PrintArea" localSheetId="1" hidden="1">'Module 1'!$T$20:$AB$33</definedName>
    <definedName name="Z_E1E93C14_89C0_47E9_80E7_72B4C8D846A8_.wvu.PrintArea" localSheetId="4" hidden="1">'Output Tables'!$F$5:$M$35</definedName>
    <definedName name="Z_E1E93C14_89C0_47E9_80E7_72B4C8D846A8_.wvu.PrintArea" localSheetId="0" hidden="1">Overview!$B$1:$D$31</definedName>
    <definedName name="Z_E1E93C14_89C0_47E9_80E7_72B4C8D846A8_.wvu.Rows" localSheetId="1" hidden="1">'Module 1'!$13:$19,'Module 1'!$43:$66</definedName>
    <definedName name="Z_E1E93C14_89C0_47E9_80E7_72B4C8D846A8_.wvu.Rows" localSheetId="2" hidden="1">'Module 2'!$37:$700</definedName>
    <definedName name="Z_E1E93C14_89C0_47E9_80E7_72B4C8D846A8_.wvu.Rows" localSheetId="3" hidden="1">'Module 3'!$5:$323,'Module 3'!$418:$700</definedName>
    <definedName name="Z_E1E93C14_89C0_47E9_80E7_72B4C8D846A8_.wvu.Rows" localSheetId="4" hidden="1">'Output Tables'!$7:$797</definedName>
    <definedName name="Z_E5934065_3B24_4BDA_9F1A_CE354801B9A9_.wvu.Cols" localSheetId="1" hidden="1">'Module 1'!$B:$B,'Module 1'!$L:$AG</definedName>
    <definedName name="Z_E5934065_3B24_4BDA_9F1A_CE354801B9A9_.wvu.Cols" localSheetId="2" hidden="1">'Module 2'!$O:$BF</definedName>
    <definedName name="Z_E5934065_3B24_4BDA_9F1A_CE354801B9A9_.wvu.Cols" localSheetId="3" hidden="1">'Module 3'!$B:$B,'Module 3'!$L:$Y</definedName>
    <definedName name="Z_E5934065_3B24_4BDA_9F1A_CE354801B9A9_.wvu.Cols" localSheetId="4" hidden="1">'Output Tables'!$C:$O,'Output Tables'!$Y:$AN</definedName>
    <definedName name="Z_E5934065_3B24_4BDA_9F1A_CE354801B9A9_.wvu.Cols" localSheetId="0" hidden="1">Overview!$C:$C</definedName>
    <definedName name="Z_E5934065_3B24_4BDA_9F1A_CE354801B9A9_.wvu.FilterData" localSheetId="2" hidden="1">'Module 2'!$AM$77:$AP$82</definedName>
    <definedName name="Z_E5934065_3B24_4BDA_9F1A_CE354801B9A9_.wvu.FilterData" localSheetId="3" hidden="1">'Module 3'!$D$66:$J$66</definedName>
    <definedName name="Z_E5934065_3B24_4BDA_9F1A_CE354801B9A9_.wvu.PrintArea" localSheetId="1" hidden="1">'Module 1'!$T$20:$AB$33</definedName>
    <definedName name="Z_E5934065_3B24_4BDA_9F1A_CE354801B9A9_.wvu.PrintArea" localSheetId="0" hidden="1">Overview!$B$1:$D$31</definedName>
    <definedName name="Z_E5934065_3B24_4BDA_9F1A_CE354801B9A9_.wvu.Rows" localSheetId="1" hidden="1">'Module 1'!$13:$19,'Module 1'!$43:$66</definedName>
    <definedName name="Z_E5934065_3B24_4BDA_9F1A_CE354801B9A9_.wvu.Rows" localSheetId="2" hidden="1">'Module 2'!$37:$700</definedName>
    <definedName name="Z_E5934065_3B24_4BDA_9F1A_CE354801B9A9_.wvu.Rows" localSheetId="3" hidden="1">'Module 3'!$29:$700</definedName>
    <definedName name="Z_E5934065_3B24_4BDA_9F1A_CE354801B9A9_.wvu.Rows" localSheetId="4" hidden="1">'Output Tables'!$2:$39,'Output Tables'!$422:$797</definedName>
    <definedName name="Z_F18B5B93_8D1C_46BF_A46F_39AC34039376_.wvu.Cols" localSheetId="1" hidden="1">'Module 1'!$B:$B,'Module 1'!$L:$AG</definedName>
    <definedName name="Z_F18B5B93_8D1C_46BF_A46F_39AC34039376_.wvu.Cols" localSheetId="2" hidden="1">'Module 2'!$O:$BF</definedName>
    <definedName name="Z_F18B5B93_8D1C_46BF_A46F_39AC34039376_.wvu.Cols" localSheetId="3" hidden="1">'Module 3'!$B:$B,'Module 3'!$L:$Y</definedName>
    <definedName name="Z_F18B5B93_8D1C_46BF_A46F_39AC34039376_.wvu.Cols" localSheetId="4" hidden="1">'Output Tables'!$C:$O,'Output Tables'!$Y:$AN</definedName>
    <definedName name="Z_F18B5B93_8D1C_46BF_A46F_39AC34039376_.wvu.Cols" localSheetId="0" hidden="1">Overview!$C:$C</definedName>
    <definedName name="Z_F18B5B93_8D1C_46BF_A46F_39AC34039376_.wvu.FilterData" localSheetId="2" hidden="1">'Module 2'!$AM$77:$AP$82</definedName>
    <definedName name="Z_F18B5B93_8D1C_46BF_A46F_39AC34039376_.wvu.FilterData" localSheetId="3" hidden="1">'Module 3'!$D$66:$J$66</definedName>
    <definedName name="Z_F18B5B93_8D1C_46BF_A46F_39AC34039376_.wvu.PrintArea" localSheetId="1" hidden="1">'Module 1'!$T$20:$AB$33</definedName>
    <definedName name="Z_F18B5B93_8D1C_46BF_A46F_39AC34039376_.wvu.PrintArea" localSheetId="0" hidden="1">Overview!$B$1:$D$31</definedName>
    <definedName name="Z_F18B5B93_8D1C_46BF_A46F_39AC34039376_.wvu.Rows" localSheetId="1" hidden="1">'Module 1'!$13:$19,'Module 1'!$43:$66</definedName>
    <definedName name="Z_F18B5B93_8D1C_46BF_A46F_39AC34039376_.wvu.Rows" localSheetId="2" hidden="1">'Module 2'!$37:$700</definedName>
    <definedName name="Z_F18B5B93_8D1C_46BF_A46F_39AC34039376_.wvu.Rows" localSheetId="3" hidden="1">'Module 3'!$29:$700</definedName>
    <definedName name="Z_F18B5B93_8D1C_46BF_A46F_39AC34039376_.wvu.Rows" localSheetId="4" hidden="1">'Output Tables'!$2:$39,'Output Tables'!$48:$159,'Output Tables'!$214:$797</definedName>
    <definedName name="Z_F3D952D1_9DBF_4F3D_9E14_469C4AA258E1_.wvu.Cols" localSheetId="1" hidden="1">'Module 1'!$B:$B,'Module 1'!$L:$AG</definedName>
    <definedName name="Z_F3D952D1_9DBF_4F3D_9E14_469C4AA258E1_.wvu.Cols" localSheetId="2" hidden="1">'Module 2'!$O:$BF</definedName>
    <definedName name="Z_F3D952D1_9DBF_4F3D_9E14_469C4AA258E1_.wvu.Cols" localSheetId="3" hidden="1">'Module 3'!$B:$B,'Module 3'!$L:$Y</definedName>
    <definedName name="Z_F3D952D1_9DBF_4F3D_9E14_469C4AA258E1_.wvu.Cols" localSheetId="4" hidden="1">'Output Tables'!$C:$AJ</definedName>
    <definedName name="Z_F3D952D1_9DBF_4F3D_9E14_469C4AA258E1_.wvu.Cols" localSheetId="0" hidden="1">Overview!$C:$C</definedName>
    <definedName name="Z_F3D952D1_9DBF_4F3D_9E14_469C4AA258E1_.wvu.FilterData" localSheetId="2" hidden="1">'Module 2'!$AM$77:$AP$82</definedName>
    <definedName name="Z_F3D952D1_9DBF_4F3D_9E14_469C4AA258E1_.wvu.FilterData" localSheetId="3" hidden="1">'Module 3'!$D$66:$J$66</definedName>
    <definedName name="Z_F3D952D1_9DBF_4F3D_9E14_469C4AA258E1_.wvu.PrintArea" localSheetId="1" hidden="1">'Module 1'!$T$20:$AB$33</definedName>
    <definedName name="Z_F3D952D1_9DBF_4F3D_9E14_469C4AA258E1_.wvu.PrintArea" localSheetId="0" hidden="1">Overview!$B$1:$D$31</definedName>
    <definedName name="Z_F3D952D1_9DBF_4F3D_9E14_469C4AA258E1_.wvu.Rows" localSheetId="1" hidden="1">'Module 1'!$13:$19,'Module 1'!$43:$66</definedName>
    <definedName name="Z_F3D952D1_9DBF_4F3D_9E14_469C4AA258E1_.wvu.Rows" localSheetId="2" hidden="1">'Module 2'!$37:$700</definedName>
    <definedName name="Z_F3D952D1_9DBF_4F3D_9E14_469C4AA258E1_.wvu.Rows" localSheetId="3" hidden="1">'Module 3'!$30:$700</definedName>
    <definedName name="Z_F3D952D1_9DBF_4F3D_9E14_469C4AA258E1_.wvu.Rows" localSheetId="4" hidden="1">'Output Tables'!$2:$427,'Output Tables'!$432:$461,'Output Tables'!$488:$523,'Output Tables'!$525:$799</definedName>
    <definedName name="Z_FCC6B465_B403_4A38_833A_8F01BFC1F83D_.wvu.Cols" localSheetId="1" hidden="1">'Module 1'!$B:$B,'Module 1'!$L:$AG</definedName>
    <definedName name="Z_FCC6B465_B403_4A38_833A_8F01BFC1F83D_.wvu.Cols" localSheetId="2" hidden="1">'Module 2'!$O:$BF</definedName>
    <definedName name="Z_FCC6B465_B403_4A38_833A_8F01BFC1F83D_.wvu.Cols" localSheetId="3" hidden="1">'Module 3'!$B:$B,'Module 3'!$L:$Y</definedName>
    <definedName name="Z_FCC6B465_B403_4A38_833A_8F01BFC1F83D_.wvu.Cols" localSheetId="4" hidden="1">'Output Tables'!$D:$AN</definedName>
    <definedName name="Z_FCC6B465_B403_4A38_833A_8F01BFC1F83D_.wvu.Cols" localSheetId="0" hidden="1">Overview!$C:$C</definedName>
    <definedName name="Z_FCC6B465_B403_4A38_833A_8F01BFC1F83D_.wvu.FilterData" localSheetId="2" hidden="1">'Module 2'!$AM$77:$AP$82</definedName>
    <definedName name="Z_FCC6B465_B403_4A38_833A_8F01BFC1F83D_.wvu.FilterData" localSheetId="3" hidden="1">'Module 3'!$D$66:$J$66</definedName>
    <definedName name="Z_FCC6B465_B403_4A38_833A_8F01BFC1F83D_.wvu.PrintArea" localSheetId="1" hidden="1">'Module 1'!$T$20:$AB$33</definedName>
    <definedName name="Z_FCC6B465_B403_4A38_833A_8F01BFC1F83D_.wvu.PrintArea" localSheetId="4" hidden="1">'Output Tables'!$F$5:$M$35</definedName>
    <definedName name="Z_FCC6B465_B403_4A38_833A_8F01BFC1F83D_.wvu.PrintArea" localSheetId="0" hidden="1">Overview!$B$1:$D$31</definedName>
    <definedName name="Z_FCC6B465_B403_4A38_833A_8F01BFC1F83D_.wvu.Rows" localSheetId="1" hidden="1">'Module 1'!$13:$19,'Module 1'!$43:$66</definedName>
    <definedName name="Z_FCC6B465_B403_4A38_833A_8F01BFC1F83D_.wvu.Rows" localSheetId="2" hidden="1">'Module 2'!$37:$700</definedName>
    <definedName name="Z_FCC6B465_B403_4A38_833A_8F01BFC1F83D_.wvu.Rows" localSheetId="3" hidden="1">'Module 3'!$5:$618</definedName>
    <definedName name="Z_FCC6B465_B403_4A38_833A_8F01BFC1F83D_.wvu.Rows" localSheetId="4" hidden="1">'Output Tables'!$7:$797</definedName>
  </definedNames>
  <calcPr calcId="152511"/>
  <customWorkbookViews>
    <customWorkbookView name="OutputTable_M3_Notes_SafG" guid="{C4C3192A-9920-49E5-94B5-454F08D391BF}" maximized="1" xWindow="-8" yWindow="-8" windowWidth="1040" windowHeight="754" activeSheetId="6" showFormulaBar="0"/>
    <customWorkbookView name="OutputTable_M3_Notes_SafF" guid="{565C0F64-F4BA-4FBC-9547-A8DF7B5A2EFF}" maximized="1" xWindow="-8" yWindow="-8" windowWidth="1040" windowHeight="754" activeSheetId="6" showFormulaBar="0"/>
    <customWorkbookView name="OutputTable_M3_Notes_SafE" guid="{14B7E1D9-F05B-44BE-A36D-1131D48DE55A}" maximized="1" xWindow="-8" yWindow="-8" windowWidth="1040" windowHeight="754" activeSheetId="6" showFormulaBar="0"/>
    <customWorkbookView name="OutputTable_M3_Notes_SafD" guid="{5C446074-E11E-4485-BA91-433CA3BA4995}" maximized="1" xWindow="-8" yWindow="-8" windowWidth="1040" windowHeight="754" activeSheetId="6" showFormulaBar="0"/>
    <customWorkbookView name="OutputTable_M3_Notes_SafC" guid="{7F73AAA6-ACFF-46F7-ACED-1A539712A986}" maximized="1" xWindow="-8" yWindow="-8" windowWidth="1040" windowHeight="754" activeSheetId="6" showFormulaBar="0"/>
    <customWorkbookView name="OutputTable_M3_Notes_SafB" guid="{2D881BC0-D8D0-4107-9850-1E783069C556}" maximized="1" xWindow="-8" yWindow="-8" windowWidth="1040" windowHeight="754" activeSheetId="6" showFormulaBar="0"/>
    <customWorkbookView name="OutputTable_M3_Notes_SafA" guid="{F3D952D1-9DBF-4F3D-9E14-469C4AA258E1}" maximized="1" xWindow="-8" yWindow="-8" windowWidth="1040" windowHeight="754" activeSheetId="6" showFormulaBar="0"/>
    <customWorkbookView name="OutputTable_M3_Notes_All" guid="{75491233-9507-4EFC-A26E-AFD0CFFFCCCF}" maximized="1" xWindow="-8" yWindow="-8" windowWidth="1040" windowHeight="754" activeSheetId="6" showFormulaBar="0"/>
    <customWorkbookView name="OutputTable_M3_SafG" guid="{7120350E-2AAD-4BA0-9512-C8C1B63F3C29}" maximized="1" xWindow="-8" yWindow="-8" windowWidth="1040" windowHeight="754" activeSheetId="6" showFormulaBar="0"/>
    <customWorkbookView name="OutputTable_M3_SafF" guid="{AEAF0160-A16F-4E8E-8794-9EAE35B78BBB}" maximized="1" xWindow="-8" yWindow="-8" windowWidth="1040" windowHeight="754" activeSheetId="6" showFormulaBar="0"/>
    <customWorkbookView name="OutputTable_M3_SafE" guid="{0398F8AF-BB01-4F41-911B-6BEB5C23013B}" maximized="1" xWindow="-8" yWindow="-8" windowWidth="1040" windowHeight="754" activeSheetId="6" showFormulaBar="0"/>
    <customWorkbookView name="OutputTable_M3_SafD" guid="{AFAAF24B-41FA-469A-856B-F916DB51D4C2}" maximized="1" xWindow="-8" yWindow="-8" windowWidth="1040" windowHeight="754" activeSheetId="6" showFormulaBar="0"/>
    <customWorkbookView name="OutputTable_M3_SafC" guid="{B968A94D-A4FB-4C1A-A9A2-04B42F46DC3F}" maximized="1" xWindow="-8" yWindow="-8" windowWidth="1040" windowHeight="754" activeSheetId="6" showFormulaBar="0"/>
    <customWorkbookView name="OutputTable_M3_SafB" guid="{A3B878C9-DF82-401D-A77D-F7EF64906AFE}" maximized="1" xWindow="-8" yWindow="-8" windowWidth="1040" windowHeight="754" activeSheetId="6" showFormulaBar="0"/>
    <customWorkbookView name="OutputTable_M3_SafA" guid="{BCFE97EC-F949-4576-ACBE-551B1DAF3C91}" maximized="1" xWindow="-8" yWindow="-8" windowWidth="1040" windowHeight="754" activeSheetId="6" showFormulaBar="0"/>
    <customWorkbookView name="OutputTable_M3_All" guid="{9297575B-FD39-4E98-918C-2EBB68924E97}" maximized="1" xWindow="-8" yWindow="-8" windowWidth="1040" windowHeight="754" activeSheetId="6" showFormulaBar="0"/>
    <customWorkbookView name="OutputTable_M2_SafG" guid="{D787939E-5F01-4F8F-8C48-7DC8E5F22DE5}" maximized="1" xWindow="-8" yWindow="-8" windowWidth="1040" windowHeight="754" activeSheetId="6" showFormulaBar="0"/>
    <customWorkbookView name="OutputTable_M2_SafF" guid="{AB0B9CFE-DCC2-486B-9AE7-3C737113C1FB}" maximized="1" xWindow="-8" yWindow="-8" windowWidth="1040" windowHeight="754" activeSheetId="6" showFormulaBar="0"/>
    <customWorkbookView name="OutputTable_M2_SafE" guid="{C81FC029-D9D0-4B23-8994-EFF13144DDC6}" maximized="1" xWindow="-8" yWindow="-8" windowWidth="1040" windowHeight="754" activeSheetId="6" showFormulaBar="0"/>
    <customWorkbookView name="OutputTable_M2_SafD" guid="{83923105-D3EF-4935-AFC9-6FBD0874636C}" maximized="1" xWindow="-8" yWindow="-8" windowWidth="1040" windowHeight="754" activeSheetId="6" showFormulaBar="0"/>
    <customWorkbookView name="OutputTable_M2_SafC" guid="{F18B5B93-8D1C-46BF-A46F-39AC34039376}" maximized="1" xWindow="-8" yWindow="-8" windowWidth="1040" windowHeight="754" activeSheetId="6" showFormulaBar="0"/>
    <customWorkbookView name="OutputTable_M2_SafB" guid="{7CBE2DA3-08E4-4F49-B633-91ACF566CC50}" maximized="1" xWindow="-8" yWindow="-8" windowWidth="1040" windowHeight="754" activeSheetId="6" showFormulaBar="0"/>
    <customWorkbookView name="OutputTable_M2_SafA" guid="{127CF244-40F7-4382-B5F4-6FE7DC055927}" maximized="1" xWindow="-8" yWindow="-8" windowWidth="1040" windowHeight="754" activeSheetId="6" showFormulaBar="0"/>
    <customWorkbookView name="OutputTable_M2_All" guid="{E5934065-3B24-4BDA-9F1A-CE354801B9A9}" maximized="1" xWindow="-8" yWindow="-8" windowWidth="1040" windowHeight="754" activeSheetId="6" showFormulaBar="0"/>
    <customWorkbookView name="OutputTables_Welcome" guid="{1730E845-78B9-4800-8016-B034C4011192}" maximized="1" xWindow="-8" yWindow="-8" windowWidth="1040" windowHeight="754" activeSheetId="6" showFormulaBar="0"/>
    <customWorkbookView name="OutputTable_M1" guid="{0596A31D-1135-4C04-B235-4F7AEFBF56EB}" maximized="1" xWindow="-8" yWindow="-8" windowWidth="1040" windowHeight="754" activeSheetId="6" showFormulaBar="0"/>
    <customWorkbookView name="Module1_Table1" guid="{58172CF4-0A99-4348-8485-AC6CB3743B28}" maximized="1" xWindow="-8" yWindow="-8" windowWidth="1040" windowHeight="754" activeSheetId="2" showFormulaBar="0"/>
    <customWorkbookView name="Module1" guid="{C35CD7D2-C5FB-4E4E-BE2C-DB3B3CB5DEE1}" maximized="1" xWindow="-8" yWindow="-8" windowWidth="1040" windowHeight="754" activeSheetId="2" showFormulaBar="0"/>
    <customWorkbookView name="Module3_SafeguardG" guid="{FCC6B465-B403-4A38-833A-8F01BFC1F83D}" maximized="1" xWindow="-8" yWindow="-8" windowWidth="1040" windowHeight="754" activeSheetId="4" showFormulaBar="0"/>
    <customWorkbookView name="Module3_SafeguardF" guid="{CBD23793-6C36-4ECF-99D3-B6DB83BA0330}" maximized="1" xWindow="-8" yWindow="-8" windowWidth="1040" windowHeight="754" activeSheetId="4" showFormulaBar="0"/>
    <customWorkbookView name="Module3_SafeguardE" guid="{8C7AA061-2774-4648-9080-649D8E7084B6}" maximized="1" xWindow="-8" yWindow="-8" windowWidth="1040" windowHeight="754" activeSheetId="4" showFormulaBar="0"/>
    <customWorkbookView name="Module3_SafeguardD" guid="{E1E93C14-89C0-47E9-80E7-72B4C8D846A8}" maximized="1" xWindow="-8" yWindow="-8" windowWidth="1040" windowHeight="754" activeSheetId="4" showFormulaBar="0"/>
    <customWorkbookView name="Module3_SafeguardC" guid="{C35FE66B-7525-44A0-AF95-74B09883E972}" maximized="1" xWindow="-8" yWindow="-8" windowWidth="1040" windowHeight="754" activeSheetId="4" showFormulaBar="0"/>
    <customWorkbookView name="Module3_SafeguardB" guid="{14701618-057F-44B9-A80D-6571C2675A43}" maximized="1" xWindow="-8" yWindow="-8" windowWidth="1040" windowHeight="754" activeSheetId="4" showFormulaBar="0"/>
    <customWorkbookView name="Module3_SafeguardA" guid="{B1713CB1-717E-4290-A550-B5C8687D1DCD}" maximized="1" xWindow="-8" yWindow="-8" windowWidth="1040" windowHeight="754" activeSheetId="4" showFormulaBar="0"/>
    <customWorkbookView name="Module3" guid="{193C6D79-1DD6-46B2-B287-29B305333ABD}" maximized="1" xWindow="-8" yWindow="-8" windowWidth="1040" windowHeight="754" activeSheetId="4" showFormulaBar="0"/>
    <customWorkbookView name="Module2" guid="{3DF84044-4F18-4693-9BC0-6F1E3BB79687}" maximized="1" xWindow="-8" yWindow="-8" windowWidth="1040" windowHeight="754" activeSheetId="11" showFormulaBar="0"/>
    <customWorkbookView name="Module2_SafeguardG" guid="{3783CD60-BBDD-4DC9-8238-7D85CC9CCE38}" maximized="1" xWindow="-8" yWindow="-8" windowWidth="1040" windowHeight="754" activeSheetId="11" showFormulaBar="0"/>
    <customWorkbookView name="Module2_SafeguardF" guid="{1164E0A0-71A8-4DF7-935D-99E79791952A}" maximized="1" xWindow="-8" yWindow="-8" windowWidth="1040" windowHeight="754" activeSheetId="11" showFormulaBar="0"/>
    <customWorkbookView name="Module2_SafeguardE" guid="{58809AAB-6EBE-4F93-BC39-20A189034220}" maximized="1" xWindow="-8" yWindow="-8" windowWidth="1040" windowHeight="754" activeSheetId="11" showFormulaBar="0"/>
    <customWorkbookView name="Module2_SafeguardC" guid="{99E9AA65-9CEE-4B26-BA46-307BEC772AA0}" maximized="1" xWindow="-8" yWindow="-8" windowWidth="1040" windowHeight="754" activeSheetId="11" showFormulaBar="0"/>
    <customWorkbookView name="Module2_SafeguardD" guid="{44126E2B-CD5D-4F43-AA3C-BFC7C80D88FD}" maximized="1" xWindow="-8" yWindow="-8" windowWidth="1040" windowHeight="754" activeSheetId="11" showFormulaBar="0"/>
    <customWorkbookView name="Module2_SafeguardA" guid="{D2518DB8-B560-4A78-B692-B87A07E4F79E}" maximized="1" xWindow="-8" yWindow="-8" windowWidth="1040" windowHeight="754" activeSheetId="11" showFormulaBar="0"/>
    <customWorkbookView name="Module2_SafeguardB" guid="{5903D69A-5754-456F-9596-4F981E1004F3}" maximized="1" xWindow="-8" yWindow="-8" windowWidth="1040" windowHeight="754" activeSheetId="11" showFormulaBar="0"/>
    <customWorkbookView name="zFrontEnd" guid="{C92837A6-C2DE-484E-8C7F-A006AA3E512A}" maximized="1" xWindow="-8" yWindow="-8" windowWidth="1040" windowHeight="754" activeSheetId="1" showFormulaBar="0"/>
    <customWorkbookView name="Module3_All" guid="{CFA82244-C6A8-4157-813A-DCED4C197819}" maximized="1" xWindow="-8" yWindow="-8" windowWidth="1040" windowHeight="754" activeSheetId="4" showFormulaBar="0"/>
    <customWorkbookView name="Module2_All" guid="{CA4A34C0-1123-4790-AF7E-BC7091ACA0A0}" maximized="1" xWindow="-8" yWindow="-8" windowWidth="1040" windowHeight="754" activeSheetId="11" showFormulaBar="0"/>
    <customWorkbookView name="zBackEnd" guid="{0F44F22A-7810-43A9-8241-E43689B541F4}" maximized="1" xWindow="-8" yWindow="-8" windowWidth="1040" windowHeight="754" activeSheetId="1"/>
    <customWorkbookView name="Module2_Safeguards" guid="{8F5229F8-400B-4437-A582-E9B2FF99E882}" maximized="1" xWindow="-8" yWindow="-8" windowWidth="1040" windowHeight="754" activeSheetId="11" showFormulaBar="0"/>
    <customWorkbookView name="Module3_Safeguards" guid="{E0F85C5C-2180-4684-9778-FC6F760CC5FD}" maximized="1" xWindow="-8" yWindow="-8" windowWidth="1040" windowHeight="754" activeSheetId="4" showFormulaBar="0"/>
  </customWorkbookViews>
</workbook>
</file>

<file path=xl/calcChain.xml><?xml version="1.0" encoding="utf-8"?>
<calcChain xmlns="http://schemas.openxmlformats.org/spreadsheetml/2006/main">
  <c r="E77" i="4" l="1"/>
  <c r="E66" i="4"/>
  <c r="X640" i="11"/>
  <c r="Z671" i="11" l="1"/>
  <c r="Y671" i="11"/>
  <c r="Z589" i="11"/>
  <c r="Y589" i="11"/>
  <c r="Z512" i="11"/>
  <c r="Y512" i="11"/>
  <c r="X512" i="11"/>
  <c r="W512" i="11"/>
  <c r="Z397" i="11"/>
  <c r="Y397" i="11"/>
  <c r="X397" i="11"/>
  <c r="W397" i="11"/>
  <c r="Z308" i="11"/>
  <c r="Y308" i="11"/>
  <c r="X308" i="11"/>
  <c r="W308" i="11"/>
  <c r="Z213" i="11"/>
  <c r="Y213" i="11"/>
  <c r="X213" i="11"/>
  <c r="W213" i="11"/>
  <c r="Y654" i="11" l="1"/>
  <c r="Y655" i="11"/>
  <c r="Y656" i="11"/>
  <c r="Y657" i="11"/>
  <c r="Y658" i="11"/>
  <c r="Y659" i="11"/>
  <c r="Y660" i="11"/>
  <c r="Y661" i="11"/>
  <c r="Y662" i="11"/>
  <c r="Y663" i="11"/>
  <c r="Y664" i="11"/>
  <c r="Y653" i="11"/>
  <c r="Y574" i="11"/>
  <c r="Y575" i="11"/>
  <c r="Y576" i="11"/>
  <c r="Y577" i="11"/>
  <c r="Y578" i="11"/>
  <c r="Y579" i="11"/>
  <c r="Y580" i="11"/>
  <c r="Y581" i="11"/>
  <c r="Y582" i="11"/>
  <c r="Y573" i="11"/>
  <c r="Y492" i="11"/>
  <c r="Y493" i="11"/>
  <c r="Y494" i="11"/>
  <c r="Y495" i="11"/>
  <c r="Y496" i="11"/>
  <c r="Y497" i="11"/>
  <c r="Y498" i="11"/>
  <c r="Y499" i="11"/>
  <c r="Y500" i="11"/>
  <c r="Y501" i="11"/>
  <c r="Y502" i="11"/>
  <c r="Y503" i="11"/>
  <c r="Y504" i="11"/>
  <c r="Y505" i="11"/>
  <c r="Y491" i="11"/>
  <c r="Y475" i="11"/>
  <c r="Y476" i="11"/>
  <c r="Y477" i="11"/>
  <c r="Y478" i="11"/>
  <c r="Y479" i="11"/>
  <c r="Y480" i="11"/>
  <c r="Y481" i="11"/>
  <c r="Y482" i="11"/>
  <c r="Y483" i="11"/>
  <c r="Y484" i="11"/>
  <c r="Y485" i="11"/>
  <c r="Y486" i="11"/>
  <c r="Y487" i="11"/>
  <c r="Y488" i="11"/>
  <c r="Y474" i="11"/>
  <c r="Y380" i="11"/>
  <c r="Y381" i="11"/>
  <c r="Y382" i="11"/>
  <c r="Y383" i="11"/>
  <c r="Y384" i="11"/>
  <c r="Y385" i="11"/>
  <c r="Y386" i="11"/>
  <c r="Y387" i="11"/>
  <c r="Y388" i="11"/>
  <c r="Y389" i="11"/>
  <c r="Y390" i="11"/>
  <c r="Y391" i="11"/>
  <c r="Y379" i="11"/>
  <c r="Y367" i="11"/>
  <c r="Y368" i="11"/>
  <c r="Y369" i="11"/>
  <c r="Y370" i="11"/>
  <c r="Y371" i="11"/>
  <c r="Y372" i="11"/>
  <c r="Y373" i="11"/>
  <c r="Y374" i="11"/>
  <c r="Y375" i="11"/>
  <c r="Y376" i="11"/>
  <c r="Y366" i="11"/>
  <c r="Y288" i="11"/>
  <c r="Y289" i="11"/>
  <c r="Y290" i="11"/>
  <c r="Y291" i="11"/>
  <c r="Y292" i="11"/>
  <c r="Y293" i="11"/>
  <c r="Y294" i="11"/>
  <c r="Y295" i="11"/>
  <c r="Y296" i="11"/>
  <c r="Y297" i="11"/>
  <c r="Y298" i="11"/>
  <c r="Y299" i="11"/>
  <c r="Y300" i="11"/>
  <c r="Y301" i="11"/>
  <c r="Y287" i="11"/>
  <c r="Y281" i="11"/>
  <c r="Y282" i="11"/>
  <c r="Y283" i="11"/>
  <c r="Y284" i="11"/>
  <c r="Y280" i="11"/>
  <c r="Y193" i="11"/>
  <c r="Y194" i="11"/>
  <c r="Y195" i="11"/>
  <c r="Y196" i="11"/>
  <c r="Y197" i="11"/>
  <c r="Y198" i="11"/>
  <c r="Y199" i="11"/>
  <c r="Y200" i="11"/>
  <c r="Y201" i="11"/>
  <c r="Y202" i="11"/>
  <c r="Y203" i="11"/>
  <c r="Y204" i="11"/>
  <c r="Y205" i="11"/>
  <c r="Y206" i="11"/>
  <c r="Y192" i="11"/>
  <c r="Y179" i="11"/>
  <c r="Y180" i="11"/>
  <c r="Y181" i="11"/>
  <c r="Y182" i="11"/>
  <c r="Y183" i="11"/>
  <c r="Y184" i="11"/>
  <c r="Y185" i="11"/>
  <c r="Y186" i="11"/>
  <c r="Y187" i="11"/>
  <c r="Y188" i="11"/>
  <c r="Y189" i="11"/>
  <c r="Y178" i="11"/>
  <c r="Y98" i="11"/>
  <c r="Y99" i="11"/>
  <c r="Y100" i="11"/>
  <c r="Y101" i="11"/>
  <c r="Y102" i="11"/>
  <c r="Y103" i="11"/>
  <c r="Y104" i="11"/>
  <c r="Y105" i="11"/>
  <c r="Y106" i="11"/>
  <c r="Y97" i="11"/>
  <c r="Y87" i="11"/>
  <c r="Y88" i="11"/>
  <c r="Y89" i="11"/>
  <c r="Y90" i="11"/>
  <c r="Y91" i="11"/>
  <c r="Y92" i="11"/>
  <c r="Y93" i="11"/>
  <c r="Y94" i="11"/>
  <c r="Y86" i="11"/>
  <c r="D144" i="11" l="1"/>
  <c r="C144" i="11"/>
  <c r="AA14" i="11" l="1"/>
  <c r="O3" i="4"/>
  <c r="O2" i="4"/>
  <c r="O1" i="4"/>
  <c r="AK430" i="6" l="1"/>
  <c r="AK429" i="6"/>
  <c r="AK428" i="6"/>
  <c r="AK780" i="6"/>
  <c r="AK782" i="6"/>
  <c r="AK737" i="6"/>
  <c r="AK735" i="6"/>
  <c r="AK684" i="6"/>
  <c r="AK682" i="6"/>
  <c r="AK630" i="6"/>
  <c r="AK628" i="6"/>
  <c r="AK578" i="6"/>
  <c r="AK576" i="6"/>
  <c r="AK527" i="6"/>
  <c r="AK525" i="6"/>
  <c r="AK463" i="6"/>
  <c r="S43" i="4"/>
  <c r="S44" i="4"/>
  <c r="S45" i="4"/>
  <c r="S46" i="4"/>
  <c r="S47" i="4"/>
  <c r="S48" i="4"/>
  <c r="S50" i="4"/>
  <c r="S51" i="4"/>
  <c r="S54" i="4"/>
  <c r="S55" i="4"/>
  <c r="S56" i="4"/>
  <c r="S57" i="4"/>
  <c r="S52" i="4"/>
  <c r="S53" i="4"/>
  <c r="R43" i="4"/>
  <c r="C8" i="4" l="1"/>
  <c r="C7" i="4"/>
  <c r="C8" i="11"/>
  <c r="C7" i="11"/>
  <c r="C7" i="2"/>
  <c r="C6" i="2"/>
  <c r="W606" i="11"/>
  <c r="W415" i="11"/>
  <c r="W326" i="11"/>
  <c r="W234" i="11"/>
  <c r="W130" i="11"/>
  <c r="C3" i="2" l="1"/>
  <c r="C2" i="2"/>
  <c r="C1" i="2"/>
  <c r="W2" i="11"/>
  <c r="L1" i="2"/>
  <c r="L2" i="2"/>
  <c r="L3" i="2"/>
  <c r="C24" i="2"/>
  <c r="C11" i="2"/>
  <c r="C9" i="2"/>
  <c r="C4" i="2"/>
  <c r="C5" i="2"/>
  <c r="E44" i="2"/>
  <c r="J44" i="2"/>
  <c r="I45" i="2"/>
  <c r="H45" i="2"/>
  <c r="G45" i="2"/>
  <c r="F45" i="2"/>
  <c r="E45" i="2"/>
  <c r="S631" i="4" l="1"/>
  <c r="U631" i="4" s="1"/>
  <c r="S632" i="4"/>
  <c r="U632" i="4" s="1"/>
  <c r="S633" i="4"/>
  <c r="U633" i="4" s="1"/>
  <c r="R629" i="4"/>
  <c r="R630" i="4"/>
  <c r="R631" i="4"/>
  <c r="R632" i="4"/>
  <c r="R633" i="4"/>
  <c r="R634" i="4"/>
  <c r="Q629" i="4"/>
  <c r="S629" i="4" s="1"/>
  <c r="Q630" i="4"/>
  <c r="S630" i="4" s="1"/>
  <c r="Q631" i="4"/>
  <c r="Q632" i="4"/>
  <c r="Q633" i="4"/>
  <c r="Q634" i="4"/>
  <c r="S634" i="4" s="1"/>
  <c r="T634" i="4" s="1"/>
  <c r="S628" i="4"/>
  <c r="U628" i="4" s="1"/>
  <c r="R628" i="4"/>
  <c r="Q628" i="4"/>
  <c r="R627" i="4"/>
  <c r="Q627" i="4"/>
  <c r="S627" i="4" s="1"/>
  <c r="U625" i="4"/>
  <c r="V625" i="4"/>
  <c r="S550" i="4"/>
  <c r="U550" i="4" s="1"/>
  <c r="S552" i="4"/>
  <c r="U552" i="4" s="1"/>
  <c r="S553" i="4"/>
  <c r="U553" i="4" s="1"/>
  <c r="S554" i="4"/>
  <c r="U554" i="4" s="1"/>
  <c r="S555" i="4"/>
  <c r="U555" i="4" s="1"/>
  <c r="S556" i="4"/>
  <c r="U556" i="4" s="1"/>
  <c r="S548" i="4"/>
  <c r="U548" i="4" s="1"/>
  <c r="S549" i="4"/>
  <c r="U549" i="4" s="1"/>
  <c r="R549" i="4"/>
  <c r="R550" i="4"/>
  <c r="R551" i="4"/>
  <c r="R552" i="4"/>
  <c r="R553" i="4"/>
  <c r="R554" i="4"/>
  <c r="R555" i="4"/>
  <c r="R556" i="4"/>
  <c r="Q549" i="4"/>
  <c r="Q550" i="4"/>
  <c r="Q551" i="4"/>
  <c r="S551" i="4" s="1"/>
  <c r="Q552" i="4"/>
  <c r="Q553" i="4"/>
  <c r="Q554" i="4"/>
  <c r="Q555" i="4"/>
  <c r="Q556" i="4"/>
  <c r="R548" i="4"/>
  <c r="Q548" i="4"/>
  <c r="R547" i="4"/>
  <c r="Q547" i="4"/>
  <c r="S547" i="4" s="1"/>
  <c r="U545" i="4"/>
  <c r="S441" i="4"/>
  <c r="U441" i="4" s="1"/>
  <c r="S440" i="4"/>
  <c r="U440" i="4" s="1"/>
  <c r="S429" i="4"/>
  <c r="U429" i="4" s="1"/>
  <c r="S430" i="4"/>
  <c r="S435" i="4"/>
  <c r="U435" i="4" s="1"/>
  <c r="S436" i="4"/>
  <c r="U436" i="4" s="1"/>
  <c r="S437" i="4"/>
  <c r="S438" i="4"/>
  <c r="U438" i="4" s="1"/>
  <c r="S439" i="4"/>
  <c r="U439" i="4" s="1"/>
  <c r="S442" i="4"/>
  <c r="U442" i="4" s="1"/>
  <c r="S443" i="4"/>
  <c r="S444" i="4"/>
  <c r="U444" i="4" s="1"/>
  <c r="S445" i="4"/>
  <c r="U445" i="4" s="1"/>
  <c r="S446" i="4"/>
  <c r="U446" i="4" s="1"/>
  <c r="R428" i="4"/>
  <c r="R429" i="4"/>
  <c r="R430" i="4"/>
  <c r="R431" i="4"/>
  <c r="R432" i="4"/>
  <c r="R433" i="4"/>
  <c r="R434" i="4"/>
  <c r="R435" i="4"/>
  <c r="R436" i="4"/>
  <c r="R437" i="4"/>
  <c r="R438" i="4"/>
  <c r="R439" i="4"/>
  <c r="R440" i="4"/>
  <c r="R441" i="4"/>
  <c r="R442" i="4"/>
  <c r="R443" i="4"/>
  <c r="R444" i="4"/>
  <c r="R445" i="4"/>
  <c r="R446" i="4"/>
  <c r="R447" i="4"/>
  <c r="Q428" i="4"/>
  <c r="S428" i="4" s="1"/>
  <c r="Q429" i="4"/>
  <c r="Q430" i="4"/>
  <c r="Q431" i="4"/>
  <c r="S431" i="4" s="1"/>
  <c r="Q432" i="4"/>
  <c r="S432" i="4" s="1"/>
  <c r="Q433" i="4"/>
  <c r="S433" i="4" s="1"/>
  <c r="U433" i="4" s="1"/>
  <c r="Q434" i="4"/>
  <c r="S434" i="4" s="1"/>
  <c r="T434" i="4" s="1"/>
  <c r="U434" i="4" s="1"/>
  <c r="Q435" i="4"/>
  <c r="Q436" i="4"/>
  <c r="Q437" i="4"/>
  <c r="Q438" i="4"/>
  <c r="Q439" i="4"/>
  <c r="Q440" i="4"/>
  <c r="Q441" i="4"/>
  <c r="Q442" i="4"/>
  <c r="Q443" i="4"/>
  <c r="Q444" i="4"/>
  <c r="Q445" i="4"/>
  <c r="Q446" i="4"/>
  <c r="Q447" i="4"/>
  <c r="S447" i="4" s="1"/>
  <c r="T447" i="4" s="1"/>
  <c r="U447" i="4" s="1"/>
  <c r="R427" i="4"/>
  <c r="Q427" i="4"/>
  <c r="S427" i="4" s="1"/>
  <c r="U427" i="4" s="1"/>
  <c r="R426" i="4"/>
  <c r="Q426" i="4"/>
  <c r="S426" i="4" s="1"/>
  <c r="U424" i="4"/>
  <c r="U330" i="4"/>
  <c r="U239" i="4"/>
  <c r="U132" i="4"/>
  <c r="S336" i="4"/>
  <c r="U336" i="4" s="1"/>
  <c r="S337" i="4"/>
  <c r="U337" i="4" s="1"/>
  <c r="S338" i="4"/>
  <c r="U338" i="4" s="1"/>
  <c r="T426" i="4" l="1"/>
  <c r="T445" i="4"/>
  <c r="T439" i="4"/>
  <c r="T435" i="4"/>
  <c r="T628" i="4"/>
  <c r="T547" i="4"/>
  <c r="T443" i="4"/>
  <c r="T437" i="4"/>
  <c r="U443" i="4"/>
  <c r="T555" i="4"/>
  <c r="T553" i="4"/>
  <c r="T551" i="4"/>
  <c r="U551" i="4" s="1"/>
  <c r="T549" i="4"/>
  <c r="T430" i="4"/>
  <c r="T428" i="4"/>
  <c r="U437" i="4"/>
  <c r="T429" i="4"/>
  <c r="T627" i="4"/>
  <c r="T432" i="4"/>
  <c r="U432" i="4"/>
  <c r="T446" i="4"/>
  <c r="T444" i="4"/>
  <c r="T442" i="4"/>
  <c r="T440" i="4"/>
  <c r="T438" i="4"/>
  <c r="T436" i="4"/>
  <c r="T433" i="4"/>
  <c r="U430" i="4"/>
  <c r="U428" i="4"/>
  <c r="T556" i="4"/>
  <c r="T554" i="4"/>
  <c r="T552" i="4"/>
  <c r="T550" i="4"/>
  <c r="T633" i="4"/>
  <c r="T631" i="4"/>
  <c r="T441" i="4"/>
  <c r="T632" i="4"/>
  <c r="T629" i="4"/>
  <c r="U629" i="4" s="1"/>
  <c r="U634" i="4"/>
  <c r="T630" i="4"/>
  <c r="U630" i="4" s="1"/>
  <c r="U627" i="4"/>
  <c r="T548" i="4"/>
  <c r="U547" i="4"/>
  <c r="T431" i="4"/>
  <c r="U431" i="4" s="1"/>
  <c r="T427" i="4"/>
  <c r="U426" i="4"/>
  <c r="R333" i="4"/>
  <c r="R334" i="4"/>
  <c r="R335" i="4"/>
  <c r="R336" i="4"/>
  <c r="T336" i="4" s="1"/>
  <c r="R337" i="4"/>
  <c r="T337" i="4" s="1"/>
  <c r="R338" i="4"/>
  <c r="T338" i="4" s="1"/>
  <c r="R339" i="4"/>
  <c r="Q333" i="4"/>
  <c r="S333" i="4" s="1"/>
  <c r="Q334" i="4"/>
  <c r="S334" i="4" s="1"/>
  <c r="Q335" i="4"/>
  <c r="S335" i="4" s="1"/>
  <c r="Q336" i="4"/>
  <c r="Q337" i="4"/>
  <c r="Q338" i="4"/>
  <c r="Q339" i="4"/>
  <c r="S339" i="4" s="1"/>
  <c r="R332" i="4"/>
  <c r="Q332" i="4"/>
  <c r="S332" i="4" s="1"/>
  <c r="U332" i="4" s="1"/>
  <c r="T243" i="4"/>
  <c r="T245" i="4"/>
  <c r="T246" i="4"/>
  <c r="T247" i="4"/>
  <c r="T248" i="4"/>
  <c r="T249" i="4"/>
  <c r="T250" i="4"/>
  <c r="T252" i="4"/>
  <c r="S243" i="4"/>
  <c r="U243" i="4" s="1"/>
  <c r="S245" i="4"/>
  <c r="U245" i="4" s="1"/>
  <c r="S246" i="4"/>
  <c r="U246" i="4" s="1"/>
  <c r="S247" i="4"/>
  <c r="U247" i="4" s="1"/>
  <c r="S248" i="4"/>
  <c r="U248" i="4" s="1"/>
  <c r="S249" i="4"/>
  <c r="U249" i="4" s="1"/>
  <c r="S250" i="4"/>
  <c r="U250" i="4" s="1"/>
  <c r="S252" i="4"/>
  <c r="U252" i="4" s="1"/>
  <c r="R242" i="4"/>
  <c r="T242" i="4" s="1"/>
  <c r="R243" i="4"/>
  <c r="R244" i="4"/>
  <c r="T244" i="4" s="1"/>
  <c r="R245" i="4"/>
  <c r="R246" i="4"/>
  <c r="R247" i="4"/>
  <c r="R248" i="4"/>
  <c r="R249" i="4"/>
  <c r="R250" i="4"/>
  <c r="R251" i="4"/>
  <c r="T251" i="4" s="1"/>
  <c r="R252" i="4"/>
  <c r="R253" i="4"/>
  <c r="T253" i="4" s="1"/>
  <c r="Q242" i="4"/>
  <c r="S242" i="4" s="1"/>
  <c r="Q243" i="4"/>
  <c r="Q244" i="4"/>
  <c r="S244" i="4" s="1"/>
  <c r="U244" i="4" s="1"/>
  <c r="Q245" i="4"/>
  <c r="Q246" i="4"/>
  <c r="Q247" i="4"/>
  <c r="Q248" i="4"/>
  <c r="Q249" i="4"/>
  <c r="Q250" i="4"/>
  <c r="Q251" i="4"/>
  <c r="S251" i="4" s="1"/>
  <c r="U251" i="4" s="1"/>
  <c r="Q252" i="4"/>
  <c r="Q253" i="4"/>
  <c r="S253" i="4" s="1"/>
  <c r="U253" i="4" s="1"/>
  <c r="T241" i="4"/>
  <c r="R241" i="4"/>
  <c r="Q241" i="4"/>
  <c r="S241" i="4" s="1"/>
  <c r="U241" i="4" s="1"/>
  <c r="T148" i="4"/>
  <c r="T147" i="4"/>
  <c r="T146" i="4"/>
  <c r="T145" i="4"/>
  <c r="T144" i="4"/>
  <c r="T143" i="4"/>
  <c r="T142" i="4"/>
  <c r="T141" i="4"/>
  <c r="S141" i="4"/>
  <c r="U141" i="4" s="1"/>
  <c r="S142" i="4"/>
  <c r="U142" i="4" s="1"/>
  <c r="S143" i="4"/>
  <c r="U143" i="4" s="1"/>
  <c r="S144" i="4"/>
  <c r="U144" i="4" s="1"/>
  <c r="S145" i="4"/>
  <c r="U145" i="4" s="1"/>
  <c r="S146" i="4"/>
  <c r="U146" i="4" s="1"/>
  <c r="S147" i="4"/>
  <c r="U147" i="4" s="1"/>
  <c r="S148" i="4"/>
  <c r="U148" i="4" s="1"/>
  <c r="R135" i="4"/>
  <c r="T135" i="4" s="1"/>
  <c r="R136" i="4"/>
  <c r="T136" i="4" s="1"/>
  <c r="R137" i="4"/>
  <c r="T137" i="4" s="1"/>
  <c r="R138" i="4"/>
  <c r="T138" i="4" s="1"/>
  <c r="R139" i="4"/>
  <c r="T139" i="4" s="1"/>
  <c r="R140" i="4"/>
  <c r="T140" i="4" s="1"/>
  <c r="R141" i="4"/>
  <c r="R142" i="4"/>
  <c r="R143" i="4"/>
  <c r="R144" i="4"/>
  <c r="R145" i="4"/>
  <c r="R146" i="4"/>
  <c r="R147" i="4"/>
  <c r="R148" i="4"/>
  <c r="Q135" i="4"/>
  <c r="S135" i="4" s="1"/>
  <c r="Q136" i="4"/>
  <c r="S136" i="4" s="1"/>
  <c r="U136" i="4" s="1"/>
  <c r="Q137" i="4"/>
  <c r="S137" i="4" s="1"/>
  <c r="Q138" i="4"/>
  <c r="S138" i="4" s="1"/>
  <c r="Q139" i="4"/>
  <c r="S139" i="4" s="1"/>
  <c r="Q140" i="4"/>
  <c r="S140" i="4" s="1"/>
  <c r="U140" i="4" s="1"/>
  <c r="Q141" i="4"/>
  <c r="Q142" i="4"/>
  <c r="Q143" i="4"/>
  <c r="Q144" i="4"/>
  <c r="Q145" i="4"/>
  <c r="Q146" i="4"/>
  <c r="Q147" i="4"/>
  <c r="Q148" i="4"/>
  <c r="T134" i="4"/>
  <c r="R134" i="4"/>
  <c r="Q134" i="4"/>
  <c r="S134" i="4" s="1"/>
  <c r="U134" i="4" s="1"/>
  <c r="T625" i="4"/>
  <c r="S625" i="4"/>
  <c r="R625" i="4"/>
  <c r="Q625" i="4"/>
  <c r="P625" i="4"/>
  <c r="V545" i="4"/>
  <c r="T545" i="4"/>
  <c r="S545" i="4"/>
  <c r="R545" i="4"/>
  <c r="Q545" i="4"/>
  <c r="P545" i="4"/>
  <c r="V424" i="4"/>
  <c r="T424" i="4"/>
  <c r="S424" i="4"/>
  <c r="R424" i="4"/>
  <c r="Q424" i="4"/>
  <c r="P424" i="4"/>
  <c r="V330" i="4"/>
  <c r="T330" i="4"/>
  <c r="S330" i="4"/>
  <c r="R330" i="4"/>
  <c r="Q330" i="4"/>
  <c r="P330" i="4"/>
  <c r="V239" i="4"/>
  <c r="T239" i="4"/>
  <c r="S239" i="4"/>
  <c r="R239" i="4"/>
  <c r="Q239" i="4"/>
  <c r="P239" i="4"/>
  <c r="V132" i="4"/>
  <c r="T132" i="4"/>
  <c r="S132" i="4"/>
  <c r="R132" i="4"/>
  <c r="Q132" i="4"/>
  <c r="P132" i="4"/>
  <c r="T333" i="4" l="1"/>
  <c r="U333" i="4" s="1"/>
  <c r="U242" i="4"/>
  <c r="U139" i="4"/>
  <c r="U138" i="4"/>
  <c r="U137" i="4"/>
  <c r="U135" i="4"/>
  <c r="T332" i="4"/>
  <c r="T334" i="4"/>
  <c r="U334" i="4" s="1"/>
  <c r="T339" i="4"/>
  <c r="U339" i="4" s="1"/>
  <c r="T335" i="4"/>
  <c r="U335" i="4" s="1"/>
  <c r="T46" i="4"/>
  <c r="T47" i="4"/>
  <c r="T48" i="4"/>
  <c r="T50" i="4"/>
  <c r="T51" i="4"/>
  <c r="T52" i="4"/>
  <c r="T53" i="4"/>
  <c r="T56" i="4"/>
  <c r="T57" i="4"/>
  <c r="R39" i="4"/>
  <c r="T39" i="4" s="1"/>
  <c r="R40" i="4"/>
  <c r="T40" i="4" s="1"/>
  <c r="R41" i="4"/>
  <c r="T41" i="4" s="1"/>
  <c r="R42" i="4"/>
  <c r="T42" i="4" s="1"/>
  <c r="T43" i="4"/>
  <c r="R44" i="4"/>
  <c r="T44" i="4" s="1"/>
  <c r="R45" i="4"/>
  <c r="T45" i="4" s="1"/>
  <c r="R46" i="4"/>
  <c r="R47" i="4"/>
  <c r="R48" i="4"/>
  <c r="R49" i="4"/>
  <c r="T49" i="4" s="1"/>
  <c r="R50" i="4"/>
  <c r="R51" i="4"/>
  <c r="R52" i="4"/>
  <c r="R53" i="4"/>
  <c r="R54" i="4"/>
  <c r="T54" i="4" s="1"/>
  <c r="R55" i="4"/>
  <c r="R56" i="4"/>
  <c r="R57" i="4"/>
  <c r="R38" i="4"/>
  <c r="T38" i="4" s="1"/>
  <c r="U46" i="4"/>
  <c r="U47" i="4"/>
  <c r="U48" i="4"/>
  <c r="U50" i="4"/>
  <c r="U51" i="4"/>
  <c r="U56" i="4"/>
  <c r="U57" i="4"/>
  <c r="Q39" i="4"/>
  <c r="Q40" i="4"/>
  <c r="S40" i="4" s="1"/>
  <c r="Q41" i="4"/>
  <c r="S41" i="4" s="1"/>
  <c r="Q42" i="4"/>
  <c r="S42" i="4" s="1"/>
  <c r="Q43" i="4"/>
  <c r="Q44" i="4"/>
  <c r="Q45" i="4"/>
  <c r="Q46" i="4"/>
  <c r="Q47" i="4"/>
  <c r="Q48" i="4"/>
  <c r="Q49" i="4"/>
  <c r="S49" i="4" s="1"/>
  <c r="Q50" i="4"/>
  <c r="Q51" i="4"/>
  <c r="Q52" i="4"/>
  <c r="U52" i="4" s="1"/>
  <c r="Q53" i="4"/>
  <c r="U53" i="4" s="1"/>
  <c r="Q54" i="4"/>
  <c r="Q55" i="4"/>
  <c r="Q56" i="4"/>
  <c r="Q57" i="4"/>
  <c r="Q38" i="4"/>
  <c r="S38" i="4" s="1"/>
  <c r="S39" i="4" l="1"/>
  <c r="U39" i="4" s="1"/>
  <c r="T55" i="4"/>
  <c r="U55" i="4" s="1"/>
  <c r="U49" i="4"/>
  <c r="U41" i="4"/>
  <c r="U40" i="4"/>
  <c r="U38" i="4"/>
  <c r="U54" i="4"/>
  <c r="U44" i="4"/>
  <c r="U42" i="4"/>
  <c r="U45" i="4"/>
  <c r="U43" i="4"/>
  <c r="V472" i="4"/>
  <c r="AH662" i="6" s="1"/>
  <c r="U472" i="4"/>
  <c r="AG662" i="6" s="1"/>
  <c r="T472" i="4"/>
  <c r="AF662" i="6" s="1"/>
  <c r="S472" i="4"/>
  <c r="AE662" i="6" s="1"/>
  <c r="R472" i="4"/>
  <c r="AD662" i="6" s="1"/>
  <c r="Q472" i="4"/>
  <c r="AC662" i="6" s="1"/>
  <c r="P472" i="4"/>
  <c r="AB662" i="6" s="1"/>
  <c r="V471" i="4"/>
  <c r="AH661" i="6" s="1"/>
  <c r="U471" i="4"/>
  <c r="AG661" i="6" s="1"/>
  <c r="T471" i="4"/>
  <c r="AF661" i="6" s="1"/>
  <c r="S471" i="4"/>
  <c r="AE661" i="6" s="1"/>
  <c r="R471" i="4"/>
  <c r="AD661" i="6" s="1"/>
  <c r="Q471" i="4"/>
  <c r="AC661" i="6" s="1"/>
  <c r="P471" i="4"/>
  <c r="AB661" i="6" s="1"/>
  <c r="V470" i="4"/>
  <c r="AH660" i="6" s="1"/>
  <c r="U470" i="4"/>
  <c r="AG660" i="6" s="1"/>
  <c r="T470" i="4"/>
  <c r="AF660" i="6" s="1"/>
  <c r="S470" i="4"/>
  <c r="AE660" i="6" s="1"/>
  <c r="R470" i="4"/>
  <c r="AD660" i="6" s="1"/>
  <c r="Q470" i="4"/>
  <c r="AC660" i="6" s="1"/>
  <c r="P470" i="4"/>
  <c r="AB660" i="6" s="1"/>
  <c r="V469" i="4"/>
  <c r="AH659" i="6" s="1"/>
  <c r="U469" i="4"/>
  <c r="AG659" i="6" s="1"/>
  <c r="T469" i="4"/>
  <c r="AF659" i="6" s="1"/>
  <c r="S469" i="4"/>
  <c r="AE659" i="6" s="1"/>
  <c r="R469" i="4"/>
  <c r="AD659" i="6" s="1"/>
  <c r="Q469" i="4"/>
  <c r="AC659" i="6" s="1"/>
  <c r="P469" i="4"/>
  <c r="AB659" i="6" s="1"/>
  <c r="V375" i="4"/>
  <c r="AH624" i="6" s="1"/>
  <c r="U375" i="4"/>
  <c r="AG624" i="6" s="1"/>
  <c r="T375" i="4"/>
  <c r="AF624" i="6" s="1"/>
  <c r="S375" i="4"/>
  <c r="AE624" i="6" s="1"/>
  <c r="R375" i="4"/>
  <c r="AD624" i="6" s="1"/>
  <c r="Q375" i="4"/>
  <c r="AC624" i="6" s="1"/>
  <c r="P375" i="4"/>
  <c r="AB624" i="6" s="1"/>
  <c r="P187" i="4"/>
  <c r="AB521" i="6" s="1"/>
  <c r="V187" i="4"/>
  <c r="AH521" i="6" s="1"/>
  <c r="U187" i="4"/>
  <c r="AG521" i="6" s="1"/>
  <c r="T187" i="4"/>
  <c r="AF521" i="6" s="1"/>
  <c r="S187" i="4"/>
  <c r="AE521" i="6" s="1"/>
  <c r="R187" i="4"/>
  <c r="AD521" i="6" s="1"/>
  <c r="Q187" i="4"/>
  <c r="AC521" i="6" s="1"/>
  <c r="O188" i="4"/>
  <c r="C188" i="4" s="1"/>
  <c r="Q188" i="4"/>
  <c r="V88" i="4"/>
  <c r="AH459" i="6" s="1"/>
  <c r="U88" i="4"/>
  <c r="AG459" i="6" s="1"/>
  <c r="T88" i="4"/>
  <c r="AF459" i="6" s="1"/>
  <c r="S88" i="4"/>
  <c r="AE459" i="6" s="1"/>
  <c r="R88" i="4"/>
  <c r="AD459" i="6" s="1"/>
  <c r="Q88" i="4"/>
  <c r="AC459" i="6" s="1"/>
  <c r="P88" i="4"/>
  <c r="AB459" i="6" s="1"/>
  <c r="V87" i="4"/>
  <c r="AH458" i="6" s="1"/>
  <c r="U87" i="4"/>
  <c r="AG458" i="6" s="1"/>
  <c r="T87" i="4"/>
  <c r="AF458" i="6" s="1"/>
  <c r="S87" i="4"/>
  <c r="AE458" i="6" s="1"/>
  <c r="R87" i="4"/>
  <c r="AD458" i="6" s="1"/>
  <c r="Q87" i="4"/>
  <c r="AC458" i="6" s="1"/>
  <c r="P87" i="4"/>
  <c r="AB458" i="6" s="1"/>
  <c r="BN486" i="11" l="1"/>
  <c r="AI486" i="11"/>
  <c r="AO486" i="11" s="1"/>
  <c r="AH486" i="11"/>
  <c r="AN486" i="11" s="1"/>
  <c r="AD486" i="11"/>
  <c r="AM486" i="11" s="1"/>
  <c r="P508" i="4" s="1"/>
  <c r="AL486" i="11"/>
  <c r="BN485" i="11"/>
  <c r="AI485" i="11"/>
  <c r="AO485" i="11" s="1"/>
  <c r="AH485" i="11"/>
  <c r="AN485" i="11" s="1"/>
  <c r="AD485" i="11"/>
  <c r="AM485" i="11" s="1"/>
  <c r="P507" i="4" s="1"/>
  <c r="AL485" i="11"/>
  <c r="Q287" i="6"/>
  <c r="AD487" i="11"/>
  <c r="S287" i="6" s="1"/>
  <c r="AH487" i="11"/>
  <c r="T287" i="6" s="1"/>
  <c r="AI487" i="11"/>
  <c r="U287" i="6" s="1"/>
  <c r="BN487" i="11"/>
  <c r="BN484" i="11"/>
  <c r="AI484" i="11"/>
  <c r="AO484" i="11" s="1"/>
  <c r="AH484" i="11"/>
  <c r="AN484" i="11" s="1"/>
  <c r="AD484" i="11"/>
  <c r="AM484" i="11" s="1"/>
  <c r="P506" i="4" s="1"/>
  <c r="AL484" i="11"/>
  <c r="BN390" i="11"/>
  <c r="AI390" i="11"/>
  <c r="AO390" i="11" s="1"/>
  <c r="AH390" i="11"/>
  <c r="AN390" i="11" s="1"/>
  <c r="AD390" i="11"/>
  <c r="AM390" i="11" s="1"/>
  <c r="P406" i="4" s="1"/>
  <c r="AL390" i="11"/>
  <c r="BN205" i="11"/>
  <c r="AI205" i="11"/>
  <c r="AO205" i="11" s="1"/>
  <c r="AH205" i="11"/>
  <c r="AN205" i="11" s="1"/>
  <c r="AD205" i="11"/>
  <c r="AM205" i="11" s="1"/>
  <c r="P221" i="4" s="1"/>
  <c r="AL205" i="11"/>
  <c r="AO487" i="11" l="1"/>
  <c r="AM487" i="11"/>
  <c r="P509" i="4" s="1"/>
  <c r="AN487" i="11"/>
  <c r="AL487" i="11"/>
  <c r="S285" i="6"/>
  <c r="U285" i="6"/>
  <c r="T285" i="6"/>
  <c r="S286" i="6"/>
  <c r="S284" i="6"/>
  <c r="T286" i="6"/>
  <c r="T284" i="6"/>
  <c r="U286" i="6"/>
  <c r="U284" i="6"/>
  <c r="Q285" i="6"/>
  <c r="Q286" i="6"/>
  <c r="Q284" i="6"/>
  <c r="T243" i="6"/>
  <c r="S243" i="6"/>
  <c r="U243" i="6"/>
  <c r="Q243" i="6"/>
  <c r="T132" i="6"/>
  <c r="Q132" i="6"/>
  <c r="S132" i="6"/>
  <c r="U132" i="6"/>
  <c r="BN104" i="11"/>
  <c r="AI104" i="11"/>
  <c r="AO104" i="11" s="1"/>
  <c r="AH104" i="11"/>
  <c r="AN104" i="11" s="1"/>
  <c r="AD104" i="11"/>
  <c r="AM104" i="11" s="1"/>
  <c r="P113" i="4" s="1"/>
  <c r="AL104" i="11"/>
  <c r="BN105" i="11"/>
  <c r="AI105" i="11"/>
  <c r="AO105" i="11" s="1"/>
  <c r="AH105" i="11"/>
  <c r="AN105" i="11" s="1"/>
  <c r="AD105" i="11"/>
  <c r="AM105" i="11" s="1"/>
  <c r="P114" i="4" s="1"/>
  <c r="AL105" i="11"/>
  <c r="S71" i="6" l="1"/>
  <c r="U71" i="6"/>
  <c r="T72" i="6"/>
  <c r="T71" i="6"/>
  <c r="S72" i="6"/>
  <c r="U72" i="6"/>
  <c r="Q72" i="6"/>
  <c r="Q71" i="6"/>
  <c r="AJ458" i="11"/>
  <c r="AJ455" i="11"/>
  <c r="AJ351" i="11"/>
  <c r="AJ163" i="11"/>
  <c r="AJ71" i="11"/>
  <c r="AJ72" i="11"/>
  <c r="AJ67" i="11"/>
  <c r="AB623" i="11" l="1"/>
  <c r="AB544" i="11"/>
  <c r="AB433" i="11"/>
  <c r="AB343" i="11"/>
  <c r="AB254" i="11"/>
  <c r="AB152" i="11"/>
  <c r="S626" i="11"/>
  <c r="Z626" i="11" s="1"/>
  <c r="AE626" i="11" s="1"/>
  <c r="S627" i="11"/>
  <c r="Z627" i="11" s="1"/>
  <c r="S628" i="11"/>
  <c r="Z628" i="11" s="1"/>
  <c r="AE628" i="11" s="1"/>
  <c r="S629" i="11"/>
  <c r="Z629" i="11" s="1"/>
  <c r="AE629" i="11" s="1"/>
  <c r="S630" i="11"/>
  <c r="Z630" i="11" s="1"/>
  <c r="AE630" i="11" s="1"/>
  <c r="S631" i="11"/>
  <c r="Z631" i="11" s="1"/>
  <c r="AE631" i="11" s="1"/>
  <c r="S547" i="11"/>
  <c r="Z547" i="11" s="1"/>
  <c r="AE547" i="11" s="1"/>
  <c r="S548" i="11"/>
  <c r="Z548" i="11" s="1"/>
  <c r="AE548" i="11" s="1"/>
  <c r="S549" i="11"/>
  <c r="Z549" i="11" s="1"/>
  <c r="AE549" i="11" s="1"/>
  <c r="S550" i="11"/>
  <c r="Z550" i="11" s="1"/>
  <c r="AE550" i="11" s="1"/>
  <c r="S551" i="11"/>
  <c r="Z551" i="11" s="1"/>
  <c r="AE551" i="11" s="1"/>
  <c r="S436" i="11"/>
  <c r="Z436" i="11" s="1"/>
  <c r="AE436" i="11" s="1"/>
  <c r="S437" i="11"/>
  <c r="Z437" i="11" s="1"/>
  <c r="AF437" i="11" s="1"/>
  <c r="S438" i="11"/>
  <c r="Z438" i="11" s="1"/>
  <c r="AE438" i="11" s="1"/>
  <c r="S439" i="11"/>
  <c r="Z439" i="11" s="1"/>
  <c r="AE439" i="11" s="1"/>
  <c r="S440" i="11"/>
  <c r="Z440" i="11" s="1"/>
  <c r="AE440" i="11" s="1"/>
  <c r="S441" i="11"/>
  <c r="Z441" i="11" s="1"/>
  <c r="AE441" i="11" s="1"/>
  <c r="S442" i="11"/>
  <c r="Z442" i="11" s="1"/>
  <c r="AE442" i="11" s="1"/>
  <c r="S443" i="11"/>
  <c r="Z443" i="11" s="1"/>
  <c r="AF443" i="11" s="1"/>
  <c r="S444" i="11"/>
  <c r="Z444" i="11" s="1"/>
  <c r="AE444" i="11" s="1"/>
  <c r="S445" i="11"/>
  <c r="Z445" i="11" s="1"/>
  <c r="AE445" i="11" s="1"/>
  <c r="S446" i="11"/>
  <c r="Z446" i="11" s="1"/>
  <c r="AE446" i="11" s="1"/>
  <c r="S447" i="11"/>
  <c r="Z447" i="11" s="1"/>
  <c r="AF447" i="11" s="1"/>
  <c r="S448" i="11"/>
  <c r="Z448" i="11" s="1"/>
  <c r="AK448" i="11" s="1"/>
  <c r="S449" i="11"/>
  <c r="Z449" i="11" s="1"/>
  <c r="AE449" i="11" s="1"/>
  <c r="S450" i="11"/>
  <c r="Z450" i="11" s="1"/>
  <c r="AE450" i="11" s="1"/>
  <c r="S451" i="11"/>
  <c r="Z451" i="11" s="1"/>
  <c r="AF451" i="11" s="1"/>
  <c r="S452" i="11"/>
  <c r="Z452" i="11" s="1"/>
  <c r="AE452" i="11" s="1"/>
  <c r="S453" i="11"/>
  <c r="Z453" i="11" s="1"/>
  <c r="AE453" i="11" s="1"/>
  <c r="S454" i="11"/>
  <c r="Z454" i="11" s="1"/>
  <c r="AE454" i="11" s="1"/>
  <c r="S455" i="11"/>
  <c r="Z455" i="11" s="1"/>
  <c r="AK455" i="11" s="1"/>
  <c r="S456" i="11"/>
  <c r="Z456" i="11" s="1"/>
  <c r="AE456" i="11" s="1"/>
  <c r="S457" i="11"/>
  <c r="Z457" i="11" s="1"/>
  <c r="AE457" i="11" s="1"/>
  <c r="S458" i="11"/>
  <c r="Z458" i="11" s="1"/>
  <c r="S459" i="11"/>
  <c r="Z459" i="11" s="1"/>
  <c r="AE459" i="11" s="1"/>
  <c r="S346" i="11"/>
  <c r="Z346" i="11" s="1"/>
  <c r="AE346" i="11" s="1"/>
  <c r="S347" i="11"/>
  <c r="Z347" i="11" s="1"/>
  <c r="AE347" i="11" s="1"/>
  <c r="S348" i="11"/>
  <c r="Z348" i="11" s="1"/>
  <c r="AE348" i="11" s="1"/>
  <c r="S349" i="11"/>
  <c r="Z349" i="11" s="1"/>
  <c r="AE349" i="11" s="1"/>
  <c r="S350" i="11"/>
  <c r="Z350" i="11" s="1"/>
  <c r="AE350" i="11" s="1"/>
  <c r="S351" i="11"/>
  <c r="Z351" i="11" s="1"/>
  <c r="AK351" i="11" s="1"/>
  <c r="S352" i="11"/>
  <c r="Z352" i="11" s="1"/>
  <c r="AE352" i="11" s="1"/>
  <c r="S257" i="11"/>
  <c r="S258" i="11"/>
  <c r="S259" i="11"/>
  <c r="Z259" i="11" s="1"/>
  <c r="AE259" i="11" s="1"/>
  <c r="S260" i="11"/>
  <c r="Z260" i="11" s="1"/>
  <c r="AE260" i="11" s="1"/>
  <c r="S261" i="11"/>
  <c r="Z261" i="11" s="1"/>
  <c r="AE261" i="11" s="1"/>
  <c r="S262" i="11"/>
  <c r="Z262" i="11" s="1"/>
  <c r="AE262" i="11" s="1"/>
  <c r="S263" i="11"/>
  <c r="Z263" i="11" s="1"/>
  <c r="AE263" i="11" s="1"/>
  <c r="S264" i="11"/>
  <c r="Z264" i="11" s="1"/>
  <c r="AE264" i="11" s="1"/>
  <c r="S265" i="11"/>
  <c r="Z265" i="11" s="1"/>
  <c r="AE265" i="11" s="1"/>
  <c r="S266" i="11"/>
  <c r="Z266" i="11" s="1"/>
  <c r="AE266" i="11" s="1"/>
  <c r="S157" i="11"/>
  <c r="Z157" i="11" s="1"/>
  <c r="AF157" i="11" s="1"/>
  <c r="S158" i="11"/>
  <c r="Z158" i="11" s="1"/>
  <c r="AE158" i="11" s="1"/>
  <c r="S159" i="11"/>
  <c r="Z159" i="11" s="1"/>
  <c r="AF159" i="11" s="1"/>
  <c r="S160" i="11"/>
  <c r="Z160" i="11" s="1"/>
  <c r="AE160" i="11" s="1"/>
  <c r="S161" i="11"/>
  <c r="Z161" i="11" s="1"/>
  <c r="AF161" i="11" s="1"/>
  <c r="S162" i="11"/>
  <c r="Z162" i="11" s="1"/>
  <c r="AE162" i="11" s="1"/>
  <c r="S163" i="11"/>
  <c r="Z163" i="11" s="1"/>
  <c r="AK163" i="11" s="1"/>
  <c r="S164" i="11"/>
  <c r="Z164" i="11" s="1"/>
  <c r="AE164" i="11" s="1"/>
  <c r="S155" i="11"/>
  <c r="S63" i="11"/>
  <c r="S64" i="11"/>
  <c r="Z64" i="11" s="1"/>
  <c r="AE64" i="11" s="1"/>
  <c r="S65" i="11"/>
  <c r="Z65" i="11" s="1"/>
  <c r="AE65" i="11" s="1"/>
  <c r="S66" i="11"/>
  <c r="Z66" i="11" s="1"/>
  <c r="AE66" i="11" s="1"/>
  <c r="S67" i="11"/>
  <c r="Z67" i="11" s="1"/>
  <c r="AK67" i="11" s="1"/>
  <c r="S68" i="11"/>
  <c r="Z68" i="11" s="1"/>
  <c r="AF68" i="11" s="1"/>
  <c r="S69" i="11"/>
  <c r="Z69" i="11" s="1"/>
  <c r="AE69" i="11" s="1"/>
  <c r="S70" i="11"/>
  <c r="Z70" i="11" s="1"/>
  <c r="AE70" i="11" s="1"/>
  <c r="S71" i="11"/>
  <c r="Z71" i="11" s="1"/>
  <c r="AK71" i="11" s="1"/>
  <c r="S72" i="11"/>
  <c r="Z72" i="11" s="1"/>
  <c r="AK72" i="11" s="1"/>
  <c r="C72" i="11"/>
  <c r="AF64" i="11" l="1"/>
  <c r="AE163" i="11"/>
  <c r="AF459" i="11"/>
  <c r="AF628" i="11"/>
  <c r="AF72" i="11"/>
  <c r="AF259" i="11"/>
  <c r="AF551" i="11"/>
  <c r="AE159" i="11"/>
  <c r="AF263" i="11"/>
  <c r="AF349" i="11"/>
  <c r="AF455" i="11"/>
  <c r="AF439" i="11"/>
  <c r="AF547" i="11"/>
  <c r="AE161" i="11"/>
  <c r="AE157" i="11"/>
  <c r="AF70" i="11"/>
  <c r="AF66" i="11"/>
  <c r="AF265" i="11"/>
  <c r="AF261" i="11"/>
  <c r="AF351" i="11"/>
  <c r="AF347" i="11"/>
  <c r="AF457" i="11"/>
  <c r="AF453" i="11"/>
  <c r="AF449" i="11"/>
  <c r="AF445" i="11"/>
  <c r="AF441" i="11"/>
  <c r="AF549" i="11"/>
  <c r="AF630" i="11"/>
  <c r="AF626" i="11"/>
  <c r="AK458" i="11"/>
  <c r="AF164" i="11"/>
  <c r="AF162" i="11"/>
  <c r="AF160" i="11"/>
  <c r="AF158" i="11"/>
  <c r="AF71" i="11"/>
  <c r="AF69" i="11"/>
  <c r="AF67" i="11"/>
  <c r="AF65" i="11"/>
  <c r="AF266" i="11"/>
  <c r="AF264" i="11"/>
  <c r="AF262" i="11"/>
  <c r="AF260" i="11"/>
  <c r="AF352" i="11"/>
  <c r="AF350" i="11"/>
  <c r="AF348" i="11"/>
  <c r="AF346" i="11"/>
  <c r="AF458" i="11"/>
  <c r="AF456" i="11"/>
  <c r="AF454" i="11"/>
  <c r="AF452" i="11"/>
  <c r="AF450" i="11"/>
  <c r="AF448" i="11"/>
  <c r="AF446" i="11"/>
  <c r="AF444" i="11"/>
  <c r="AF442" i="11"/>
  <c r="AF440" i="11"/>
  <c r="AF438" i="11"/>
  <c r="AF436" i="11"/>
  <c r="AF550" i="11"/>
  <c r="AF548" i="11"/>
  <c r="AF631" i="11"/>
  <c r="AF629" i="11"/>
  <c r="AF627" i="11"/>
  <c r="AF163" i="11"/>
  <c r="AE72" i="11"/>
  <c r="AE71" i="11"/>
  <c r="AE68" i="11"/>
  <c r="AE67" i="11"/>
  <c r="AE351" i="11"/>
  <c r="AE458" i="11"/>
  <c r="AE455" i="11"/>
  <c r="AE451" i="11"/>
  <c r="AE448" i="11"/>
  <c r="AE447" i="11"/>
  <c r="AE443" i="11"/>
  <c r="AE437" i="11"/>
  <c r="AE627" i="11"/>
  <c r="C458" i="11"/>
  <c r="C455" i="11"/>
  <c r="C351" i="11"/>
  <c r="C163" i="11"/>
  <c r="D614" i="11"/>
  <c r="D613" i="11"/>
  <c r="D612" i="11"/>
  <c r="D611" i="11"/>
  <c r="D610" i="11"/>
  <c r="C613" i="11"/>
  <c r="D535" i="11"/>
  <c r="D534" i="11"/>
  <c r="D533" i="11"/>
  <c r="D424" i="11"/>
  <c r="D423" i="11"/>
  <c r="D422" i="11"/>
  <c r="D421" i="11"/>
  <c r="D420" i="11"/>
  <c r="D419" i="11"/>
  <c r="C423" i="11"/>
  <c r="C333" i="11"/>
  <c r="D333" i="11"/>
  <c r="D334" i="11"/>
  <c r="D332" i="11"/>
  <c r="D331" i="11"/>
  <c r="D330" i="11"/>
  <c r="D242" i="11"/>
  <c r="D243" i="11"/>
  <c r="D244" i="11"/>
  <c r="C242" i="11"/>
  <c r="C243" i="11"/>
  <c r="C244" i="11"/>
  <c r="D245" i="11"/>
  <c r="D241" i="11"/>
  <c r="D240" i="11"/>
  <c r="D239" i="11"/>
  <c r="D238" i="11"/>
  <c r="C135" i="11"/>
  <c r="C136" i="11"/>
  <c r="C137" i="11"/>
  <c r="C138" i="11"/>
  <c r="C139" i="11"/>
  <c r="C140" i="11"/>
  <c r="C141" i="11"/>
  <c r="C142" i="11"/>
  <c r="C143" i="11"/>
  <c r="C134" i="11"/>
  <c r="C46" i="11"/>
  <c r="C47" i="11"/>
  <c r="C48" i="11"/>
  <c r="C49" i="11"/>
  <c r="C50" i="11"/>
  <c r="C51" i="11"/>
  <c r="C45" i="11"/>
  <c r="D143" i="11" l="1"/>
  <c r="D142" i="11"/>
  <c r="D141" i="11"/>
  <c r="D140" i="11"/>
  <c r="D139" i="11"/>
  <c r="D138" i="11"/>
  <c r="C71" i="11"/>
  <c r="C67" i="11"/>
  <c r="D51" i="11"/>
  <c r="D50" i="11"/>
  <c r="D23" i="2" l="1"/>
  <c r="E23" i="2"/>
  <c r="F23" i="2"/>
  <c r="G23" i="2"/>
  <c r="H23" i="2"/>
  <c r="I23" i="2"/>
  <c r="J23" i="2"/>
  <c r="AH654" i="11" l="1"/>
  <c r="AI654" i="11"/>
  <c r="AH655" i="11"/>
  <c r="AI655" i="11"/>
  <c r="AH656" i="11"/>
  <c r="AI656" i="11"/>
  <c r="AH657" i="11"/>
  <c r="AI657" i="11"/>
  <c r="AH658" i="11"/>
  <c r="AI658" i="11"/>
  <c r="AH659" i="11"/>
  <c r="AI659" i="11"/>
  <c r="AH660" i="11"/>
  <c r="AI660" i="11"/>
  <c r="AH661" i="11"/>
  <c r="AI661" i="11"/>
  <c r="AH662" i="11"/>
  <c r="AI662" i="11"/>
  <c r="AH663" i="11"/>
  <c r="AI663" i="11"/>
  <c r="AH664" i="11"/>
  <c r="AI664" i="11"/>
  <c r="AH653" i="11"/>
  <c r="AH574" i="11"/>
  <c r="AI574" i="11"/>
  <c r="AH575" i="11"/>
  <c r="AI575" i="11"/>
  <c r="AH576" i="11"/>
  <c r="AI576" i="11"/>
  <c r="AH577" i="11"/>
  <c r="AI577" i="11"/>
  <c r="AH578" i="11"/>
  <c r="AI578" i="11"/>
  <c r="AH579" i="11"/>
  <c r="AI579" i="11"/>
  <c r="AH580" i="11"/>
  <c r="AI580" i="11"/>
  <c r="AH581" i="11"/>
  <c r="AI581" i="11"/>
  <c r="AH582" i="11"/>
  <c r="AI582" i="11"/>
  <c r="AH573" i="11"/>
  <c r="AH492" i="11"/>
  <c r="AI492" i="11"/>
  <c r="AH493" i="11"/>
  <c r="AI493" i="11"/>
  <c r="AH494" i="11"/>
  <c r="AI494" i="11"/>
  <c r="AH495" i="11"/>
  <c r="AI495" i="11"/>
  <c r="AH496" i="11"/>
  <c r="AI496" i="11"/>
  <c r="AH497" i="11"/>
  <c r="AI497" i="11"/>
  <c r="AH498" i="11"/>
  <c r="AI498" i="11"/>
  <c r="AH499" i="11"/>
  <c r="AI499" i="11"/>
  <c r="AH500" i="11"/>
  <c r="AI500" i="11"/>
  <c r="AH501" i="11"/>
  <c r="AI501" i="11"/>
  <c r="AH502" i="11"/>
  <c r="AI502" i="11"/>
  <c r="AH503" i="11"/>
  <c r="AI503" i="11"/>
  <c r="AH504" i="11"/>
  <c r="AI504" i="11"/>
  <c r="AH505" i="11"/>
  <c r="AI505" i="11"/>
  <c r="AH491" i="11"/>
  <c r="AH475" i="11"/>
  <c r="AI475" i="11"/>
  <c r="AH476" i="11"/>
  <c r="AI476" i="11"/>
  <c r="AH477" i="11"/>
  <c r="AI477" i="11"/>
  <c r="AH478" i="11"/>
  <c r="AI478" i="11"/>
  <c r="AH479" i="11"/>
  <c r="AI479" i="11"/>
  <c r="AH480" i="11"/>
  <c r="AI480" i="11"/>
  <c r="AH481" i="11"/>
  <c r="AI481" i="11"/>
  <c r="AH482" i="11"/>
  <c r="AI482" i="11"/>
  <c r="AH483" i="11"/>
  <c r="AI483" i="11"/>
  <c r="AH488" i="11"/>
  <c r="AI488" i="11"/>
  <c r="AI474" i="11"/>
  <c r="AH380" i="11"/>
  <c r="AI380" i="11"/>
  <c r="AH381" i="11"/>
  <c r="AI381" i="11"/>
  <c r="AH382" i="11"/>
  <c r="AI382" i="11"/>
  <c r="AH383" i="11"/>
  <c r="AI383" i="11"/>
  <c r="AH384" i="11"/>
  <c r="AI384" i="11"/>
  <c r="AH385" i="11"/>
  <c r="AI385" i="11"/>
  <c r="AH386" i="11"/>
  <c r="AI386" i="11"/>
  <c r="AH387" i="11"/>
  <c r="AI387" i="11"/>
  <c r="AH388" i="11"/>
  <c r="AI388" i="11"/>
  <c r="AH389" i="11"/>
  <c r="AI389" i="11"/>
  <c r="AH391" i="11"/>
  <c r="AI391" i="11"/>
  <c r="AH379" i="11"/>
  <c r="AH367" i="11"/>
  <c r="AI367" i="11"/>
  <c r="AH368" i="11"/>
  <c r="AI368" i="11"/>
  <c r="AH369" i="11"/>
  <c r="AI369" i="11"/>
  <c r="AH370" i="11"/>
  <c r="AI370" i="11"/>
  <c r="AH371" i="11"/>
  <c r="AI371" i="11"/>
  <c r="AH372" i="11"/>
  <c r="AI372" i="11"/>
  <c r="AH373" i="11"/>
  <c r="AI373" i="11"/>
  <c r="AH374" i="11"/>
  <c r="AI374" i="11"/>
  <c r="AH375" i="11"/>
  <c r="AI375" i="11"/>
  <c r="AH376" i="11"/>
  <c r="AI376" i="11"/>
  <c r="AI366" i="11"/>
  <c r="AH288" i="11"/>
  <c r="AI288" i="11"/>
  <c r="AH289" i="11"/>
  <c r="AI289" i="11"/>
  <c r="AH290" i="11"/>
  <c r="AI290" i="11"/>
  <c r="AH291" i="11"/>
  <c r="AI291" i="11"/>
  <c r="AH292" i="11"/>
  <c r="AI292" i="11"/>
  <c r="AH293" i="11"/>
  <c r="AI293" i="11"/>
  <c r="AH294" i="11"/>
  <c r="AI294" i="11"/>
  <c r="AH295" i="11"/>
  <c r="AI295" i="11"/>
  <c r="AH296" i="11"/>
  <c r="AI296" i="11"/>
  <c r="AH297" i="11"/>
  <c r="AI297" i="11"/>
  <c r="AH298" i="11"/>
  <c r="AI298" i="11"/>
  <c r="AH299" i="11"/>
  <c r="AI299" i="11"/>
  <c r="AH300" i="11"/>
  <c r="AI300" i="11"/>
  <c r="AH301" i="11"/>
  <c r="AI301" i="11"/>
  <c r="AH287" i="11"/>
  <c r="AH281" i="11"/>
  <c r="AI281" i="11"/>
  <c r="AH282" i="11"/>
  <c r="AI282" i="11"/>
  <c r="AH283" i="11"/>
  <c r="AI283" i="11"/>
  <c r="AH284" i="11"/>
  <c r="AI284" i="11"/>
  <c r="AI280" i="11"/>
  <c r="AH193" i="11"/>
  <c r="AI193" i="11"/>
  <c r="AH194" i="11"/>
  <c r="AI194" i="11"/>
  <c r="AH195" i="11"/>
  <c r="AI195" i="11"/>
  <c r="AH196" i="11"/>
  <c r="AI196" i="11"/>
  <c r="AH197" i="11"/>
  <c r="AI197" i="11"/>
  <c r="AH198" i="11"/>
  <c r="AI198" i="11"/>
  <c r="AH199" i="11"/>
  <c r="AI199" i="11"/>
  <c r="AH200" i="11"/>
  <c r="AI200" i="11"/>
  <c r="AH201" i="11"/>
  <c r="AI201" i="11"/>
  <c r="AH202" i="11"/>
  <c r="AI202" i="11"/>
  <c r="AH203" i="11"/>
  <c r="AI203" i="11"/>
  <c r="AH204" i="11"/>
  <c r="AI204" i="11"/>
  <c r="AH206" i="11"/>
  <c r="AI206" i="11"/>
  <c r="AH192" i="11"/>
  <c r="AH179" i="11"/>
  <c r="AI179" i="11"/>
  <c r="AH180" i="11"/>
  <c r="AI180" i="11"/>
  <c r="AH181" i="11"/>
  <c r="AI181" i="11"/>
  <c r="AH182" i="11"/>
  <c r="AI182" i="11"/>
  <c r="AH183" i="11"/>
  <c r="AI183" i="11"/>
  <c r="AH184" i="11"/>
  <c r="AI184" i="11"/>
  <c r="AH185" i="11"/>
  <c r="AI185" i="11"/>
  <c r="AH186" i="11"/>
  <c r="AI186" i="11"/>
  <c r="AH187" i="11"/>
  <c r="AI187" i="11"/>
  <c r="AH188" i="11"/>
  <c r="AI188" i="11"/>
  <c r="AH189" i="11"/>
  <c r="AI189" i="11"/>
  <c r="AI178" i="11"/>
  <c r="AH98" i="11"/>
  <c r="AI98" i="11"/>
  <c r="AH99" i="11"/>
  <c r="AI99" i="11"/>
  <c r="AH100" i="11"/>
  <c r="AI100" i="11"/>
  <c r="AH101" i="11"/>
  <c r="AI101" i="11"/>
  <c r="AH102" i="11"/>
  <c r="AI102" i="11"/>
  <c r="AH103" i="11"/>
  <c r="T70" i="6" s="1"/>
  <c r="AI103" i="11"/>
  <c r="U70" i="6" s="1"/>
  <c r="AH106" i="11"/>
  <c r="AI106" i="11"/>
  <c r="AH97" i="11"/>
  <c r="AH87" i="11"/>
  <c r="AI87" i="11"/>
  <c r="AH88" i="11"/>
  <c r="AI88" i="11"/>
  <c r="AH89" i="11"/>
  <c r="AI89" i="11"/>
  <c r="AH90" i="11"/>
  <c r="AI90" i="11"/>
  <c r="AH91" i="11"/>
  <c r="AI91" i="11"/>
  <c r="AH92" i="11"/>
  <c r="AI92" i="11"/>
  <c r="AH93" i="11"/>
  <c r="AI93" i="11"/>
  <c r="AH94" i="11"/>
  <c r="AI94" i="11"/>
  <c r="AI86" i="11"/>
  <c r="AI653" i="11"/>
  <c r="AI573" i="11"/>
  <c r="AI491" i="11"/>
  <c r="AI379" i="11"/>
  <c r="AI287" i="11"/>
  <c r="AI192" i="11"/>
  <c r="AI97" i="11"/>
  <c r="C142" i="4" l="1"/>
  <c r="C138" i="4"/>
  <c r="AA777" i="6" l="1"/>
  <c r="AH764" i="6"/>
  <c r="AG764" i="6"/>
  <c r="AF764" i="6"/>
  <c r="AE764" i="6"/>
  <c r="AD764" i="6"/>
  <c r="AC764" i="6"/>
  <c r="AA764" i="6"/>
  <c r="AH757" i="6"/>
  <c r="AG757" i="6"/>
  <c r="AF757" i="6"/>
  <c r="AE757" i="6"/>
  <c r="AD757" i="6"/>
  <c r="AC757" i="6"/>
  <c r="AB757" i="6"/>
  <c r="AA733" i="6"/>
  <c r="AH722" i="6"/>
  <c r="AG722" i="6"/>
  <c r="AF722" i="6"/>
  <c r="AE722" i="6"/>
  <c r="AD722" i="6"/>
  <c r="AC722" i="6"/>
  <c r="AA722" i="6"/>
  <c r="AH715" i="6"/>
  <c r="AG715" i="6"/>
  <c r="AF715" i="6"/>
  <c r="AE715" i="6"/>
  <c r="AD715" i="6"/>
  <c r="AC715" i="6"/>
  <c r="AB715" i="6"/>
  <c r="AA679" i="6"/>
  <c r="AH663" i="6"/>
  <c r="AG663" i="6"/>
  <c r="AF663" i="6"/>
  <c r="AE663" i="6"/>
  <c r="AD663" i="6"/>
  <c r="AC663" i="6"/>
  <c r="AA663" i="6"/>
  <c r="AH647" i="6"/>
  <c r="AG647" i="6"/>
  <c r="AF647" i="6"/>
  <c r="AE647" i="6"/>
  <c r="AD647" i="6"/>
  <c r="AC647" i="6"/>
  <c r="AB647" i="6"/>
  <c r="AA647" i="6"/>
  <c r="AA625" i="6"/>
  <c r="AH611" i="6"/>
  <c r="AG611" i="6"/>
  <c r="AF611" i="6"/>
  <c r="AE611" i="6"/>
  <c r="AD611" i="6"/>
  <c r="AC611" i="6"/>
  <c r="AA611" i="6"/>
  <c r="AH599" i="6"/>
  <c r="AG599" i="6"/>
  <c r="AF599" i="6"/>
  <c r="AE599" i="6"/>
  <c r="AD599" i="6"/>
  <c r="AC599" i="6"/>
  <c r="AB599" i="6"/>
  <c r="AA599" i="6"/>
  <c r="AA573" i="6"/>
  <c r="AH557" i="6"/>
  <c r="AG557" i="6"/>
  <c r="AF557" i="6"/>
  <c r="AE557" i="6"/>
  <c r="AD557" i="6"/>
  <c r="AC557" i="6"/>
  <c r="AA557" i="6"/>
  <c r="AH551" i="6"/>
  <c r="AG551" i="6"/>
  <c r="AF551" i="6"/>
  <c r="AE551" i="6"/>
  <c r="AD551" i="6"/>
  <c r="AC551" i="6"/>
  <c r="AB551" i="6"/>
  <c r="AA551" i="6"/>
  <c r="AA522" i="6"/>
  <c r="AH506" i="6"/>
  <c r="AG506" i="6"/>
  <c r="AF506" i="6"/>
  <c r="AE506" i="6"/>
  <c r="AD506" i="6"/>
  <c r="AC506" i="6"/>
  <c r="AA506" i="6"/>
  <c r="AH493" i="6"/>
  <c r="AG493" i="6"/>
  <c r="AF493" i="6"/>
  <c r="AE493" i="6"/>
  <c r="AD493" i="6"/>
  <c r="AC493" i="6"/>
  <c r="AB493" i="6"/>
  <c r="AA493" i="6"/>
  <c r="AA460" i="6"/>
  <c r="AH449" i="6"/>
  <c r="AG449" i="6"/>
  <c r="AF449" i="6"/>
  <c r="AE449" i="6"/>
  <c r="AD449" i="6"/>
  <c r="AC449" i="6"/>
  <c r="AA449" i="6"/>
  <c r="AH439" i="6"/>
  <c r="AG439" i="6"/>
  <c r="AF439" i="6"/>
  <c r="AE439" i="6"/>
  <c r="AD439" i="6"/>
  <c r="AC439" i="6"/>
  <c r="AB439" i="6"/>
  <c r="AA439" i="6"/>
  <c r="AA432" i="6"/>
  <c r="AA430" i="6"/>
  <c r="AA429" i="6"/>
  <c r="AA428" i="6"/>
  <c r="Z405" i="6"/>
  <c r="U386" i="6"/>
  <c r="T386" i="6"/>
  <c r="R386" i="6"/>
  <c r="Q386" i="6"/>
  <c r="P386" i="6"/>
  <c r="P384" i="6"/>
  <c r="Z366" i="6"/>
  <c r="U349" i="6"/>
  <c r="T349" i="6"/>
  <c r="R349" i="6"/>
  <c r="Q349" i="6"/>
  <c r="P349" i="6"/>
  <c r="P347" i="6"/>
  <c r="Z310" i="6"/>
  <c r="U289" i="6"/>
  <c r="T289" i="6"/>
  <c r="R289" i="6"/>
  <c r="Q289" i="6"/>
  <c r="P289" i="6"/>
  <c r="P274" i="6"/>
  <c r="U273" i="6"/>
  <c r="T273" i="6"/>
  <c r="R273" i="6"/>
  <c r="Q273" i="6"/>
  <c r="P271" i="6"/>
  <c r="Z251" i="6"/>
  <c r="U231" i="6"/>
  <c r="T231" i="6"/>
  <c r="R231" i="6"/>
  <c r="Q231" i="6"/>
  <c r="P231" i="6"/>
  <c r="P220" i="6"/>
  <c r="U219" i="6"/>
  <c r="T219" i="6"/>
  <c r="R219" i="6"/>
  <c r="Q219" i="6"/>
  <c r="P217" i="6"/>
  <c r="Z194" i="6"/>
  <c r="U172" i="6"/>
  <c r="T172" i="6"/>
  <c r="R172" i="6"/>
  <c r="Q172" i="6"/>
  <c r="P172" i="6"/>
  <c r="P167" i="6"/>
  <c r="U166" i="6"/>
  <c r="T166" i="6"/>
  <c r="R166" i="6"/>
  <c r="Q166" i="6"/>
  <c r="Q163" i="6"/>
  <c r="P163" i="6"/>
  <c r="Z140" i="6"/>
  <c r="U118" i="6"/>
  <c r="T118" i="6"/>
  <c r="R118" i="6"/>
  <c r="Q118" i="6"/>
  <c r="P118" i="6"/>
  <c r="P106" i="6"/>
  <c r="U105" i="6"/>
  <c r="T105" i="6"/>
  <c r="R105" i="6"/>
  <c r="Q105" i="6"/>
  <c r="P103" i="6"/>
  <c r="U63" i="6"/>
  <c r="T63" i="6"/>
  <c r="R63" i="6"/>
  <c r="Q63" i="6"/>
  <c r="P63" i="6"/>
  <c r="P54" i="6"/>
  <c r="U53" i="6"/>
  <c r="T53" i="6"/>
  <c r="R53" i="6"/>
  <c r="Q53" i="6"/>
  <c r="P51" i="6"/>
  <c r="P43" i="6"/>
  <c r="P41" i="6"/>
  <c r="P40" i="6"/>
  <c r="F34" i="6"/>
  <c r="F33" i="6"/>
  <c r="F32" i="6"/>
  <c r="F31" i="6"/>
  <c r="F30" i="6"/>
  <c r="F29" i="6"/>
  <c r="F28" i="6"/>
  <c r="F27" i="6"/>
  <c r="F26" i="6"/>
  <c r="F25" i="6"/>
  <c r="F24" i="6"/>
  <c r="F23" i="6"/>
  <c r="F22" i="6"/>
  <c r="F21" i="6"/>
  <c r="F20" i="6"/>
  <c r="L19" i="6"/>
  <c r="K19" i="6"/>
  <c r="J19" i="6"/>
  <c r="I19" i="6"/>
  <c r="H19" i="6"/>
  <c r="F19" i="6"/>
  <c r="M18" i="6"/>
  <c r="H18" i="6"/>
  <c r="F16" i="6"/>
  <c r="F14" i="6"/>
  <c r="F11" i="6"/>
  <c r="F10" i="6"/>
  <c r="C2" i="6"/>
  <c r="C1" i="6"/>
  <c r="O679" i="4"/>
  <c r="O680" i="4" s="1"/>
  <c r="O681" i="4" s="1"/>
  <c r="O682" i="4" s="1"/>
  <c r="O683" i="4" s="1"/>
  <c r="O684" i="4" s="1"/>
  <c r="O685" i="4" s="1"/>
  <c r="O686" i="4" s="1"/>
  <c r="O687" i="4" s="1"/>
  <c r="O688" i="4" s="1"/>
  <c r="O689" i="4" s="1"/>
  <c r="O690" i="4" s="1"/>
  <c r="P669" i="4"/>
  <c r="Q665" i="4"/>
  <c r="AD777" i="6" s="1"/>
  <c r="O665" i="4"/>
  <c r="C665" i="4" s="1"/>
  <c r="V664" i="4"/>
  <c r="AH776" i="6" s="1"/>
  <c r="U664" i="4"/>
  <c r="AG776" i="6" s="1"/>
  <c r="T664" i="4"/>
  <c r="AF776" i="6" s="1"/>
  <c r="S664" i="4"/>
  <c r="AE776" i="6" s="1"/>
  <c r="R664" i="4"/>
  <c r="AD776" i="6" s="1"/>
  <c r="Q664" i="4"/>
  <c r="AC776" i="6" s="1"/>
  <c r="P664" i="4"/>
  <c r="AB776" i="6" s="1"/>
  <c r="V663" i="4"/>
  <c r="AH775" i="6" s="1"/>
  <c r="U663" i="4"/>
  <c r="AG775" i="6" s="1"/>
  <c r="T663" i="4"/>
  <c r="AF775" i="6" s="1"/>
  <c r="S663" i="4"/>
  <c r="AE775" i="6" s="1"/>
  <c r="R663" i="4"/>
  <c r="AD775" i="6" s="1"/>
  <c r="Q663" i="4"/>
  <c r="AC775" i="6" s="1"/>
  <c r="P663" i="4"/>
  <c r="AB775" i="6" s="1"/>
  <c r="V662" i="4"/>
  <c r="AH774" i="6" s="1"/>
  <c r="U662" i="4"/>
  <c r="AG774" i="6" s="1"/>
  <c r="T662" i="4"/>
  <c r="AF774" i="6" s="1"/>
  <c r="S662" i="4"/>
  <c r="AE774" i="6" s="1"/>
  <c r="R662" i="4"/>
  <c r="AD774" i="6" s="1"/>
  <c r="Q662" i="4"/>
  <c r="AC774" i="6" s="1"/>
  <c r="P662" i="4"/>
  <c r="AB774" i="6" s="1"/>
  <c r="V661" i="4"/>
  <c r="AH773" i="6" s="1"/>
  <c r="U661" i="4"/>
  <c r="AG773" i="6" s="1"/>
  <c r="T661" i="4"/>
  <c r="AF773" i="6" s="1"/>
  <c r="S661" i="4"/>
  <c r="AE773" i="6" s="1"/>
  <c r="R661" i="4"/>
  <c r="AD773" i="6" s="1"/>
  <c r="Q661" i="4"/>
  <c r="AC773" i="6" s="1"/>
  <c r="P661" i="4"/>
  <c r="AB773" i="6" s="1"/>
  <c r="V660" i="4"/>
  <c r="AH772" i="6" s="1"/>
  <c r="U660" i="4"/>
  <c r="AG772" i="6" s="1"/>
  <c r="T660" i="4"/>
  <c r="AF772" i="6" s="1"/>
  <c r="S660" i="4"/>
  <c r="AE772" i="6" s="1"/>
  <c r="R660" i="4"/>
  <c r="AD772" i="6" s="1"/>
  <c r="Q660" i="4"/>
  <c r="AC772" i="6" s="1"/>
  <c r="P660" i="4"/>
  <c r="AB772" i="6" s="1"/>
  <c r="V659" i="4"/>
  <c r="AH771" i="6" s="1"/>
  <c r="U659" i="4"/>
  <c r="AG771" i="6" s="1"/>
  <c r="T659" i="4"/>
  <c r="AF771" i="6" s="1"/>
  <c r="S659" i="4"/>
  <c r="AE771" i="6" s="1"/>
  <c r="R659" i="4"/>
  <c r="AD771" i="6" s="1"/>
  <c r="Q659" i="4"/>
  <c r="AC771" i="6" s="1"/>
  <c r="P659" i="4"/>
  <c r="AB771" i="6" s="1"/>
  <c r="V658" i="4"/>
  <c r="AH770" i="6" s="1"/>
  <c r="U658" i="4"/>
  <c r="AG770" i="6" s="1"/>
  <c r="T658" i="4"/>
  <c r="AF770" i="6" s="1"/>
  <c r="S658" i="4"/>
  <c r="AE770" i="6" s="1"/>
  <c r="R658" i="4"/>
  <c r="AD770" i="6" s="1"/>
  <c r="Q658" i="4"/>
  <c r="AC770" i="6" s="1"/>
  <c r="P658" i="4"/>
  <c r="AB770" i="6" s="1"/>
  <c r="V657" i="4"/>
  <c r="AH769" i="6" s="1"/>
  <c r="U657" i="4"/>
  <c r="AG769" i="6" s="1"/>
  <c r="T657" i="4"/>
  <c r="AF769" i="6" s="1"/>
  <c r="S657" i="4"/>
  <c r="AE769" i="6" s="1"/>
  <c r="R657" i="4"/>
  <c r="AD769" i="6" s="1"/>
  <c r="Q657" i="4"/>
  <c r="AC769" i="6" s="1"/>
  <c r="P657" i="4"/>
  <c r="AB769" i="6" s="1"/>
  <c r="V656" i="4"/>
  <c r="AH768" i="6" s="1"/>
  <c r="U656" i="4"/>
  <c r="AG768" i="6" s="1"/>
  <c r="T656" i="4"/>
  <c r="AF768" i="6" s="1"/>
  <c r="S656" i="4"/>
  <c r="AE768" i="6" s="1"/>
  <c r="R656" i="4"/>
  <c r="AD768" i="6" s="1"/>
  <c r="Q656" i="4"/>
  <c r="AC768" i="6" s="1"/>
  <c r="P656" i="4"/>
  <c r="AB768" i="6" s="1"/>
  <c r="V655" i="4"/>
  <c r="AH767" i="6" s="1"/>
  <c r="U655" i="4"/>
  <c r="AG767" i="6" s="1"/>
  <c r="T655" i="4"/>
  <c r="AF767" i="6" s="1"/>
  <c r="S655" i="4"/>
  <c r="AE767" i="6" s="1"/>
  <c r="R655" i="4"/>
  <c r="AD767" i="6" s="1"/>
  <c r="Q655" i="4"/>
  <c r="AC767" i="6" s="1"/>
  <c r="P655" i="4"/>
  <c r="AB767" i="6" s="1"/>
  <c r="V654" i="4"/>
  <c r="AH766" i="6" s="1"/>
  <c r="U654" i="4"/>
  <c r="AG766" i="6" s="1"/>
  <c r="T654" i="4"/>
  <c r="AF766" i="6" s="1"/>
  <c r="S654" i="4"/>
  <c r="AE766" i="6" s="1"/>
  <c r="R654" i="4"/>
  <c r="AD766" i="6" s="1"/>
  <c r="Q654" i="4"/>
  <c r="AC766" i="6" s="1"/>
  <c r="P654" i="4"/>
  <c r="AB766" i="6" s="1"/>
  <c r="V653" i="4"/>
  <c r="AH765" i="6" s="1"/>
  <c r="U653" i="4"/>
  <c r="AG765" i="6" s="1"/>
  <c r="T653" i="4"/>
  <c r="AF765" i="6" s="1"/>
  <c r="S653" i="4"/>
  <c r="AE765" i="6" s="1"/>
  <c r="R653" i="4"/>
  <c r="AD765" i="6" s="1"/>
  <c r="Q653" i="4"/>
  <c r="AC765" i="6" s="1"/>
  <c r="O653" i="4"/>
  <c r="C653" i="4" s="1"/>
  <c r="P653" i="4"/>
  <c r="AB765" i="6" s="1"/>
  <c r="O652" i="4"/>
  <c r="J652" i="4"/>
  <c r="I652" i="4"/>
  <c r="H652" i="4"/>
  <c r="G652" i="4"/>
  <c r="F652" i="4"/>
  <c r="E652" i="4"/>
  <c r="D652" i="4"/>
  <c r="C652" i="4"/>
  <c r="V651" i="4"/>
  <c r="J651" i="4" s="1"/>
  <c r="U651" i="4"/>
  <c r="I651" i="4" s="1"/>
  <c r="T651" i="4"/>
  <c r="H651" i="4" s="1"/>
  <c r="S651" i="4"/>
  <c r="G651" i="4" s="1"/>
  <c r="R651" i="4"/>
  <c r="F651" i="4" s="1"/>
  <c r="Q651" i="4"/>
  <c r="E651" i="4" s="1"/>
  <c r="V650" i="4"/>
  <c r="AH763" i="6" s="1"/>
  <c r="U650" i="4"/>
  <c r="AG763" i="6" s="1"/>
  <c r="T650" i="4"/>
  <c r="AF763" i="6" s="1"/>
  <c r="S650" i="4"/>
  <c r="AE763" i="6" s="1"/>
  <c r="R650" i="4"/>
  <c r="AD763" i="6" s="1"/>
  <c r="Q650" i="4"/>
  <c r="AC763" i="6" s="1"/>
  <c r="D650" i="4"/>
  <c r="P650" i="4" s="1"/>
  <c r="AB763" i="6" s="1"/>
  <c r="V649" i="4"/>
  <c r="AH762" i="6" s="1"/>
  <c r="U649" i="4"/>
  <c r="AG762" i="6" s="1"/>
  <c r="T649" i="4"/>
  <c r="AF762" i="6" s="1"/>
  <c r="S649" i="4"/>
  <c r="AE762" i="6" s="1"/>
  <c r="R649" i="4"/>
  <c r="AD762" i="6" s="1"/>
  <c r="Q649" i="4"/>
  <c r="AC762" i="6" s="1"/>
  <c r="D649" i="4"/>
  <c r="P649" i="4" s="1"/>
  <c r="AB762" i="6" s="1"/>
  <c r="V648" i="4"/>
  <c r="AH761" i="6" s="1"/>
  <c r="U648" i="4"/>
  <c r="AG761" i="6" s="1"/>
  <c r="T648" i="4"/>
  <c r="AF761" i="6" s="1"/>
  <c r="S648" i="4"/>
  <c r="AE761" i="6" s="1"/>
  <c r="R648" i="4"/>
  <c r="AD761" i="6" s="1"/>
  <c r="Q648" i="4"/>
  <c r="AC761" i="6" s="1"/>
  <c r="D648" i="4"/>
  <c r="P648" i="4" s="1"/>
  <c r="AB761" i="6" s="1"/>
  <c r="V647" i="4"/>
  <c r="AH760" i="6" s="1"/>
  <c r="U647" i="4"/>
  <c r="AG760" i="6" s="1"/>
  <c r="T647" i="4"/>
  <c r="AF760" i="6" s="1"/>
  <c r="S647" i="4"/>
  <c r="AE760" i="6" s="1"/>
  <c r="R647" i="4"/>
  <c r="AD760" i="6" s="1"/>
  <c r="Q647" i="4"/>
  <c r="AC760" i="6" s="1"/>
  <c r="D647" i="4"/>
  <c r="P647" i="4" s="1"/>
  <c r="AB760" i="6" s="1"/>
  <c r="V646" i="4"/>
  <c r="AH759" i="6" s="1"/>
  <c r="U646" i="4"/>
  <c r="AG759" i="6" s="1"/>
  <c r="T646" i="4"/>
  <c r="AF759" i="6" s="1"/>
  <c r="S646" i="4"/>
  <c r="AE759" i="6" s="1"/>
  <c r="R646" i="4"/>
  <c r="AD759" i="6" s="1"/>
  <c r="Q646" i="4"/>
  <c r="AC759" i="6" s="1"/>
  <c r="D646" i="4"/>
  <c r="P646" i="4" s="1"/>
  <c r="AB759" i="6" s="1"/>
  <c r="V645" i="4"/>
  <c r="AH758" i="6" s="1"/>
  <c r="U645" i="4"/>
  <c r="AG758" i="6" s="1"/>
  <c r="T645" i="4"/>
  <c r="AF758" i="6" s="1"/>
  <c r="S645" i="4"/>
  <c r="AE758" i="6" s="1"/>
  <c r="R645" i="4"/>
  <c r="AD758" i="6" s="1"/>
  <c r="Q645" i="4"/>
  <c r="AC758" i="6" s="1"/>
  <c r="O645" i="4"/>
  <c r="D645" i="4"/>
  <c r="P645" i="4" s="1"/>
  <c r="AB758" i="6" s="1"/>
  <c r="C645" i="4"/>
  <c r="O644" i="4"/>
  <c r="C644" i="4" s="1"/>
  <c r="J644" i="4"/>
  <c r="I644" i="4"/>
  <c r="H644" i="4"/>
  <c r="G644" i="4"/>
  <c r="F644" i="4"/>
  <c r="E644" i="4"/>
  <c r="D644" i="4"/>
  <c r="V643" i="4"/>
  <c r="J643" i="4" s="1"/>
  <c r="U643" i="4"/>
  <c r="T643" i="4"/>
  <c r="H643" i="4" s="1"/>
  <c r="S643" i="4"/>
  <c r="G643" i="4" s="1"/>
  <c r="R643" i="4"/>
  <c r="E643" i="4" s="1"/>
  <c r="Q643" i="4"/>
  <c r="P643" i="4"/>
  <c r="D643" i="4" s="1"/>
  <c r="I643" i="4"/>
  <c r="O636" i="4"/>
  <c r="O635" i="4"/>
  <c r="C634" i="4"/>
  <c r="C633" i="4"/>
  <c r="C632" i="4"/>
  <c r="C631" i="4"/>
  <c r="C630" i="4"/>
  <c r="C629" i="4"/>
  <c r="C628" i="4"/>
  <c r="C627" i="4"/>
  <c r="H626" i="4"/>
  <c r="O624" i="4"/>
  <c r="C624" i="4" s="1"/>
  <c r="O621" i="4"/>
  <c r="O599" i="4"/>
  <c r="O600" i="4" s="1"/>
  <c r="O601" i="4" s="1"/>
  <c r="O602" i="4" s="1"/>
  <c r="O603" i="4" s="1"/>
  <c r="O604" i="4" s="1"/>
  <c r="O605" i="4" s="1"/>
  <c r="O606" i="4" s="1"/>
  <c r="O607" i="4" s="1"/>
  <c r="O608" i="4" s="1"/>
  <c r="P589" i="4"/>
  <c r="Q585" i="4"/>
  <c r="AD733" i="6" s="1"/>
  <c r="O585" i="4"/>
  <c r="C585" i="4" s="1"/>
  <c r="V584" i="4"/>
  <c r="AH732" i="6" s="1"/>
  <c r="U584" i="4"/>
  <c r="AG732" i="6" s="1"/>
  <c r="T584" i="4"/>
  <c r="AF732" i="6" s="1"/>
  <c r="S584" i="4"/>
  <c r="AE732" i="6" s="1"/>
  <c r="R584" i="4"/>
  <c r="AD732" i="6" s="1"/>
  <c r="Q584" i="4"/>
  <c r="AC732" i="6" s="1"/>
  <c r="P584" i="4"/>
  <c r="AB732" i="6" s="1"/>
  <c r="V583" i="4"/>
  <c r="AH731" i="6" s="1"/>
  <c r="U583" i="4"/>
  <c r="AG731" i="6" s="1"/>
  <c r="T583" i="4"/>
  <c r="AF731" i="6" s="1"/>
  <c r="S583" i="4"/>
  <c r="AE731" i="6" s="1"/>
  <c r="R583" i="4"/>
  <c r="AD731" i="6" s="1"/>
  <c r="Q583" i="4"/>
  <c r="AC731" i="6" s="1"/>
  <c r="P583" i="4"/>
  <c r="AB731" i="6" s="1"/>
  <c r="V582" i="4"/>
  <c r="AH730" i="6" s="1"/>
  <c r="U582" i="4"/>
  <c r="AG730" i="6" s="1"/>
  <c r="T582" i="4"/>
  <c r="AF730" i="6" s="1"/>
  <c r="S582" i="4"/>
  <c r="AE730" i="6" s="1"/>
  <c r="R582" i="4"/>
  <c r="AD730" i="6" s="1"/>
  <c r="Q582" i="4"/>
  <c r="AC730" i="6" s="1"/>
  <c r="P582" i="4"/>
  <c r="AB730" i="6" s="1"/>
  <c r="V581" i="4"/>
  <c r="AH729" i="6" s="1"/>
  <c r="U581" i="4"/>
  <c r="AG729" i="6" s="1"/>
  <c r="T581" i="4"/>
  <c r="AF729" i="6" s="1"/>
  <c r="S581" i="4"/>
  <c r="AE729" i="6" s="1"/>
  <c r="R581" i="4"/>
  <c r="AD729" i="6" s="1"/>
  <c r="Q581" i="4"/>
  <c r="AC729" i="6" s="1"/>
  <c r="P581" i="4"/>
  <c r="AB729" i="6" s="1"/>
  <c r="V580" i="4"/>
  <c r="AH728" i="6" s="1"/>
  <c r="U580" i="4"/>
  <c r="AG728" i="6" s="1"/>
  <c r="T580" i="4"/>
  <c r="AF728" i="6" s="1"/>
  <c r="S580" i="4"/>
  <c r="AE728" i="6" s="1"/>
  <c r="R580" i="4"/>
  <c r="AD728" i="6" s="1"/>
  <c r="Q580" i="4"/>
  <c r="AC728" i="6" s="1"/>
  <c r="P580" i="4"/>
  <c r="AB728" i="6" s="1"/>
  <c r="V579" i="4"/>
  <c r="AH727" i="6" s="1"/>
  <c r="U579" i="4"/>
  <c r="AG727" i="6" s="1"/>
  <c r="T579" i="4"/>
  <c r="AF727" i="6" s="1"/>
  <c r="S579" i="4"/>
  <c r="AE727" i="6" s="1"/>
  <c r="R579" i="4"/>
  <c r="AD727" i="6" s="1"/>
  <c r="Q579" i="4"/>
  <c r="AC727" i="6" s="1"/>
  <c r="P579" i="4"/>
  <c r="AB727" i="6" s="1"/>
  <c r="V578" i="4"/>
  <c r="AH726" i="6" s="1"/>
  <c r="U578" i="4"/>
  <c r="AG726" i="6" s="1"/>
  <c r="T578" i="4"/>
  <c r="AF726" i="6" s="1"/>
  <c r="S578" i="4"/>
  <c r="AE726" i="6" s="1"/>
  <c r="R578" i="4"/>
  <c r="AD726" i="6" s="1"/>
  <c r="Q578" i="4"/>
  <c r="AC726" i="6" s="1"/>
  <c r="P578" i="4"/>
  <c r="AB726" i="6" s="1"/>
  <c r="V577" i="4"/>
  <c r="AH725" i="6" s="1"/>
  <c r="U577" i="4"/>
  <c r="AG725" i="6" s="1"/>
  <c r="T577" i="4"/>
  <c r="AF725" i="6" s="1"/>
  <c r="S577" i="4"/>
  <c r="AE725" i="6" s="1"/>
  <c r="R577" i="4"/>
  <c r="AD725" i="6" s="1"/>
  <c r="Q577" i="4"/>
  <c r="AC725" i="6" s="1"/>
  <c r="P577" i="4"/>
  <c r="AB725" i="6" s="1"/>
  <c r="V576" i="4"/>
  <c r="AH724" i="6" s="1"/>
  <c r="U576" i="4"/>
  <c r="AG724" i="6" s="1"/>
  <c r="T576" i="4"/>
  <c r="AF724" i="6" s="1"/>
  <c r="S576" i="4"/>
  <c r="AE724" i="6" s="1"/>
  <c r="R576" i="4"/>
  <c r="AD724" i="6" s="1"/>
  <c r="Q576" i="4"/>
  <c r="AC724" i="6" s="1"/>
  <c r="P576" i="4"/>
  <c r="AB724" i="6" s="1"/>
  <c r="V575" i="4"/>
  <c r="AH723" i="6" s="1"/>
  <c r="U575" i="4"/>
  <c r="AG723" i="6" s="1"/>
  <c r="T575" i="4"/>
  <c r="AF723" i="6" s="1"/>
  <c r="S575" i="4"/>
  <c r="AE723" i="6" s="1"/>
  <c r="R575" i="4"/>
  <c r="AD723" i="6" s="1"/>
  <c r="Q575" i="4"/>
  <c r="AC723" i="6" s="1"/>
  <c r="O575" i="4"/>
  <c r="C575" i="4" s="1"/>
  <c r="P575" i="4"/>
  <c r="AB723" i="6" s="1"/>
  <c r="O574" i="4"/>
  <c r="C574" i="4" s="1"/>
  <c r="J574" i="4"/>
  <c r="I574" i="4"/>
  <c r="H574" i="4"/>
  <c r="G574" i="4"/>
  <c r="F574" i="4"/>
  <c r="E574" i="4"/>
  <c r="D574" i="4"/>
  <c r="V573" i="4"/>
  <c r="U573" i="4"/>
  <c r="I573" i="4" s="1"/>
  <c r="T573" i="4"/>
  <c r="H573" i="4" s="1"/>
  <c r="S573" i="4"/>
  <c r="G573" i="4" s="1"/>
  <c r="R573" i="4"/>
  <c r="F573" i="4" s="1"/>
  <c r="Q573" i="4"/>
  <c r="E573" i="4" s="1"/>
  <c r="J573" i="4"/>
  <c r="V572" i="4"/>
  <c r="AH721" i="6" s="1"/>
  <c r="U572" i="4"/>
  <c r="AG721" i="6" s="1"/>
  <c r="T572" i="4"/>
  <c r="AF721" i="6" s="1"/>
  <c r="S572" i="4"/>
  <c r="AE721" i="6" s="1"/>
  <c r="R572" i="4"/>
  <c r="AD721" i="6" s="1"/>
  <c r="Q572" i="4"/>
  <c r="AC721" i="6" s="1"/>
  <c r="D572" i="4"/>
  <c r="P572" i="4" s="1"/>
  <c r="AB721" i="6" s="1"/>
  <c r="V571" i="4"/>
  <c r="AH720" i="6" s="1"/>
  <c r="U571" i="4"/>
  <c r="AG720" i="6" s="1"/>
  <c r="T571" i="4"/>
  <c r="AF720" i="6" s="1"/>
  <c r="S571" i="4"/>
  <c r="AE720" i="6" s="1"/>
  <c r="R571" i="4"/>
  <c r="AD720" i="6" s="1"/>
  <c r="Q571" i="4"/>
  <c r="AC720" i="6" s="1"/>
  <c r="D571" i="4"/>
  <c r="P571" i="4" s="1"/>
  <c r="AB720" i="6" s="1"/>
  <c r="V570" i="4"/>
  <c r="AH719" i="6" s="1"/>
  <c r="U570" i="4"/>
  <c r="AG719" i="6" s="1"/>
  <c r="T570" i="4"/>
  <c r="AF719" i="6" s="1"/>
  <c r="S570" i="4"/>
  <c r="AE719" i="6" s="1"/>
  <c r="R570" i="4"/>
  <c r="AD719" i="6" s="1"/>
  <c r="Q570" i="4"/>
  <c r="AC719" i="6" s="1"/>
  <c r="D570" i="4"/>
  <c r="P570" i="4" s="1"/>
  <c r="AB719" i="6" s="1"/>
  <c r="V569" i="4"/>
  <c r="AH718" i="6" s="1"/>
  <c r="U569" i="4"/>
  <c r="AG718" i="6" s="1"/>
  <c r="T569" i="4"/>
  <c r="AF718" i="6" s="1"/>
  <c r="S569" i="4"/>
  <c r="AE718" i="6" s="1"/>
  <c r="R569" i="4"/>
  <c r="AD718" i="6" s="1"/>
  <c r="Q569" i="4"/>
  <c r="AC718" i="6" s="1"/>
  <c r="D569" i="4"/>
  <c r="P569" i="4" s="1"/>
  <c r="AB718" i="6" s="1"/>
  <c r="V568" i="4"/>
  <c r="AH717" i="6" s="1"/>
  <c r="U568" i="4"/>
  <c r="AG717" i="6" s="1"/>
  <c r="T568" i="4"/>
  <c r="AF717" i="6" s="1"/>
  <c r="S568" i="4"/>
  <c r="AE717" i="6" s="1"/>
  <c r="R568" i="4"/>
  <c r="AD717" i="6" s="1"/>
  <c r="Q568" i="4"/>
  <c r="AC717" i="6" s="1"/>
  <c r="D568" i="4"/>
  <c r="P568" i="4" s="1"/>
  <c r="AB717" i="6" s="1"/>
  <c r="V567" i="4"/>
  <c r="AH716" i="6" s="1"/>
  <c r="U567" i="4"/>
  <c r="AG716" i="6" s="1"/>
  <c r="T567" i="4"/>
  <c r="AF716" i="6" s="1"/>
  <c r="S567" i="4"/>
  <c r="AE716" i="6" s="1"/>
  <c r="R567" i="4"/>
  <c r="AD716" i="6" s="1"/>
  <c r="Q567" i="4"/>
  <c r="AC716" i="6" s="1"/>
  <c r="O567" i="4"/>
  <c r="C567" i="4" s="1"/>
  <c r="D567" i="4"/>
  <c r="P567" i="4" s="1"/>
  <c r="AB716" i="6" s="1"/>
  <c r="O566" i="4"/>
  <c r="J566" i="4"/>
  <c r="I566" i="4"/>
  <c r="H566" i="4"/>
  <c r="G566" i="4"/>
  <c r="F566" i="4"/>
  <c r="E566" i="4"/>
  <c r="D566" i="4"/>
  <c r="C566" i="4"/>
  <c r="V565" i="4"/>
  <c r="J565" i="4" s="1"/>
  <c r="U565" i="4"/>
  <c r="I565" i="4" s="1"/>
  <c r="T565" i="4"/>
  <c r="H565" i="4" s="1"/>
  <c r="S565" i="4"/>
  <c r="G565" i="4" s="1"/>
  <c r="R565" i="4"/>
  <c r="E565" i="4" s="1"/>
  <c r="Q565" i="4"/>
  <c r="P565" i="4"/>
  <c r="D565" i="4" s="1"/>
  <c r="O558" i="4"/>
  <c r="O557" i="4"/>
  <c r="C556" i="4"/>
  <c r="C555" i="4"/>
  <c r="C554" i="4"/>
  <c r="C553" i="4"/>
  <c r="C552" i="4"/>
  <c r="C551" i="4"/>
  <c r="C550" i="4"/>
  <c r="C549" i="4"/>
  <c r="C548" i="4"/>
  <c r="C547" i="4"/>
  <c r="H546" i="4"/>
  <c r="O544" i="4"/>
  <c r="C544" i="4" s="1"/>
  <c r="O541" i="4"/>
  <c r="O513" i="4"/>
  <c r="O514" i="4" s="1"/>
  <c r="O515" i="4" s="1"/>
  <c r="O516" i="4" s="1"/>
  <c r="O517" i="4" s="1"/>
  <c r="O518" i="4" s="1"/>
  <c r="O519" i="4" s="1"/>
  <c r="O520" i="4" s="1"/>
  <c r="O521" i="4" s="1"/>
  <c r="O522" i="4" s="1"/>
  <c r="O523" i="4" s="1"/>
  <c r="O524" i="4" s="1"/>
  <c r="O525" i="4" s="1"/>
  <c r="O526" i="4" s="1"/>
  <c r="O527" i="4" s="1"/>
  <c r="O496" i="4"/>
  <c r="O497" i="4" s="1"/>
  <c r="O498" i="4" s="1"/>
  <c r="O499" i="4" s="1"/>
  <c r="O500" i="4" s="1"/>
  <c r="O501" i="4" s="1"/>
  <c r="P494" i="4"/>
  <c r="Q490" i="4"/>
  <c r="AD679" i="6" s="1"/>
  <c r="O490" i="4"/>
  <c r="C490" i="4" s="1"/>
  <c r="V489" i="4"/>
  <c r="AH678" i="6" s="1"/>
  <c r="U489" i="4"/>
  <c r="AG678" i="6" s="1"/>
  <c r="T489" i="4"/>
  <c r="AF678" i="6" s="1"/>
  <c r="S489" i="4"/>
  <c r="AE678" i="6" s="1"/>
  <c r="R489" i="4"/>
  <c r="AD678" i="6" s="1"/>
  <c r="Q489" i="4"/>
  <c r="AC678" i="6" s="1"/>
  <c r="P489" i="4"/>
  <c r="AB678" i="6" s="1"/>
  <c r="V488" i="4"/>
  <c r="AH677" i="6" s="1"/>
  <c r="U488" i="4"/>
  <c r="AG677" i="6" s="1"/>
  <c r="T488" i="4"/>
  <c r="AF677" i="6" s="1"/>
  <c r="S488" i="4"/>
  <c r="AE677" i="6" s="1"/>
  <c r="R488" i="4"/>
  <c r="AD677" i="6" s="1"/>
  <c r="Q488" i="4"/>
  <c r="AC677" i="6" s="1"/>
  <c r="P488" i="4"/>
  <c r="AB677" i="6" s="1"/>
  <c r="V487" i="4"/>
  <c r="AH676" i="6" s="1"/>
  <c r="U487" i="4"/>
  <c r="AG676" i="6" s="1"/>
  <c r="T487" i="4"/>
  <c r="AF676" i="6" s="1"/>
  <c r="S487" i="4"/>
  <c r="AE676" i="6" s="1"/>
  <c r="R487" i="4"/>
  <c r="AD676" i="6" s="1"/>
  <c r="Q487" i="4"/>
  <c r="AC676" i="6" s="1"/>
  <c r="P487" i="4"/>
  <c r="AB676" i="6" s="1"/>
  <c r="V486" i="4"/>
  <c r="AH675" i="6" s="1"/>
  <c r="U486" i="4"/>
  <c r="AG675" i="6" s="1"/>
  <c r="T486" i="4"/>
  <c r="AF675" i="6" s="1"/>
  <c r="S486" i="4"/>
  <c r="AE675" i="6" s="1"/>
  <c r="R486" i="4"/>
  <c r="AD675" i="6" s="1"/>
  <c r="Q486" i="4"/>
  <c r="AC675" i="6" s="1"/>
  <c r="P486" i="4"/>
  <c r="AB675" i="6" s="1"/>
  <c r="V485" i="4"/>
  <c r="AH674" i="6" s="1"/>
  <c r="U485" i="4"/>
  <c r="AG674" i="6" s="1"/>
  <c r="T485" i="4"/>
  <c r="AF674" i="6" s="1"/>
  <c r="S485" i="4"/>
  <c r="AE674" i="6" s="1"/>
  <c r="R485" i="4"/>
  <c r="AD674" i="6" s="1"/>
  <c r="Q485" i="4"/>
  <c r="AC674" i="6" s="1"/>
  <c r="P485" i="4"/>
  <c r="AB674" i="6" s="1"/>
  <c r="V484" i="4"/>
  <c r="AH673" i="6" s="1"/>
  <c r="U484" i="4"/>
  <c r="AG673" i="6" s="1"/>
  <c r="T484" i="4"/>
  <c r="AF673" i="6" s="1"/>
  <c r="S484" i="4"/>
  <c r="AE673" i="6" s="1"/>
  <c r="R484" i="4"/>
  <c r="AD673" i="6" s="1"/>
  <c r="Q484" i="4"/>
  <c r="AC673" i="6" s="1"/>
  <c r="P484" i="4"/>
  <c r="AB673" i="6" s="1"/>
  <c r="V483" i="4"/>
  <c r="AH672" i="6" s="1"/>
  <c r="U483" i="4"/>
  <c r="AG672" i="6" s="1"/>
  <c r="T483" i="4"/>
  <c r="AF672" i="6" s="1"/>
  <c r="S483" i="4"/>
  <c r="AE672" i="6" s="1"/>
  <c r="R483" i="4"/>
  <c r="AD672" i="6" s="1"/>
  <c r="Q483" i="4"/>
  <c r="AC672" i="6" s="1"/>
  <c r="P483" i="4"/>
  <c r="AB672" i="6" s="1"/>
  <c r="V482" i="4"/>
  <c r="AH671" i="6" s="1"/>
  <c r="U482" i="4"/>
  <c r="AG671" i="6" s="1"/>
  <c r="T482" i="4"/>
  <c r="AF671" i="6" s="1"/>
  <c r="S482" i="4"/>
  <c r="AE671" i="6" s="1"/>
  <c r="R482" i="4"/>
  <c r="AD671" i="6" s="1"/>
  <c r="Q482" i="4"/>
  <c r="AC671" i="6" s="1"/>
  <c r="P482" i="4"/>
  <c r="AB671" i="6" s="1"/>
  <c r="V481" i="4"/>
  <c r="AH670" i="6" s="1"/>
  <c r="U481" i="4"/>
  <c r="AG670" i="6" s="1"/>
  <c r="T481" i="4"/>
  <c r="AF670" i="6" s="1"/>
  <c r="S481" i="4"/>
  <c r="AE670" i="6" s="1"/>
  <c r="R481" i="4"/>
  <c r="AD670" i="6" s="1"/>
  <c r="Q481" i="4"/>
  <c r="AC670" i="6" s="1"/>
  <c r="P481" i="4"/>
  <c r="AB670" i="6" s="1"/>
  <c r="V480" i="4"/>
  <c r="AH669" i="6" s="1"/>
  <c r="U480" i="4"/>
  <c r="AG669" i="6" s="1"/>
  <c r="T480" i="4"/>
  <c r="AF669" i="6" s="1"/>
  <c r="S480" i="4"/>
  <c r="AE669" i="6" s="1"/>
  <c r="R480" i="4"/>
  <c r="AD669" i="6" s="1"/>
  <c r="Q480" i="4"/>
  <c r="AC669" i="6" s="1"/>
  <c r="P480" i="4"/>
  <c r="AB669" i="6" s="1"/>
  <c r="V479" i="4"/>
  <c r="AH668" i="6" s="1"/>
  <c r="U479" i="4"/>
  <c r="AG668" i="6" s="1"/>
  <c r="T479" i="4"/>
  <c r="AF668" i="6" s="1"/>
  <c r="S479" i="4"/>
  <c r="AE668" i="6" s="1"/>
  <c r="R479" i="4"/>
  <c r="AD668" i="6" s="1"/>
  <c r="Q479" i="4"/>
  <c r="AC668" i="6" s="1"/>
  <c r="P479" i="4"/>
  <c r="AB668" i="6" s="1"/>
  <c r="V478" i="4"/>
  <c r="AH667" i="6" s="1"/>
  <c r="U478" i="4"/>
  <c r="AG667" i="6" s="1"/>
  <c r="T478" i="4"/>
  <c r="AF667" i="6" s="1"/>
  <c r="S478" i="4"/>
  <c r="AE667" i="6" s="1"/>
  <c r="R478" i="4"/>
  <c r="AD667" i="6" s="1"/>
  <c r="Q478" i="4"/>
  <c r="AC667" i="6" s="1"/>
  <c r="P478" i="4"/>
  <c r="AB667" i="6" s="1"/>
  <c r="V477" i="4"/>
  <c r="AH666" i="6" s="1"/>
  <c r="U477" i="4"/>
  <c r="AG666" i="6" s="1"/>
  <c r="T477" i="4"/>
  <c r="AF666" i="6" s="1"/>
  <c r="S477" i="4"/>
  <c r="AE666" i="6" s="1"/>
  <c r="R477" i="4"/>
  <c r="AD666" i="6" s="1"/>
  <c r="Q477" i="4"/>
  <c r="AC666" i="6" s="1"/>
  <c r="P477" i="4"/>
  <c r="AB666" i="6" s="1"/>
  <c r="V476" i="4"/>
  <c r="AH665" i="6" s="1"/>
  <c r="U476" i="4"/>
  <c r="AG665" i="6" s="1"/>
  <c r="T476" i="4"/>
  <c r="AF665" i="6" s="1"/>
  <c r="S476" i="4"/>
  <c r="AE665" i="6" s="1"/>
  <c r="R476" i="4"/>
  <c r="AD665" i="6" s="1"/>
  <c r="Q476" i="4"/>
  <c r="AC665" i="6" s="1"/>
  <c r="P476" i="4"/>
  <c r="AB665" i="6" s="1"/>
  <c r="V475" i="4"/>
  <c r="AH664" i="6" s="1"/>
  <c r="U475" i="4"/>
  <c r="AG664" i="6" s="1"/>
  <c r="T475" i="4"/>
  <c r="AF664" i="6" s="1"/>
  <c r="S475" i="4"/>
  <c r="AE664" i="6" s="1"/>
  <c r="R475" i="4"/>
  <c r="AD664" i="6" s="1"/>
  <c r="Q475" i="4"/>
  <c r="AC664" i="6" s="1"/>
  <c r="O475" i="4"/>
  <c r="C475" i="4" s="1"/>
  <c r="P475" i="4"/>
  <c r="AB664" i="6" s="1"/>
  <c r="O474" i="4"/>
  <c r="C474" i="4" s="1"/>
  <c r="J474" i="4"/>
  <c r="I474" i="4"/>
  <c r="H474" i="4"/>
  <c r="G474" i="4"/>
  <c r="F474" i="4"/>
  <c r="E474" i="4"/>
  <c r="D474" i="4"/>
  <c r="V473" i="4"/>
  <c r="J473" i="4" s="1"/>
  <c r="U473" i="4"/>
  <c r="I473" i="4" s="1"/>
  <c r="T473" i="4"/>
  <c r="H473" i="4" s="1"/>
  <c r="S473" i="4"/>
  <c r="G473" i="4" s="1"/>
  <c r="R473" i="4"/>
  <c r="F473" i="4" s="1"/>
  <c r="Q473" i="4"/>
  <c r="E473" i="4" s="1"/>
  <c r="V468" i="4"/>
  <c r="AH658" i="6" s="1"/>
  <c r="U468" i="4"/>
  <c r="AG658" i="6" s="1"/>
  <c r="T468" i="4"/>
  <c r="AF658" i="6" s="1"/>
  <c r="S468" i="4"/>
  <c r="AE658" i="6" s="1"/>
  <c r="R468" i="4"/>
  <c r="AD658" i="6" s="1"/>
  <c r="Q468" i="4"/>
  <c r="AC658" i="6" s="1"/>
  <c r="P468" i="4"/>
  <c r="AB658" i="6" s="1"/>
  <c r="V467" i="4"/>
  <c r="AH657" i="6" s="1"/>
  <c r="U467" i="4"/>
  <c r="AG657" i="6" s="1"/>
  <c r="T467" i="4"/>
  <c r="AF657" i="6" s="1"/>
  <c r="S467" i="4"/>
  <c r="AE657" i="6" s="1"/>
  <c r="R467" i="4"/>
  <c r="AD657" i="6" s="1"/>
  <c r="Q467" i="4"/>
  <c r="AC657" i="6" s="1"/>
  <c r="P467" i="4"/>
  <c r="AB657" i="6" s="1"/>
  <c r="V466" i="4"/>
  <c r="AH656" i="6" s="1"/>
  <c r="U466" i="4"/>
  <c r="AG656" i="6" s="1"/>
  <c r="T466" i="4"/>
  <c r="AF656" i="6" s="1"/>
  <c r="S466" i="4"/>
  <c r="AE656" i="6" s="1"/>
  <c r="R466" i="4"/>
  <c r="AD656" i="6" s="1"/>
  <c r="Q466" i="4"/>
  <c r="AC656" i="6" s="1"/>
  <c r="P466" i="4"/>
  <c r="AB656" i="6" s="1"/>
  <c r="V465" i="4"/>
  <c r="AH655" i="6" s="1"/>
  <c r="U465" i="4"/>
  <c r="AG655" i="6" s="1"/>
  <c r="T465" i="4"/>
  <c r="AF655" i="6" s="1"/>
  <c r="S465" i="4"/>
  <c r="AE655" i="6" s="1"/>
  <c r="R465" i="4"/>
  <c r="AD655" i="6" s="1"/>
  <c r="Q465" i="4"/>
  <c r="AC655" i="6" s="1"/>
  <c r="P465" i="4"/>
  <c r="AB655" i="6" s="1"/>
  <c r="V464" i="4"/>
  <c r="AH654" i="6" s="1"/>
  <c r="U464" i="4"/>
  <c r="AG654" i="6" s="1"/>
  <c r="T464" i="4"/>
  <c r="AF654" i="6" s="1"/>
  <c r="S464" i="4"/>
  <c r="AE654" i="6" s="1"/>
  <c r="R464" i="4"/>
  <c r="AD654" i="6" s="1"/>
  <c r="Q464" i="4"/>
  <c r="AC654" i="6" s="1"/>
  <c r="P464" i="4"/>
  <c r="AB654" i="6" s="1"/>
  <c r="V463" i="4"/>
  <c r="AH653" i="6" s="1"/>
  <c r="U463" i="4"/>
  <c r="AG653" i="6" s="1"/>
  <c r="T463" i="4"/>
  <c r="AF653" i="6" s="1"/>
  <c r="S463" i="4"/>
  <c r="AE653" i="6" s="1"/>
  <c r="R463" i="4"/>
  <c r="AD653" i="6" s="1"/>
  <c r="Q463" i="4"/>
  <c r="AC653" i="6" s="1"/>
  <c r="P463" i="4"/>
  <c r="AB653" i="6" s="1"/>
  <c r="V462" i="4"/>
  <c r="AH652" i="6" s="1"/>
  <c r="U462" i="4"/>
  <c r="AG652" i="6" s="1"/>
  <c r="T462" i="4"/>
  <c r="AF652" i="6" s="1"/>
  <c r="S462" i="4"/>
  <c r="AE652" i="6" s="1"/>
  <c r="R462" i="4"/>
  <c r="AD652" i="6" s="1"/>
  <c r="Q462" i="4"/>
  <c r="AC652" i="6" s="1"/>
  <c r="P462" i="4"/>
  <c r="AB652" i="6" s="1"/>
  <c r="V461" i="4"/>
  <c r="AH651" i="6" s="1"/>
  <c r="U461" i="4"/>
  <c r="AG651" i="6" s="1"/>
  <c r="T461" i="4"/>
  <c r="AF651" i="6" s="1"/>
  <c r="S461" i="4"/>
  <c r="AE651" i="6" s="1"/>
  <c r="R461" i="4"/>
  <c r="AD651" i="6" s="1"/>
  <c r="Q461" i="4"/>
  <c r="AC651" i="6" s="1"/>
  <c r="P461" i="4"/>
  <c r="AB651" i="6" s="1"/>
  <c r="V460" i="4"/>
  <c r="AH650" i="6" s="1"/>
  <c r="U460" i="4"/>
  <c r="AG650" i="6" s="1"/>
  <c r="T460" i="4"/>
  <c r="AF650" i="6" s="1"/>
  <c r="S460" i="4"/>
  <c r="AE650" i="6" s="1"/>
  <c r="R460" i="4"/>
  <c r="AD650" i="6" s="1"/>
  <c r="Q460" i="4"/>
  <c r="AC650" i="6" s="1"/>
  <c r="P460" i="4"/>
  <c r="AB650" i="6" s="1"/>
  <c r="V459" i="4"/>
  <c r="AH649" i="6" s="1"/>
  <c r="U459" i="4"/>
  <c r="AG649" i="6" s="1"/>
  <c r="T459" i="4"/>
  <c r="AF649" i="6" s="1"/>
  <c r="S459" i="4"/>
  <c r="AE649" i="6" s="1"/>
  <c r="R459" i="4"/>
  <c r="AD649" i="6" s="1"/>
  <c r="Q459" i="4"/>
  <c r="AC649" i="6" s="1"/>
  <c r="P459" i="4"/>
  <c r="AB649" i="6" s="1"/>
  <c r="V458" i="4"/>
  <c r="AH648" i="6" s="1"/>
  <c r="U458" i="4"/>
  <c r="AG648" i="6" s="1"/>
  <c r="T458" i="4"/>
  <c r="AF648" i="6" s="1"/>
  <c r="S458" i="4"/>
  <c r="AE648" i="6" s="1"/>
  <c r="R458" i="4"/>
  <c r="AD648" i="6" s="1"/>
  <c r="Q458" i="4"/>
  <c r="AC648" i="6" s="1"/>
  <c r="O458" i="4"/>
  <c r="C458" i="4" s="1"/>
  <c r="P458" i="4"/>
  <c r="AB648" i="6" s="1"/>
  <c r="O457" i="4"/>
  <c r="J457" i="4"/>
  <c r="I457" i="4"/>
  <c r="H457" i="4"/>
  <c r="G457" i="4"/>
  <c r="F457" i="4"/>
  <c r="E457" i="4"/>
  <c r="D457" i="4"/>
  <c r="C457" i="4"/>
  <c r="V456" i="4"/>
  <c r="J456" i="4" s="1"/>
  <c r="U456" i="4"/>
  <c r="T456" i="4"/>
  <c r="H456" i="4" s="1"/>
  <c r="S456" i="4"/>
  <c r="G456" i="4" s="1"/>
  <c r="R456" i="4"/>
  <c r="F456" i="4" s="1"/>
  <c r="Q456" i="4"/>
  <c r="E456" i="4" s="1"/>
  <c r="P456" i="4"/>
  <c r="D456" i="4" s="1"/>
  <c r="I456" i="4"/>
  <c r="O449" i="4"/>
  <c r="O448" i="4"/>
  <c r="C447" i="4"/>
  <c r="C446" i="4"/>
  <c r="C445" i="4"/>
  <c r="C444" i="4"/>
  <c r="C443" i="4"/>
  <c r="C442" i="4"/>
  <c r="C441" i="4"/>
  <c r="C440" i="4"/>
  <c r="C439" i="4"/>
  <c r="C438" i="4"/>
  <c r="C437" i="4"/>
  <c r="C436" i="4"/>
  <c r="C435" i="4"/>
  <c r="C434" i="4"/>
  <c r="C433" i="4"/>
  <c r="C432" i="4"/>
  <c r="C431" i="4"/>
  <c r="C430" i="4"/>
  <c r="C429" i="4"/>
  <c r="C428" i="4"/>
  <c r="C427" i="4"/>
  <c r="C426" i="4"/>
  <c r="H425" i="4"/>
  <c r="O423" i="4"/>
  <c r="C423" i="4" s="1"/>
  <c r="O420" i="4"/>
  <c r="O395" i="4"/>
  <c r="O396" i="4" s="1"/>
  <c r="O397" i="4" s="1"/>
  <c r="O398" i="4" s="1"/>
  <c r="O399" i="4" s="1"/>
  <c r="O400" i="4" s="1"/>
  <c r="O401" i="4" s="1"/>
  <c r="O402" i="4" s="1"/>
  <c r="O403" i="4" s="1"/>
  <c r="O404" i="4" s="1"/>
  <c r="O405" i="4" s="1"/>
  <c r="O406" i="4" s="1"/>
  <c r="O407" i="4" s="1"/>
  <c r="O382" i="4"/>
  <c r="O383" i="4" s="1"/>
  <c r="O384" i="4" s="1"/>
  <c r="O385" i="4" s="1"/>
  <c r="O386" i="4" s="1"/>
  <c r="O387" i="4" s="1"/>
  <c r="O388" i="4" s="1"/>
  <c r="O389" i="4" s="1"/>
  <c r="O390" i="4" s="1"/>
  <c r="O391" i="4" s="1"/>
  <c r="O392" i="4" s="1"/>
  <c r="P380" i="4"/>
  <c r="Q376" i="4"/>
  <c r="AD625" i="6" s="1"/>
  <c r="O376" i="4"/>
  <c r="C376" i="4" s="1"/>
  <c r="V374" i="4"/>
  <c r="AH623" i="6" s="1"/>
  <c r="U374" i="4"/>
  <c r="AG623" i="6" s="1"/>
  <c r="T374" i="4"/>
  <c r="AF623" i="6" s="1"/>
  <c r="S374" i="4"/>
  <c r="AE623" i="6" s="1"/>
  <c r="R374" i="4"/>
  <c r="AD623" i="6" s="1"/>
  <c r="Q374" i="4"/>
  <c r="AC623" i="6" s="1"/>
  <c r="P374" i="4"/>
  <c r="AB623" i="6" s="1"/>
  <c r="V373" i="4"/>
  <c r="AH622" i="6" s="1"/>
  <c r="U373" i="4"/>
  <c r="AG622" i="6" s="1"/>
  <c r="T373" i="4"/>
  <c r="AF622" i="6" s="1"/>
  <c r="S373" i="4"/>
  <c r="AE622" i="6" s="1"/>
  <c r="R373" i="4"/>
  <c r="AD622" i="6" s="1"/>
  <c r="Q373" i="4"/>
  <c r="AC622" i="6" s="1"/>
  <c r="P373" i="4"/>
  <c r="AB622" i="6" s="1"/>
  <c r="V372" i="4"/>
  <c r="AH621" i="6" s="1"/>
  <c r="U372" i="4"/>
  <c r="AG621" i="6" s="1"/>
  <c r="T372" i="4"/>
  <c r="AF621" i="6" s="1"/>
  <c r="S372" i="4"/>
  <c r="AE621" i="6" s="1"/>
  <c r="R372" i="4"/>
  <c r="AD621" i="6" s="1"/>
  <c r="Q372" i="4"/>
  <c r="AC621" i="6" s="1"/>
  <c r="P372" i="4"/>
  <c r="AB621" i="6" s="1"/>
  <c r="V371" i="4"/>
  <c r="AH620" i="6" s="1"/>
  <c r="U371" i="4"/>
  <c r="AG620" i="6" s="1"/>
  <c r="T371" i="4"/>
  <c r="AF620" i="6" s="1"/>
  <c r="S371" i="4"/>
  <c r="AE620" i="6" s="1"/>
  <c r="R371" i="4"/>
  <c r="AD620" i="6" s="1"/>
  <c r="Q371" i="4"/>
  <c r="AC620" i="6" s="1"/>
  <c r="P371" i="4"/>
  <c r="AB620" i="6" s="1"/>
  <c r="V370" i="4"/>
  <c r="AH619" i="6" s="1"/>
  <c r="U370" i="4"/>
  <c r="AG619" i="6" s="1"/>
  <c r="T370" i="4"/>
  <c r="AF619" i="6" s="1"/>
  <c r="S370" i="4"/>
  <c r="AE619" i="6" s="1"/>
  <c r="R370" i="4"/>
  <c r="AD619" i="6" s="1"/>
  <c r="Q370" i="4"/>
  <c r="AC619" i="6" s="1"/>
  <c r="P370" i="4"/>
  <c r="AB619" i="6" s="1"/>
  <c r="V369" i="4"/>
  <c r="AH618" i="6" s="1"/>
  <c r="U369" i="4"/>
  <c r="AG618" i="6" s="1"/>
  <c r="T369" i="4"/>
  <c r="AF618" i="6" s="1"/>
  <c r="S369" i="4"/>
  <c r="AE618" i="6" s="1"/>
  <c r="R369" i="4"/>
  <c r="AD618" i="6" s="1"/>
  <c r="Q369" i="4"/>
  <c r="AC618" i="6" s="1"/>
  <c r="P369" i="4"/>
  <c r="AB618" i="6" s="1"/>
  <c r="V368" i="4"/>
  <c r="AH617" i="6" s="1"/>
  <c r="U368" i="4"/>
  <c r="AG617" i="6" s="1"/>
  <c r="T368" i="4"/>
  <c r="AF617" i="6" s="1"/>
  <c r="S368" i="4"/>
  <c r="AE617" i="6" s="1"/>
  <c r="R368" i="4"/>
  <c r="AD617" i="6" s="1"/>
  <c r="Q368" i="4"/>
  <c r="AC617" i="6" s="1"/>
  <c r="P368" i="4"/>
  <c r="AB617" i="6" s="1"/>
  <c r="V367" i="4"/>
  <c r="AH616" i="6" s="1"/>
  <c r="U367" i="4"/>
  <c r="AG616" i="6" s="1"/>
  <c r="T367" i="4"/>
  <c r="AF616" i="6" s="1"/>
  <c r="S367" i="4"/>
  <c r="AE616" i="6" s="1"/>
  <c r="R367" i="4"/>
  <c r="AD616" i="6" s="1"/>
  <c r="Q367" i="4"/>
  <c r="AC616" i="6" s="1"/>
  <c r="P367" i="4"/>
  <c r="AB616" i="6" s="1"/>
  <c r="V366" i="4"/>
  <c r="AH615" i="6" s="1"/>
  <c r="U366" i="4"/>
  <c r="AG615" i="6" s="1"/>
  <c r="T366" i="4"/>
  <c r="AF615" i="6" s="1"/>
  <c r="S366" i="4"/>
  <c r="AE615" i="6" s="1"/>
  <c r="R366" i="4"/>
  <c r="AD615" i="6" s="1"/>
  <c r="Q366" i="4"/>
  <c r="AC615" i="6" s="1"/>
  <c r="P366" i="4"/>
  <c r="AB615" i="6" s="1"/>
  <c r="V365" i="4"/>
  <c r="AH614" i="6" s="1"/>
  <c r="U365" i="4"/>
  <c r="AG614" i="6" s="1"/>
  <c r="T365" i="4"/>
  <c r="AF614" i="6" s="1"/>
  <c r="S365" i="4"/>
  <c r="AE614" i="6" s="1"/>
  <c r="R365" i="4"/>
  <c r="AD614" i="6" s="1"/>
  <c r="Q365" i="4"/>
  <c r="AC614" i="6" s="1"/>
  <c r="P365" i="4"/>
  <c r="AB614" i="6" s="1"/>
  <c r="V364" i="4"/>
  <c r="AH613" i="6" s="1"/>
  <c r="U364" i="4"/>
  <c r="AG613" i="6" s="1"/>
  <c r="T364" i="4"/>
  <c r="AF613" i="6" s="1"/>
  <c r="S364" i="4"/>
  <c r="AE613" i="6" s="1"/>
  <c r="R364" i="4"/>
  <c r="AD613" i="6" s="1"/>
  <c r="Q364" i="4"/>
  <c r="AC613" i="6" s="1"/>
  <c r="P364" i="4"/>
  <c r="AB613" i="6" s="1"/>
  <c r="V363" i="4"/>
  <c r="AH612" i="6" s="1"/>
  <c r="U363" i="4"/>
  <c r="AG612" i="6" s="1"/>
  <c r="T363" i="4"/>
  <c r="AF612" i="6" s="1"/>
  <c r="S363" i="4"/>
  <c r="AE612" i="6" s="1"/>
  <c r="R363" i="4"/>
  <c r="AD612" i="6" s="1"/>
  <c r="Q363" i="4"/>
  <c r="AC612" i="6" s="1"/>
  <c r="O363" i="4"/>
  <c r="C363" i="4" s="1"/>
  <c r="P363" i="4"/>
  <c r="AB612" i="6" s="1"/>
  <c r="O362" i="4"/>
  <c r="J362" i="4"/>
  <c r="I362" i="4"/>
  <c r="H362" i="4"/>
  <c r="G362" i="4"/>
  <c r="F362" i="4"/>
  <c r="E362" i="4"/>
  <c r="D362" i="4"/>
  <c r="C362" i="4"/>
  <c r="V361" i="4"/>
  <c r="J361" i="4" s="1"/>
  <c r="U361" i="4"/>
  <c r="I361" i="4" s="1"/>
  <c r="T361" i="4"/>
  <c r="H361" i="4" s="1"/>
  <c r="S361" i="4"/>
  <c r="G361" i="4" s="1"/>
  <c r="R361" i="4"/>
  <c r="F361" i="4" s="1"/>
  <c r="Q361" i="4"/>
  <c r="E361" i="4" s="1"/>
  <c r="V360" i="4"/>
  <c r="AH610" i="6" s="1"/>
  <c r="U360" i="4"/>
  <c r="AG610" i="6" s="1"/>
  <c r="T360" i="4"/>
  <c r="AF610" i="6" s="1"/>
  <c r="S360" i="4"/>
  <c r="AE610" i="6" s="1"/>
  <c r="R360" i="4"/>
  <c r="AD610" i="6" s="1"/>
  <c r="Q360" i="4"/>
  <c r="AC610" i="6" s="1"/>
  <c r="P360" i="4"/>
  <c r="AB610" i="6" s="1"/>
  <c r="V359" i="4"/>
  <c r="AH609" i="6" s="1"/>
  <c r="U359" i="4"/>
  <c r="AG609" i="6" s="1"/>
  <c r="T359" i="4"/>
  <c r="AF609" i="6" s="1"/>
  <c r="S359" i="4"/>
  <c r="AE609" i="6" s="1"/>
  <c r="R359" i="4"/>
  <c r="AD609" i="6" s="1"/>
  <c r="Q359" i="4"/>
  <c r="AC609" i="6" s="1"/>
  <c r="P359" i="4"/>
  <c r="AB609" i="6" s="1"/>
  <c r="V358" i="4"/>
  <c r="AH608" i="6" s="1"/>
  <c r="U358" i="4"/>
  <c r="AG608" i="6" s="1"/>
  <c r="T358" i="4"/>
  <c r="AF608" i="6" s="1"/>
  <c r="S358" i="4"/>
  <c r="AE608" i="6" s="1"/>
  <c r="R358" i="4"/>
  <c r="AD608" i="6" s="1"/>
  <c r="Q358" i="4"/>
  <c r="AC608" i="6" s="1"/>
  <c r="P358" i="4"/>
  <c r="AB608" i="6" s="1"/>
  <c r="V357" i="4"/>
  <c r="AH607" i="6" s="1"/>
  <c r="U357" i="4"/>
  <c r="AG607" i="6" s="1"/>
  <c r="T357" i="4"/>
  <c r="AF607" i="6" s="1"/>
  <c r="S357" i="4"/>
  <c r="AE607" i="6" s="1"/>
  <c r="R357" i="4"/>
  <c r="AD607" i="6" s="1"/>
  <c r="Q357" i="4"/>
  <c r="AC607" i="6" s="1"/>
  <c r="P357" i="4"/>
  <c r="AB607" i="6" s="1"/>
  <c r="V356" i="4"/>
  <c r="AH606" i="6" s="1"/>
  <c r="U356" i="4"/>
  <c r="AG606" i="6" s="1"/>
  <c r="T356" i="4"/>
  <c r="AF606" i="6" s="1"/>
  <c r="S356" i="4"/>
  <c r="AE606" i="6" s="1"/>
  <c r="R356" i="4"/>
  <c r="AD606" i="6" s="1"/>
  <c r="Q356" i="4"/>
  <c r="AC606" i="6" s="1"/>
  <c r="P356" i="4"/>
  <c r="AB606" i="6" s="1"/>
  <c r="V355" i="4"/>
  <c r="AH605" i="6" s="1"/>
  <c r="U355" i="4"/>
  <c r="AG605" i="6" s="1"/>
  <c r="T355" i="4"/>
  <c r="AF605" i="6" s="1"/>
  <c r="S355" i="4"/>
  <c r="AE605" i="6" s="1"/>
  <c r="R355" i="4"/>
  <c r="AD605" i="6" s="1"/>
  <c r="Q355" i="4"/>
  <c r="AC605" i="6" s="1"/>
  <c r="P355" i="4"/>
  <c r="AB605" i="6" s="1"/>
  <c r="V354" i="4"/>
  <c r="AH604" i="6" s="1"/>
  <c r="U354" i="4"/>
  <c r="AG604" i="6" s="1"/>
  <c r="T354" i="4"/>
  <c r="AF604" i="6" s="1"/>
  <c r="S354" i="4"/>
  <c r="AE604" i="6" s="1"/>
  <c r="R354" i="4"/>
  <c r="AD604" i="6" s="1"/>
  <c r="Q354" i="4"/>
  <c r="AC604" i="6" s="1"/>
  <c r="P354" i="4"/>
  <c r="AB604" i="6" s="1"/>
  <c r="V353" i="4"/>
  <c r="AH603" i="6" s="1"/>
  <c r="U353" i="4"/>
  <c r="AG603" i="6" s="1"/>
  <c r="T353" i="4"/>
  <c r="AF603" i="6" s="1"/>
  <c r="S353" i="4"/>
  <c r="AE603" i="6" s="1"/>
  <c r="R353" i="4"/>
  <c r="AD603" i="6" s="1"/>
  <c r="Q353" i="4"/>
  <c r="AC603" i="6" s="1"/>
  <c r="P353" i="4"/>
  <c r="AB603" i="6" s="1"/>
  <c r="V352" i="4"/>
  <c r="AH602" i="6" s="1"/>
  <c r="U352" i="4"/>
  <c r="AG602" i="6" s="1"/>
  <c r="T352" i="4"/>
  <c r="AF602" i="6" s="1"/>
  <c r="S352" i="4"/>
  <c r="AE602" i="6" s="1"/>
  <c r="R352" i="4"/>
  <c r="AD602" i="6" s="1"/>
  <c r="Q352" i="4"/>
  <c r="AC602" i="6" s="1"/>
  <c r="P352" i="4"/>
  <c r="AB602" i="6" s="1"/>
  <c r="V351" i="4"/>
  <c r="AH601" i="6" s="1"/>
  <c r="U351" i="4"/>
  <c r="AG601" i="6" s="1"/>
  <c r="T351" i="4"/>
  <c r="AF601" i="6" s="1"/>
  <c r="S351" i="4"/>
  <c r="AE601" i="6" s="1"/>
  <c r="R351" i="4"/>
  <c r="AD601" i="6" s="1"/>
  <c r="Q351" i="4"/>
  <c r="AC601" i="6" s="1"/>
  <c r="P351" i="4"/>
  <c r="AB601" i="6" s="1"/>
  <c r="V350" i="4"/>
  <c r="AH600" i="6" s="1"/>
  <c r="U350" i="4"/>
  <c r="AG600" i="6" s="1"/>
  <c r="T350" i="4"/>
  <c r="AF600" i="6" s="1"/>
  <c r="S350" i="4"/>
  <c r="AE600" i="6" s="1"/>
  <c r="R350" i="4"/>
  <c r="AD600" i="6" s="1"/>
  <c r="Q350" i="4"/>
  <c r="AC600" i="6" s="1"/>
  <c r="O350" i="4"/>
  <c r="C350" i="4" s="1"/>
  <c r="P350" i="4"/>
  <c r="AB600" i="6" s="1"/>
  <c r="O349" i="4"/>
  <c r="J349" i="4"/>
  <c r="I349" i="4"/>
  <c r="H349" i="4"/>
  <c r="G349" i="4"/>
  <c r="F349" i="4"/>
  <c r="E349" i="4"/>
  <c r="D349" i="4"/>
  <c r="C349" i="4"/>
  <c r="V348" i="4"/>
  <c r="J348" i="4" s="1"/>
  <c r="U348" i="4"/>
  <c r="T348" i="4"/>
  <c r="H348" i="4" s="1"/>
  <c r="S348" i="4"/>
  <c r="G348" i="4" s="1"/>
  <c r="R348" i="4"/>
  <c r="F348" i="4" s="1"/>
  <c r="Q348" i="4"/>
  <c r="E348" i="4" s="1"/>
  <c r="P348" i="4"/>
  <c r="D348" i="4" s="1"/>
  <c r="I348" i="4"/>
  <c r="O341" i="4"/>
  <c r="O340" i="4"/>
  <c r="C339" i="4"/>
  <c r="C338" i="4"/>
  <c r="C337" i="4"/>
  <c r="C336" i="4"/>
  <c r="C335" i="4"/>
  <c r="C334" i="4"/>
  <c r="C333" i="4"/>
  <c r="C332" i="4"/>
  <c r="H331" i="4"/>
  <c r="O329" i="4"/>
  <c r="C329" i="4" s="1"/>
  <c r="O326" i="4"/>
  <c r="O299" i="4"/>
  <c r="O300" i="4" s="1"/>
  <c r="O301" i="4" s="1"/>
  <c r="O302" i="4" s="1"/>
  <c r="O303" i="4" s="1"/>
  <c r="O304" i="4" s="1"/>
  <c r="O305" i="4" s="1"/>
  <c r="O306" i="4" s="1"/>
  <c r="O307" i="4" s="1"/>
  <c r="O308" i="4" s="1"/>
  <c r="O309" i="4" s="1"/>
  <c r="O310" i="4" s="1"/>
  <c r="O311" i="4" s="1"/>
  <c r="O312" i="4" s="1"/>
  <c r="O313" i="4" s="1"/>
  <c r="O292" i="4"/>
  <c r="O293" i="4" s="1"/>
  <c r="O294" i="4" s="1"/>
  <c r="O295" i="4" s="1"/>
  <c r="O296" i="4" s="1"/>
  <c r="P290" i="4"/>
  <c r="Q286" i="4"/>
  <c r="AD573" i="6" s="1"/>
  <c r="O286" i="4"/>
  <c r="C286" i="4" s="1"/>
  <c r="V285" i="4"/>
  <c r="AH572" i="6" s="1"/>
  <c r="U285" i="4"/>
  <c r="AG572" i="6" s="1"/>
  <c r="T285" i="4"/>
  <c r="AF572" i="6" s="1"/>
  <c r="S285" i="4"/>
  <c r="AE572" i="6" s="1"/>
  <c r="R285" i="4"/>
  <c r="AD572" i="6" s="1"/>
  <c r="Q285" i="4"/>
  <c r="AC572" i="6" s="1"/>
  <c r="P285" i="4"/>
  <c r="AB572" i="6" s="1"/>
  <c r="V284" i="4"/>
  <c r="AH571" i="6" s="1"/>
  <c r="U284" i="4"/>
  <c r="AG571" i="6" s="1"/>
  <c r="T284" i="4"/>
  <c r="AF571" i="6" s="1"/>
  <c r="S284" i="4"/>
  <c r="AE571" i="6" s="1"/>
  <c r="R284" i="4"/>
  <c r="AD571" i="6" s="1"/>
  <c r="Q284" i="4"/>
  <c r="AC571" i="6" s="1"/>
  <c r="P284" i="4"/>
  <c r="AB571" i="6" s="1"/>
  <c r="V283" i="4"/>
  <c r="AH570" i="6" s="1"/>
  <c r="U283" i="4"/>
  <c r="AG570" i="6" s="1"/>
  <c r="T283" i="4"/>
  <c r="AF570" i="6" s="1"/>
  <c r="S283" i="4"/>
  <c r="AE570" i="6" s="1"/>
  <c r="R283" i="4"/>
  <c r="AD570" i="6" s="1"/>
  <c r="Q283" i="4"/>
  <c r="AC570" i="6" s="1"/>
  <c r="P283" i="4"/>
  <c r="AB570" i="6" s="1"/>
  <c r="V282" i="4"/>
  <c r="AH569" i="6" s="1"/>
  <c r="U282" i="4"/>
  <c r="AG569" i="6" s="1"/>
  <c r="T282" i="4"/>
  <c r="AF569" i="6" s="1"/>
  <c r="S282" i="4"/>
  <c r="AE569" i="6" s="1"/>
  <c r="R282" i="4"/>
  <c r="AD569" i="6" s="1"/>
  <c r="Q282" i="4"/>
  <c r="AC569" i="6" s="1"/>
  <c r="P282" i="4"/>
  <c r="AB569" i="6" s="1"/>
  <c r="V281" i="4"/>
  <c r="AH568" i="6" s="1"/>
  <c r="U281" i="4"/>
  <c r="AG568" i="6" s="1"/>
  <c r="T281" i="4"/>
  <c r="AF568" i="6" s="1"/>
  <c r="S281" i="4"/>
  <c r="AE568" i="6" s="1"/>
  <c r="R281" i="4"/>
  <c r="AD568" i="6" s="1"/>
  <c r="Q281" i="4"/>
  <c r="AC568" i="6" s="1"/>
  <c r="P281" i="4"/>
  <c r="AB568" i="6" s="1"/>
  <c r="V280" i="4"/>
  <c r="AH567" i="6" s="1"/>
  <c r="U280" i="4"/>
  <c r="AG567" i="6" s="1"/>
  <c r="T280" i="4"/>
  <c r="AF567" i="6" s="1"/>
  <c r="S280" i="4"/>
  <c r="AE567" i="6" s="1"/>
  <c r="R280" i="4"/>
  <c r="AD567" i="6" s="1"/>
  <c r="Q280" i="4"/>
  <c r="AC567" i="6" s="1"/>
  <c r="P280" i="4"/>
  <c r="AB567" i="6" s="1"/>
  <c r="V279" i="4"/>
  <c r="AH566" i="6" s="1"/>
  <c r="U279" i="4"/>
  <c r="AG566" i="6" s="1"/>
  <c r="T279" i="4"/>
  <c r="AF566" i="6" s="1"/>
  <c r="S279" i="4"/>
  <c r="AE566" i="6" s="1"/>
  <c r="R279" i="4"/>
  <c r="AD566" i="6" s="1"/>
  <c r="Q279" i="4"/>
  <c r="AC566" i="6" s="1"/>
  <c r="P279" i="4"/>
  <c r="AB566" i="6" s="1"/>
  <c r="V278" i="4"/>
  <c r="AH565" i="6" s="1"/>
  <c r="U278" i="4"/>
  <c r="AG565" i="6" s="1"/>
  <c r="T278" i="4"/>
  <c r="AF565" i="6" s="1"/>
  <c r="S278" i="4"/>
  <c r="AE565" i="6" s="1"/>
  <c r="R278" i="4"/>
  <c r="AD565" i="6" s="1"/>
  <c r="Q278" i="4"/>
  <c r="AC565" i="6" s="1"/>
  <c r="P278" i="4"/>
  <c r="AB565" i="6" s="1"/>
  <c r="V277" i="4"/>
  <c r="AH564" i="6" s="1"/>
  <c r="U277" i="4"/>
  <c r="AG564" i="6" s="1"/>
  <c r="T277" i="4"/>
  <c r="AF564" i="6" s="1"/>
  <c r="S277" i="4"/>
  <c r="AE564" i="6" s="1"/>
  <c r="R277" i="4"/>
  <c r="AD564" i="6" s="1"/>
  <c r="Q277" i="4"/>
  <c r="AC564" i="6" s="1"/>
  <c r="P277" i="4"/>
  <c r="AB564" i="6" s="1"/>
  <c r="V276" i="4"/>
  <c r="AH563" i="6" s="1"/>
  <c r="U276" i="4"/>
  <c r="AG563" i="6" s="1"/>
  <c r="T276" i="4"/>
  <c r="AF563" i="6" s="1"/>
  <c r="S276" i="4"/>
  <c r="AE563" i="6" s="1"/>
  <c r="R276" i="4"/>
  <c r="AD563" i="6" s="1"/>
  <c r="Q276" i="4"/>
  <c r="AC563" i="6" s="1"/>
  <c r="P276" i="4"/>
  <c r="AB563" i="6" s="1"/>
  <c r="V275" i="4"/>
  <c r="AH562" i="6" s="1"/>
  <c r="U275" i="4"/>
  <c r="AG562" i="6" s="1"/>
  <c r="T275" i="4"/>
  <c r="AF562" i="6" s="1"/>
  <c r="S275" i="4"/>
  <c r="AE562" i="6" s="1"/>
  <c r="R275" i="4"/>
  <c r="AD562" i="6" s="1"/>
  <c r="Q275" i="4"/>
  <c r="AC562" i="6" s="1"/>
  <c r="P275" i="4"/>
  <c r="AB562" i="6" s="1"/>
  <c r="V274" i="4"/>
  <c r="AH561" i="6" s="1"/>
  <c r="U274" i="4"/>
  <c r="AG561" i="6" s="1"/>
  <c r="T274" i="4"/>
  <c r="AF561" i="6" s="1"/>
  <c r="S274" i="4"/>
  <c r="AE561" i="6" s="1"/>
  <c r="R274" i="4"/>
  <c r="AD561" i="6" s="1"/>
  <c r="Q274" i="4"/>
  <c r="AC561" i="6" s="1"/>
  <c r="P274" i="4"/>
  <c r="AB561" i="6" s="1"/>
  <c r="V273" i="4"/>
  <c r="AH560" i="6" s="1"/>
  <c r="U273" i="4"/>
  <c r="AG560" i="6" s="1"/>
  <c r="T273" i="4"/>
  <c r="AF560" i="6" s="1"/>
  <c r="S273" i="4"/>
  <c r="AE560" i="6" s="1"/>
  <c r="R273" i="4"/>
  <c r="AD560" i="6" s="1"/>
  <c r="Q273" i="4"/>
  <c r="AC560" i="6" s="1"/>
  <c r="P273" i="4"/>
  <c r="AB560" i="6" s="1"/>
  <c r="V272" i="4"/>
  <c r="AH559" i="6" s="1"/>
  <c r="U272" i="4"/>
  <c r="AG559" i="6" s="1"/>
  <c r="T272" i="4"/>
  <c r="AF559" i="6" s="1"/>
  <c r="S272" i="4"/>
  <c r="AE559" i="6" s="1"/>
  <c r="R272" i="4"/>
  <c r="AD559" i="6" s="1"/>
  <c r="Q272" i="4"/>
  <c r="AC559" i="6" s="1"/>
  <c r="P272" i="4"/>
  <c r="AB559" i="6" s="1"/>
  <c r="V271" i="4"/>
  <c r="AH558" i="6" s="1"/>
  <c r="U271" i="4"/>
  <c r="AG558" i="6" s="1"/>
  <c r="T271" i="4"/>
  <c r="AF558" i="6" s="1"/>
  <c r="S271" i="4"/>
  <c r="AE558" i="6" s="1"/>
  <c r="R271" i="4"/>
  <c r="AD558" i="6" s="1"/>
  <c r="Q271" i="4"/>
  <c r="AC558" i="6" s="1"/>
  <c r="O271" i="4"/>
  <c r="C271" i="4" s="1"/>
  <c r="P271" i="4"/>
  <c r="AB558" i="6" s="1"/>
  <c r="O270" i="4"/>
  <c r="J270" i="4"/>
  <c r="I270" i="4"/>
  <c r="H270" i="4"/>
  <c r="G270" i="4"/>
  <c r="F270" i="4"/>
  <c r="E270" i="4"/>
  <c r="D270" i="4"/>
  <c r="C270" i="4"/>
  <c r="V269" i="4"/>
  <c r="J269" i="4" s="1"/>
  <c r="U269" i="4"/>
  <c r="I269" i="4" s="1"/>
  <c r="T269" i="4"/>
  <c r="H269" i="4" s="1"/>
  <c r="S269" i="4"/>
  <c r="G269" i="4" s="1"/>
  <c r="R269" i="4"/>
  <c r="F269" i="4" s="1"/>
  <c r="Q269" i="4"/>
  <c r="E269" i="4" s="1"/>
  <c r="V268" i="4"/>
  <c r="AH556" i="6" s="1"/>
  <c r="U268" i="4"/>
  <c r="AG556" i="6" s="1"/>
  <c r="T268" i="4"/>
  <c r="AF556" i="6" s="1"/>
  <c r="S268" i="4"/>
  <c r="AE556" i="6" s="1"/>
  <c r="R268" i="4"/>
  <c r="AD556" i="6" s="1"/>
  <c r="Q268" i="4"/>
  <c r="AC556" i="6" s="1"/>
  <c r="P268" i="4"/>
  <c r="AB556" i="6" s="1"/>
  <c r="V267" i="4"/>
  <c r="AH555" i="6" s="1"/>
  <c r="U267" i="4"/>
  <c r="AG555" i="6" s="1"/>
  <c r="T267" i="4"/>
  <c r="AF555" i="6" s="1"/>
  <c r="S267" i="4"/>
  <c r="AE555" i="6" s="1"/>
  <c r="R267" i="4"/>
  <c r="AD555" i="6" s="1"/>
  <c r="Q267" i="4"/>
  <c r="AC555" i="6" s="1"/>
  <c r="P267" i="4"/>
  <c r="AB555" i="6" s="1"/>
  <c r="V266" i="4"/>
  <c r="AH554" i="6" s="1"/>
  <c r="U266" i="4"/>
  <c r="AG554" i="6" s="1"/>
  <c r="T266" i="4"/>
  <c r="AF554" i="6" s="1"/>
  <c r="S266" i="4"/>
  <c r="AE554" i="6" s="1"/>
  <c r="R266" i="4"/>
  <c r="AD554" i="6" s="1"/>
  <c r="Q266" i="4"/>
  <c r="AC554" i="6" s="1"/>
  <c r="P266" i="4"/>
  <c r="AB554" i="6" s="1"/>
  <c r="V265" i="4"/>
  <c r="AH553" i="6" s="1"/>
  <c r="U265" i="4"/>
  <c r="AG553" i="6" s="1"/>
  <c r="T265" i="4"/>
  <c r="AF553" i="6" s="1"/>
  <c r="S265" i="4"/>
  <c r="AE553" i="6" s="1"/>
  <c r="R265" i="4"/>
  <c r="AD553" i="6" s="1"/>
  <c r="Q265" i="4"/>
  <c r="AC553" i="6" s="1"/>
  <c r="P265" i="4"/>
  <c r="AB553" i="6" s="1"/>
  <c r="V264" i="4"/>
  <c r="AH552" i="6" s="1"/>
  <c r="U264" i="4"/>
  <c r="AG552" i="6" s="1"/>
  <c r="T264" i="4"/>
  <c r="AF552" i="6" s="1"/>
  <c r="S264" i="4"/>
  <c r="AE552" i="6" s="1"/>
  <c r="R264" i="4"/>
  <c r="AD552" i="6" s="1"/>
  <c r="Q264" i="4"/>
  <c r="AC552" i="6" s="1"/>
  <c r="O264" i="4"/>
  <c r="C264" i="4" s="1"/>
  <c r="P264" i="4"/>
  <c r="AB552" i="6" s="1"/>
  <c r="O263" i="4"/>
  <c r="J263" i="4"/>
  <c r="I263" i="4"/>
  <c r="H263" i="4"/>
  <c r="G263" i="4"/>
  <c r="F263" i="4"/>
  <c r="E263" i="4"/>
  <c r="D263" i="4"/>
  <c r="C263" i="4"/>
  <c r="V262" i="4"/>
  <c r="J262" i="4" s="1"/>
  <c r="U262" i="4"/>
  <c r="T262" i="4"/>
  <c r="H262" i="4" s="1"/>
  <c r="S262" i="4"/>
  <c r="G262" i="4" s="1"/>
  <c r="R262" i="4"/>
  <c r="F262" i="4" s="1"/>
  <c r="Q262" i="4"/>
  <c r="E262" i="4" s="1"/>
  <c r="P262" i="4"/>
  <c r="D262" i="4" s="1"/>
  <c r="I262" i="4"/>
  <c r="O255" i="4"/>
  <c r="O254" i="4"/>
  <c r="C253" i="4"/>
  <c r="C252" i="4"/>
  <c r="C251" i="4"/>
  <c r="C250" i="4"/>
  <c r="C249" i="4"/>
  <c r="C248" i="4"/>
  <c r="C247" i="4"/>
  <c r="C246" i="4"/>
  <c r="C245" i="4"/>
  <c r="C244" i="4"/>
  <c r="C243" i="4"/>
  <c r="C242" i="4"/>
  <c r="C241" i="4"/>
  <c r="H240" i="4"/>
  <c r="O238" i="4"/>
  <c r="C238" i="4" s="1"/>
  <c r="O235" i="4"/>
  <c r="O208" i="4"/>
  <c r="O209" i="4" s="1"/>
  <c r="O210" i="4" s="1"/>
  <c r="O211" i="4" s="1"/>
  <c r="O212" i="4" s="1"/>
  <c r="O213" i="4" s="1"/>
  <c r="O214" i="4" s="1"/>
  <c r="O215" i="4" s="1"/>
  <c r="O216" i="4" s="1"/>
  <c r="O217" i="4" s="1"/>
  <c r="O218" i="4" s="1"/>
  <c r="O219" i="4" s="1"/>
  <c r="O194" i="4"/>
  <c r="O195" i="4" s="1"/>
  <c r="O196" i="4" s="1"/>
  <c r="O197" i="4" s="1"/>
  <c r="O198" i="4" s="1"/>
  <c r="O199" i="4" s="1"/>
  <c r="O200" i="4" s="1"/>
  <c r="O201" i="4" s="1"/>
  <c r="O202" i="4" s="1"/>
  <c r="O203" i="4" s="1"/>
  <c r="O204" i="4" s="1"/>
  <c r="O205" i="4" s="1"/>
  <c r="P192" i="4"/>
  <c r="AD522" i="6"/>
  <c r="V186" i="4"/>
  <c r="AH520" i="6" s="1"/>
  <c r="U186" i="4"/>
  <c r="AG520" i="6" s="1"/>
  <c r="T186" i="4"/>
  <c r="AF520" i="6" s="1"/>
  <c r="S186" i="4"/>
  <c r="AE520" i="6" s="1"/>
  <c r="R186" i="4"/>
  <c r="AD520" i="6" s="1"/>
  <c r="Q186" i="4"/>
  <c r="AC520" i="6" s="1"/>
  <c r="P186" i="4"/>
  <c r="AB520" i="6" s="1"/>
  <c r="V185" i="4"/>
  <c r="AH519" i="6" s="1"/>
  <c r="U185" i="4"/>
  <c r="AG519" i="6" s="1"/>
  <c r="T185" i="4"/>
  <c r="AF519" i="6" s="1"/>
  <c r="S185" i="4"/>
  <c r="AE519" i="6" s="1"/>
  <c r="R185" i="4"/>
  <c r="AD519" i="6" s="1"/>
  <c r="Q185" i="4"/>
  <c r="AC519" i="6" s="1"/>
  <c r="P185" i="4"/>
  <c r="AB519" i="6" s="1"/>
  <c r="V184" i="4"/>
  <c r="AH518" i="6" s="1"/>
  <c r="U184" i="4"/>
  <c r="AG518" i="6" s="1"/>
  <c r="T184" i="4"/>
  <c r="AF518" i="6" s="1"/>
  <c r="S184" i="4"/>
  <c r="AE518" i="6" s="1"/>
  <c r="R184" i="4"/>
  <c r="AD518" i="6" s="1"/>
  <c r="Q184" i="4"/>
  <c r="AC518" i="6" s="1"/>
  <c r="P184" i="4"/>
  <c r="AB518" i="6" s="1"/>
  <c r="V183" i="4"/>
  <c r="AH517" i="6" s="1"/>
  <c r="U183" i="4"/>
  <c r="AG517" i="6" s="1"/>
  <c r="T183" i="4"/>
  <c r="AF517" i="6" s="1"/>
  <c r="S183" i="4"/>
  <c r="AE517" i="6" s="1"/>
  <c r="R183" i="4"/>
  <c r="AD517" i="6" s="1"/>
  <c r="Q183" i="4"/>
  <c r="AC517" i="6" s="1"/>
  <c r="P183" i="4"/>
  <c r="AB517" i="6" s="1"/>
  <c r="V182" i="4"/>
  <c r="AH516" i="6" s="1"/>
  <c r="U182" i="4"/>
  <c r="AG516" i="6" s="1"/>
  <c r="T182" i="4"/>
  <c r="AF516" i="6" s="1"/>
  <c r="S182" i="4"/>
  <c r="AE516" i="6" s="1"/>
  <c r="R182" i="4"/>
  <c r="AD516" i="6" s="1"/>
  <c r="Q182" i="4"/>
  <c r="AC516" i="6" s="1"/>
  <c r="P182" i="4"/>
  <c r="AB516" i="6" s="1"/>
  <c r="V181" i="4"/>
  <c r="AH515" i="6" s="1"/>
  <c r="U181" i="4"/>
  <c r="AG515" i="6" s="1"/>
  <c r="T181" i="4"/>
  <c r="AF515" i="6" s="1"/>
  <c r="S181" i="4"/>
  <c r="AE515" i="6" s="1"/>
  <c r="R181" i="4"/>
  <c r="AD515" i="6" s="1"/>
  <c r="Q181" i="4"/>
  <c r="AC515" i="6" s="1"/>
  <c r="P181" i="4"/>
  <c r="AB515" i="6" s="1"/>
  <c r="V180" i="4"/>
  <c r="AH514" i="6" s="1"/>
  <c r="U180" i="4"/>
  <c r="AG514" i="6" s="1"/>
  <c r="T180" i="4"/>
  <c r="AF514" i="6" s="1"/>
  <c r="S180" i="4"/>
  <c r="AE514" i="6" s="1"/>
  <c r="R180" i="4"/>
  <c r="AD514" i="6" s="1"/>
  <c r="Q180" i="4"/>
  <c r="AC514" i="6" s="1"/>
  <c r="P180" i="4"/>
  <c r="AB514" i="6" s="1"/>
  <c r="V179" i="4"/>
  <c r="AH513" i="6" s="1"/>
  <c r="U179" i="4"/>
  <c r="AG513" i="6" s="1"/>
  <c r="T179" i="4"/>
  <c r="AF513" i="6" s="1"/>
  <c r="S179" i="4"/>
  <c r="AE513" i="6" s="1"/>
  <c r="R179" i="4"/>
  <c r="AD513" i="6" s="1"/>
  <c r="Q179" i="4"/>
  <c r="AC513" i="6" s="1"/>
  <c r="P179" i="4"/>
  <c r="AB513" i="6" s="1"/>
  <c r="V178" i="4"/>
  <c r="AH512" i="6" s="1"/>
  <c r="U178" i="4"/>
  <c r="AG512" i="6" s="1"/>
  <c r="T178" i="4"/>
  <c r="AF512" i="6" s="1"/>
  <c r="S178" i="4"/>
  <c r="AE512" i="6" s="1"/>
  <c r="R178" i="4"/>
  <c r="AD512" i="6" s="1"/>
  <c r="Q178" i="4"/>
  <c r="AC512" i="6" s="1"/>
  <c r="P178" i="4"/>
  <c r="AB512" i="6" s="1"/>
  <c r="V177" i="4"/>
  <c r="AH511" i="6" s="1"/>
  <c r="U177" i="4"/>
  <c r="AG511" i="6" s="1"/>
  <c r="T177" i="4"/>
  <c r="AF511" i="6" s="1"/>
  <c r="S177" i="4"/>
  <c r="AE511" i="6" s="1"/>
  <c r="R177" i="4"/>
  <c r="AD511" i="6" s="1"/>
  <c r="Q177" i="4"/>
  <c r="AC511" i="6" s="1"/>
  <c r="P177" i="4"/>
  <c r="AB511" i="6" s="1"/>
  <c r="V176" i="4"/>
  <c r="AH510" i="6" s="1"/>
  <c r="U176" i="4"/>
  <c r="AG510" i="6" s="1"/>
  <c r="T176" i="4"/>
  <c r="AF510" i="6" s="1"/>
  <c r="S176" i="4"/>
  <c r="AE510" i="6" s="1"/>
  <c r="R176" i="4"/>
  <c r="AD510" i="6" s="1"/>
  <c r="Q176" i="4"/>
  <c r="AC510" i="6" s="1"/>
  <c r="P176" i="4"/>
  <c r="AB510" i="6" s="1"/>
  <c r="V175" i="4"/>
  <c r="AH509" i="6" s="1"/>
  <c r="U175" i="4"/>
  <c r="AG509" i="6" s="1"/>
  <c r="T175" i="4"/>
  <c r="AF509" i="6" s="1"/>
  <c r="S175" i="4"/>
  <c r="AE509" i="6" s="1"/>
  <c r="R175" i="4"/>
  <c r="AD509" i="6" s="1"/>
  <c r="Q175" i="4"/>
  <c r="AC509" i="6" s="1"/>
  <c r="P175" i="4"/>
  <c r="AB509" i="6" s="1"/>
  <c r="V174" i="4"/>
  <c r="AH508" i="6" s="1"/>
  <c r="U174" i="4"/>
  <c r="AG508" i="6" s="1"/>
  <c r="T174" i="4"/>
  <c r="AF508" i="6" s="1"/>
  <c r="S174" i="4"/>
  <c r="AE508" i="6" s="1"/>
  <c r="R174" i="4"/>
  <c r="AD508" i="6" s="1"/>
  <c r="Q174" i="4"/>
  <c r="AC508" i="6" s="1"/>
  <c r="P174" i="4"/>
  <c r="AB508" i="6" s="1"/>
  <c r="V173" i="4"/>
  <c r="AH507" i="6" s="1"/>
  <c r="U173" i="4"/>
  <c r="AG507" i="6" s="1"/>
  <c r="T173" i="4"/>
  <c r="AF507" i="6" s="1"/>
  <c r="S173" i="4"/>
  <c r="AE507" i="6" s="1"/>
  <c r="R173" i="4"/>
  <c r="AD507" i="6" s="1"/>
  <c r="Q173" i="4"/>
  <c r="AC507" i="6" s="1"/>
  <c r="O173" i="4"/>
  <c r="C173" i="4" s="1"/>
  <c r="P173" i="4"/>
  <c r="AB507" i="6" s="1"/>
  <c r="O172" i="4"/>
  <c r="J172" i="4"/>
  <c r="I172" i="4"/>
  <c r="H172" i="4"/>
  <c r="G172" i="4"/>
  <c r="F172" i="4"/>
  <c r="E172" i="4"/>
  <c r="D172" i="4"/>
  <c r="C172" i="4"/>
  <c r="V171" i="4"/>
  <c r="J171" i="4" s="1"/>
  <c r="U171" i="4"/>
  <c r="I171" i="4" s="1"/>
  <c r="T171" i="4"/>
  <c r="H171" i="4" s="1"/>
  <c r="S171" i="4"/>
  <c r="G171" i="4" s="1"/>
  <c r="R171" i="4"/>
  <c r="F171" i="4" s="1"/>
  <c r="Q171" i="4"/>
  <c r="E171" i="4" s="1"/>
  <c r="V170" i="4"/>
  <c r="AH505" i="6" s="1"/>
  <c r="U170" i="4"/>
  <c r="AG505" i="6" s="1"/>
  <c r="T170" i="4"/>
  <c r="AF505" i="6" s="1"/>
  <c r="S170" i="4"/>
  <c r="AE505" i="6" s="1"/>
  <c r="R170" i="4"/>
  <c r="AD505" i="6" s="1"/>
  <c r="Q170" i="4"/>
  <c r="AC505" i="6" s="1"/>
  <c r="P170" i="4"/>
  <c r="AB505" i="6" s="1"/>
  <c r="V169" i="4"/>
  <c r="AH504" i="6" s="1"/>
  <c r="U169" i="4"/>
  <c r="AG504" i="6" s="1"/>
  <c r="T169" i="4"/>
  <c r="AF504" i="6" s="1"/>
  <c r="S169" i="4"/>
  <c r="AE504" i="6" s="1"/>
  <c r="R169" i="4"/>
  <c r="AD504" i="6" s="1"/>
  <c r="Q169" i="4"/>
  <c r="AC504" i="6" s="1"/>
  <c r="P169" i="4"/>
  <c r="AB504" i="6" s="1"/>
  <c r="V168" i="4"/>
  <c r="AH503" i="6" s="1"/>
  <c r="U168" i="4"/>
  <c r="AG503" i="6" s="1"/>
  <c r="T168" i="4"/>
  <c r="AF503" i="6" s="1"/>
  <c r="S168" i="4"/>
  <c r="AE503" i="6" s="1"/>
  <c r="R168" i="4"/>
  <c r="AD503" i="6" s="1"/>
  <c r="Q168" i="4"/>
  <c r="AC503" i="6" s="1"/>
  <c r="P168" i="4"/>
  <c r="AB503" i="6" s="1"/>
  <c r="V167" i="4"/>
  <c r="AH502" i="6" s="1"/>
  <c r="U167" i="4"/>
  <c r="AG502" i="6" s="1"/>
  <c r="T167" i="4"/>
  <c r="AF502" i="6" s="1"/>
  <c r="S167" i="4"/>
  <c r="AE502" i="6" s="1"/>
  <c r="R167" i="4"/>
  <c r="AD502" i="6" s="1"/>
  <c r="Q167" i="4"/>
  <c r="AC502" i="6" s="1"/>
  <c r="P167" i="4"/>
  <c r="AB502" i="6" s="1"/>
  <c r="V166" i="4"/>
  <c r="AH501" i="6" s="1"/>
  <c r="U166" i="4"/>
  <c r="AG501" i="6" s="1"/>
  <c r="T166" i="4"/>
  <c r="AF501" i="6" s="1"/>
  <c r="S166" i="4"/>
  <c r="AE501" i="6" s="1"/>
  <c r="R166" i="4"/>
  <c r="AD501" i="6" s="1"/>
  <c r="Q166" i="4"/>
  <c r="AC501" i="6" s="1"/>
  <c r="P166" i="4"/>
  <c r="AB501" i="6" s="1"/>
  <c r="V165" i="4"/>
  <c r="AH500" i="6" s="1"/>
  <c r="U165" i="4"/>
  <c r="AG500" i="6" s="1"/>
  <c r="T165" i="4"/>
  <c r="AF500" i="6" s="1"/>
  <c r="S165" i="4"/>
  <c r="AE500" i="6" s="1"/>
  <c r="R165" i="4"/>
  <c r="AD500" i="6" s="1"/>
  <c r="Q165" i="4"/>
  <c r="AC500" i="6" s="1"/>
  <c r="P165" i="4"/>
  <c r="AB500" i="6" s="1"/>
  <c r="V164" i="4"/>
  <c r="AH499" i="6" s="1"/>
  <c r="U164" i="4"/>
  <c r="AG499" i="6" s="1"/>
  <c r="T164" i="4"/>
  <c r="AF499" i="6" s="1"/>
  <c r="S164" i="4"/>
  <c r="AE499" i="6" s="1"/>
  <c r="R164" i="4"/>
  <c r="AD499" i="6" s="1"/>
  <c r="Q164" i="4"/>
  <c r="AC499" i="6" s="1"/>
  <c r="P164" i="4"/>
  <c r="AB499" i="6" s="1"/>
  <c r="V163" i="4"/>
  <c r="AH498" i="6" s="1"/>
  <c r="U163" i="4"/>
  <c r="AG498" i="6" s="1"/>
  <c r="T163" i="4"/>
  <c r="AF498" i="6" s="1"/>
  <c r="S163" i="4"/>
  <c r="AE498" i="6" s="1"/>
  <c r="R163" i="4"/>
  <c r="AD498" i="6" s="1"/>
  <c r="Q163" i="4"/>
  <c r="AC498" i="6" s="1"/>
  <c r="P163" i="4"/>
  <c r="AB498" i="6" s="1"/>
  <c r="V162" i="4"/>
  <c r="AH497" i="6" s="1"/>
  <c r="U162" i="4"/>
  <c r="AG497" i="6" s="1"/>
  <c r="T162" i="4"/>
  <c r="AF497" i="6" s="1"/>
  <c r="S162" i="4"/>
  <c r="AE497" i="6" s="1"/>
  <c r="R162" i="4"/>
  <c r="AD497" i="6" s="1"/>
  <c r="Q162" i="4"/>
  <c r="AC497" i="6" s="1"/>
  <c r="P162" i="4"/>
  <c r="AB497" i="6" s="1"/>
  <c r="V161" i="4"/>
  <c r="AH496" i="6" s="1"/>
  <c r="U161" i="4"/>
  <c r="AG496" i="6" s="1"/>
  <c r="T161" i="4"/>
  <c r="AF496" i="6" s="1"/>
  <c r="S161" i="4"/>
  <c r="AE496" i="6" s="1"/>
  <c r="R161" i="4"/>
  <c r="AD496" i="6" s="1"/>
  <c r="Q161" i="4"/>
  <c r="AC496" i="6" s="1"/>
  <c r="P161" i="4"/>
  <c r="AB496" i="6" s="1"/>
  <c r="V160" i="4"/>
  <c r="AH495" i="6" s="1"/>
  <c r="U160" i="4"/>
  <c r="AG495" i="6" s="1"/>
  <c r="T160" i="4"/>
  <c r="AF495" i="6" s="1"/>
  <c r="S160" i="4"/>
  <c r="AE495" i="6" s="1"/>
  <c r="R160" i="4"/>
  <c r="AD495" i="6" s="1"/>
  <c r="Q160" i="4"/>
  <c r="AC495" i="6" s="1"/>
  <c r="P160" i="4"/>
  <c r="AB495" i="6" s="1"/>
  <c r="V159" i="4"/>
  <c r="AH494" i="6" s="1"/>
  <c r="U159" i="4"/>
  <c r="AG494" i="6" s="1"/>
  <c r="T159" i="4"/>
  <c r="AF494" i="6" s="1"/>
  <c r="S159" i="4"/>
  <c r="AE494" i="6" s="1"/>
  <c r="R159" i="4"/>
  <c r="AD494" i="6" s="1"/>
  <c r="Q159" i="4"/>
  <c r="AC494" i="6" s="1"/>
  <c r="O159" i="4"/>
  <c r="C159" i="4" s="1"/>
  <c r="P159" i="4"/>
  <c r="AB494" i="6" s="1"/>
  <c r="O158" i="4"/>
  <c r="J158" i="4"/>
  <c r="I158" i="4"/>
  <c r="H158" i="4"/>
  <c r="G158" i="4"/>
  <c r="F158" i="4"/>
  <c r="E158" i="4"/>
  <c r="D158" i="4"/>
  <c r="C158" i="4"/>
  <c r="V157" i="4"/>
  <c r="J157" i="4" s="1"/>
  <c r="U157" i="4"/>
  <c r="T157" i="4"/>
  <c r="H157" i="4" s="1"/>
  <c r="S157" i="4"/>
  <c r="G157" i="4" s="1"/>
  <c r="R157" i="4"/>
  <c r="F157" i="4" s="1"/>
  <c r="Q157" i="4"/>
  <c r="E157" i="4" s="1"/>
  <c r="P157" i="4"/>
  <c r="D157" i="4" s="1"/>
  <c r="I157" i="4"/>
  <c r="O150" i="4"/>
  <c r="O149" i="4"/>
  <c r="C148" i="4"/>
  <c r="C147" i="4"/>
  <c r="C146" i="4"/>
  <c r="C145" i="4"/>
  <c r="C144" i="4"/>
  <c r="C143" i="4"/>
  <c r="C141" i="4"/>
  <c r="C140" i="4"/>
  <c r="C139" i="4"/>
  <c r="C137" i="4"/>
  <c r="C136" i="4"/>
  <c r="C135" i="4"/>
  <c r="C134" i="4"/>
  <c r="H133" i="4"/>
  <c r="O131" i="4"/>
  <c r="C131" i="4" s="1"/>
  <c r="O128" i="4"/>
  <c r="O106" i="4"/>
  <c r="O107" i="4" s="1"/>
  <c r="O108" i="4" s="1"/>
  <c r="O109" i="4" s="1"/>
  <c r="O110" i="4" s="1"/>
  <c r="O111" i="4" s="1"/>
  <c r="O112" i="4" s="1"/>
  <c r="O113" i="4" s="1"/>
  <c r="O114" i="4" s="1"/>
  <c r="O115" i="4" s="1"/>
  <c r="P104" i="4"/>
  <c r="P597" i="4" s="1"/>
  <c r="O95" i="4"/>
  <c r="O96" i="4" s="1"/>
  <c r="O97" i="4" s="1"/>
  <c r="O98" i="4" s="1"/>
  <c r="O99" i="4" s="1"/>
  <c r="O100" i="4" s="1"/>
  <c r="O101" i="4" s="1"/>
  <c r="O102" i="4" s="1"/>
  <c r="O103" i="4" s="1"/>
  <c r="Q93" i="4"/>
  <c r="Q589" i="4" s="1"/>
  <c r="Q89" i="4"/>
  <c r="AD460" i="6" s="1"/>
  <c r="C89" i="4"/>
  <c r="V86" i="4"/>
  <c r="AH457" i="6" s="1"/>
  <c r="U86" i="4"/>
  <c r="AG457" i="6" s="1"/>
  <c r="T86" i="4"/>
  <c r="AF457" i="6" s="1"/>
  <c r="S86" i="4"/>
  <c r="AE457" i="6" s="1"/>
  <c r="R86" i="4"/>
  <c r="AD457" i="6" s="1"/>
  <c r="Q86" i="4"/>
  <c r="AC457" i="6" s="1"/>
  <c r="P86" i="4"/>
  <c r="AB457" i="6" s="1"/>
  <c r="V85" i="4"/>
  <c r="AH456" i="6" s="1"/>
  <c r="U85" i="4"/>
  <c r="AG456" i="6" s="1"/>
  <c r="T85" i="4"/>
  <c r="AF456" i="6" s="1"/>
  <c r="S85" i="4"/>
  <c r="AE456" i="6" s="1"/>
  <c r="R85" i="4"/>
  <c r="AD456" i="6" s="1"/>
  <c r="Q85" i="4"/>
  <c r="AC456" i="6" s="1"/>
  <c r="P85" i="4"/>
  <c r="AB456" i="6" s="1"/>
  <c r="V84" i="4"/>
  <c r="AH455" i="6" s="1"/>
  <c r="U84" i="4"/>
  <c r="AG455" i="6" s="1"/>
  <c r="T84" i="4"/>
  <c r="AF455" i="6" s="1"/>
  <c r="S84" i="4"/>
  <c r="AE455" i="6" s="1"/>
  <c r="R84" i="4"/>
  <c r="AD455" i="6" s="1"/>
  <c r="Q84" i="4"/>
  <c r="AC455" i="6" s="1"/>
  <c r="P84" i="4"/>
  <c r="AB455" i="6" s="1"/>
  <c r="V83" i="4"/>
  <c r="AH454" i="6" s="1"/>
  <c r="U83" i="4"/>
  <c r="AG454" i="6" s="1"/>
  <c r="T83" i="4"/>
  <c r="AF454" i="6" s="1"/>
  <c r="S83" i="4"/>
  <c r="AE454" i="6" s="1"/>
  <c r="R83" i="4"/>
  <c r="AD454" i="6" s="1"/>
  <c r="Q83" i="4"/>
  <c r="AC454" i="6" s="1"/>
  <c r="P83" i="4"/>
  <c r="AB454" i="6" s="1"/>
  <c r="V82" i="4"/>
  <c r="AH453" i="6" s="1"/>
  <c r="U82" i="4"/>
  <c r="AG453" i="6" s="1"/>
  <c r="T82" i="4"/>
  <c r="AF453" i="6" s="1"/>
  <c r="S82" i="4"/>
  <c r="AE453" i="6" s="1"/>
  <c r="R82" i="4"/>
  <c r="AD453" i="6" s="1"/>
  <c r="Q82" i="4"/>
  <c r="AC453" i="6" s="1"/>
  <c r="P82" i="4"/>
  <c r="AB453" i="6" s="1"/>
  <c r="V81" i="4"/>
  <c r="AH452" i="6" s="1"/>
  <c r="U81" i="4"/>
  <c r="AG452" i="6" s="1"/>
  <c r="T81" i="4"/>
  <c r="AF452" i="6" s="1"/>
  <c r="S81" i="4"/>
  <c r="AE452" i="6" s="1"/>
  <c r="R81" i="4"/>
  <c r="AD452" i="6" s="1"/>
  <c r="Q81" i="4"/>
  <c r="AC452" i="6" s="1"/>
  <c r="P81" i="4"/>
  <c r="AB452" i="6" s="1"/>
  <c r="V80" i="4"/>
  <c r="AH451" i="6" s="1"/>
  <c r="U80" i="4"/>
  <c r="AG451" i="6" s="1"/>
  <c r="T80" i="4"/>
  <c r="AF451" i="6" s="1"/>
  <c r="S80" i="4"/>
  <c r="AE451" i="6" s="1"/>
  <c r="R80" i="4"/>
  <c r="AD451" i="6" s="1"/>
  <c r="Q80" i="4"/>
  <c r="AC451" i="6" s="1"/>
  <c r="P80" i="4"/>
  <c r="AB451" i="6" s="1"/>
  <c r="V79" i="4"/>
  <c r="AH450" i="6" s="1"/>
  <c r="U79" i="4"/>
  <c r="AG450" i="6" s="1"/>
  <c r="T79" i="4"/>
  <c r="AF450" i="6" s="1"/>
  <c r="S79" i="4"/>
  <c r="AE450" i="6" s="1"/>
  <c r="R79" i="4"/>
  <c r="AD450" i="6" s="1"/>
  <c r="Q79" i="4"/>
  <c r="AC450" i="6" s="1"/>
  <c r="P79" i="4"/>
  <c r="AB450" i="6" s="1"/>
  <c r="C79" i="4"/>
  <c r="J78" i="4"/>
  <c r="I78" i="4"/>
  <c r="H78" i="4"/>
  <c r="G78" i="4"/>
  <c r="F78" i="4"/>
  <c r="E78" i="4"/>
  <c r="D78" i="4"/>
  <c r="C78" i="4"/>
  <c r="P77" i="4"/>
  <c r="AB449" i="6" s="1"/>
  <c r="J77" i="4"/>
  <c r="I77" i="4"/>
  <c r="H77" i="4"/>
  <c r="G77" i="4"/>
  <c r="F77" i="4"/>
  <c r="V76" i="4"/>
  <c r="AH448" i="6" s="1"/>
  <c r="U76" i="4"/>
  <c r="AG448" i="6" s="1"/>
  <c r="T76" i="4"/>
  <c r="AF448" i="6" s="1"/>
  <c r="S76" i="4"/>
  <c r="AE448" i="6" s="1"/>
  <c r="R76" i="4"/>
  <c r="AD448" i="6" s="1"/>
  <c r="Q76" i="4"/>
  <c r="AC448" i="6" s="1"/>
  <c r="P76" i="4"/>
  <c r="AB448" i="6" s="1"/>
  <c r="V75" i="4"/>
  <c r="AH447" i="6" s="1"/>
  <c r="U75" i="4"/>
  <c r="AG447" i="6" s="1"/>
  <c r="T75" i="4"/>
  <c r="AF447" i="6" s="1"/>
  <c r="S75" i="4"/>
  <c r="AE447" i="6" s="1"/>
  <c r="R75" i="4"/>
  <c r="AD447" i="6" s="1"/>
  <c r="Q75" i="4"/>
  <c r="AC447" i="6" s="1"/>
  <c r="P75" i="4"/>
  <c r="AB447" i="6" s="1"/>
  <c r="V74" i="4"/>
  <c r="AH446" i="6" s="1"/>
  <c r="U74" i="4"/>
  <c r="AG446" i="6" s="1"/>
  <c r="T74" i="4"/>
  <c r="AF446" i="6" s="1"/>
  <c r="S74" i="4"/>
  <c r="AE446" i="6" s="1"/>
  <c r="R74" i="4"/>
  <c r="AD446" i="6" s="1"/>
  <c r="Q74" i="4"/>
  <c r="AC446" i="6" s="1"/>
  <c r="P74" i="4"/>
  <c r="AB446" i="6" s="1"/>
  <c r="V73" i="4"/>
  <c r="AH445" i="6" s="1"/>
  <c r="U73" i="4"/>
  <c r="AG445" i="6" s="1"/>
  <c r="T73" i="4"/>
  <c r="AF445" i="6" s="1"/>
  <c r="S73" i="4"/>
  <c r="AE445" i="6" s="1"/>
  <c r="R73" i="4"/>
  <c r="AD445" i="6" s="1"/>
  <c r="Q73" i="4"/>
  <c r="AC445" i="6" s="1"/>
  <c r="P73" i="4"/>
  <c r="AB445" i="6" s="1"/>
  <c r="V72" i="4"/>
  <c r="AH444" i="6" s="1"/>
  <c r="U72" i="4"/>
  <c r="AG444" i="6" s="1"/>
  <c r="T72" i="4"/>
  <c r="AF444" i="6" s="1"/>
  <c r="S72" i="4"/>
  <c r="AE444" i="6" s="1"/>
  <c r="R72" i="4"/>
  <c r="AD444" i="6" s="1"/>
  <c r="Q72" i="4"/>
  <c r="AC444" i="6" s="1"/>
  <c r="P72" i="4"/>
  <c r="AB444" i="6" s="1"/>
  <c r="V71" i="4"/>
  <c r="AH443" i="6" s="1"/>
  <c r="U71" i="4"/>
  <c r="AG443" i="6" s="1"/>
  <c r="T71" i="4"/>
  <c r="AF443" i="6" s="1"/>
  <c r="S71" i="4"/>
  <c r="AE443" i="6" s="1"/>
  <c r="R71" i="4"/>
  <c r="AD443" i="6" s="1"/>
  <c r="Q71" i="4"/>
  <c r="AC443" i="6" s="1"/>
  <c r="P71" i="4"/>
  <c r="AB443" i="6" s="1"/>
  <c r="V70" i="4"/>
  <c r="AH442" i="6" s="1"/>
  <c r="U70" i="4"/>
  <c r="AG442" i="6" s="1"/>
  <c r="T70" i="4"/>
  <c r="AF442" i="6" s="1"/>
  <c r="S70" i="4"/>
  <c r="AE442" i="6" s="1"/>
  <c r="R70" i="4"/>
  <c r="AD442" i="6" s="1"/>
  <c r="Q70" i="4"/>
  <c r="AC442" i="6" s="1"/>
  <c r="P70" i="4"/>
  <c r="AB442" i="6" s="1"/>
  <c r="V69" i="4"/>
  <c r="AH441" i="6" s="1"/>
  <c r="U69" i="4"/>
  <c r="AG441" i="6" s="1"/>
  <c r="T69" i="4"/>
  <c r="AF441" i="6" s="1"/>
  <c r="S69" i="4"/>
  <c r="AE441" i="6" s="1"/>
  <c r="R69" i="4"/>
  <c r="AD441" i="6" s="1"/>
  <c r="Q69" i="4"/>
  <c r="AC441" i="6" s="1"/>
  <c r="P69" i="4"/>
  <c r="AB441" i="6" s="1"/>
  <c r="V68" i="4"/>
  <c r="AH440" i="6" s="1"/>
  <c r="U68" i="4"/>
  <c r="T68" i="4"/>
  <c r="AF440" i="6" s="1"/>
  <c r="S68" i="4"/>
  <c r="AE440" i="6" s="1"/>
  <c r="R68" i="4"/>
  <c r="AD440" i="6" s="1"/>
  <c r="Q68" i="4"/>
  <c r="AC440" i="6" s="1"/>
  <c r="P68" i="4"/>
  <c r="AB440" i="6" s="1"/>
  <c r="C68" i="4"/>
  <c r="J67" i="4"/>
  <c r="I67" i="4"/>
  <c r="H67" i="4"/>
  <c r="G67" i="4"/>
  <c r="F67" i="4"/>
  <c r="E67" i="4"/>
  <c r="D67" i="4"/>
  <c r="C67" i="4"/>
  <c r="J66" i="4"/>
  <c r="I66" i="4"/>
  <c r="H66" i="4"/>
  <c r="G66" i="4"/>
  <c r="F66" i="4"/>
  <c r="D66" i="4"/>
  <c r="C57" i="4"/>
  <c r="C56" i="4"/>
  <c r="C55" i="4"/>
  <c r="C54" i="4"/>
  <c r="C53" i="4"/>
  <c r="C52" i="4"/>
  <c r="C51" i="4"/>
  <c r="C50" i="4"/>
  <c r="C49" i="4"/>
  <c r="C48" i="4"/>
  <c r="C47" i="4"/>
  <c r="C46" i="4"/>
  <c r="C45" i="4"/>
  <c r="C44" i="4"/>
  <c r="C43" i="4"/>
  <c r="C42" i="4"/>
  <c r="C41" i="4"/>
  <c r="C40" i="4"/>
  <c r="C39" i="4"/>
  <c r="C38" i="4"/>
  <c r="C35" i="4"/>
  <c r="R19" i="4"/>
  <c r="Q19" i="4"/>
  <c r="P19" i="4"/>
  <c r="R18" i="4"/>
  <c r="Q18" i="4"/>
  <c r="P18" i="4"/>
  <c r="S18" i="4" s="1"/>
  <c r="O561" i="4" s="1"/>
  <c r="C561" i="4" s="1"/>
  <c r="AA713" i="6" s="1"/>
  <c r="R17" i="4"/>
  <c r="Q17" i="4"/>
  <c r="P17" i="4"/>
  <c r="R16" i="4"/>
  <c r="Q16" i="4"/>
  <c r="P16" i="4"/>
  <c r="R15" i="4"/>
  <c r="Q15" i="4"/>
  <c r="P15" i="4"/>
  <c r="R14" i="4"/>
  <c r="Q14" i="4"/>
  <c r="P14" i="4"/>
  <c r="R13" i="4"/>
  <c r="Q13" i="4"/>
  <c r="P13" i="4"/>
  <c r="S13" i="4" s="1"/>
  <c r="P12" i="4"/>
  <c r="C10" i="4"/>
  <c r="C9" i="4"/>
  <c r="C6" i="4"/>
  <c r="C5" i="4"/>
  <c r="C3" i="4"/>
  <c r="C2" i="4"/>
  <c r="C1" i="4"/>
  <c r="AA673" i="11"/>
  <c r="AG673" i="11" s="1"/>
  <c r="AG672" i="11"/>
  <c r="AF672" i="11"/>
  <c r="AG671" i="11"/>
  <c r="AF671" i="11"/>
  <c r="D652" i="11" s="1"/>
  <c r="AC668" i="11"/>
  <c r="BN664" i="11"/>
  <c r="U398" i="6"/>
  <c r="T398" i="6"/>
  <c r="AD664" i="11"/>
  <c r="S398" i="6" s="1"/>
  <c r="Q398" i="6"/>
  <c r="BN663" i="11"/>
  <c r="U397" i="6"/>
  <c r="T397" i="6"/>
  <c r="AD663" i="11"/>
  <c r="S397" i="6" s="1"/>
  <c r="Q397" i="6"/>
  <c r="BN662" i="11"/>
  <c r="U396" i="6"/>
  <c r="T396" i="6"/>
  <c r="AD662" i="11"/>
  <c r="S396" i="6" s="1"/>
  <c r="Q396" i="6"/>
  <c r="BN661" i="11"/>
  <c r="U395" i="6"/>
  <c r="T395" i="6"/>
  <c r="AD661" i="11"/>
  <c r="S395" i="6" s="1"/>
  <c r="Q395" i="6"/>
  <c r="BN660" i="11"/>
  <c r="U394" i="6"/>
  <c r="T394" i="6"/>
  <c r="AD660" i="11"/>
  <c r="S394" i="6" s="1"/>
  <c r="Q394" i="6"/>
  <c r="BN659" i="11"/>
  <c r="U393" i="6"/>
  <c r="T393" i="6"/>
  <c r="AD659" i="11"/>
  <c r="S393" i="6" s="1"/>
  <c r="Q393" i="6"/>
  <c r="BN658" i="11"/>
  <c r="U392" i="6"/>
  <c r="T392" i="6"/>
  <c r="AD658" i="11"/>
  <c r="S392" i="6" s="1"/>
  <c r="Q392" i="6"/>
  <c r="BN657" i="11"/>
  <c r="U391" i="6"/>
  <c r="T391" i="6"/>
  <c r="AD657" i="11"/>
  <c r="S391" i="6" s="1"/>
  <c r="Q391" i="6"/>
  <c r="BN656" i="11"/>
  <c r="U390" i="6"/>
  <c r="T390" i="6"/>
  <c r="AD656" i="11"/>
  <c r="S390" i="6" s="1"/>
  <c r="Q390" i="6"/>
  <c r="BN655" i="11"/>
  <c r="U389" i="6"/>
  <c r="T389" i="6"/>
  <c r="AD655" i="11"/>
  <c r="S389" i="6" s="1"/>
  <c r="Q389" i="6"/>
  <c r="BN654" i="11"/>
  <c r="U388" i="6"/>
  <c r="T388" i="6"/>
  <c r="AD654" i="11"/>
  <c r="S388" i="6" s="1"/>
  <c r="Q388" i="6"/>
  <c r="BN653" i="11"/>
  <c r="U387" i="6"/>
  <c r="T387" i="6"/>
  <c r="AD653" i="11"/>
  <c r="S387" i="6" s="1"/>
  <c r="Q387" i="6"/>
  <c r="AX652" i="11"/>
  <c r="AW652" i="11"/>
  <c r="AV652" i="11"/>
  <c r="AU652" i="11"/>
  <c r="AO652" i="11"/>
  <c r="AN652" i="11"/>
  <c r="AM652" i="11"/>
  <c r="AL652" i="11"/>
  <c r="AI652" i="11"/>
  <c r="M652" i="11" s="1"/>
  <c r="AH652" i="11"/>
  <c r="K652" i="11" s="1"/>
  <c r="T652" i="11"/>
  <c r="S652" i="11"/>
  <c r="AH651" i="11"/>
  <c r="AC651" i="11"/>
  <c r="X651" i="11"/>
  <c r="D651" i="11" s="1"/>
  <c r="W651" i="11"/>
  <c r="C651" i="11" s="1"/>
  <c r="K651" i="11"/>
  <c r="J651" i="11"/>
  <c r="BN650" i="11"/>
  <c r="AI650" i="11"/>
  <c r="AO650" i="11" s="1"/>
  <c r="AH650" i="11"/>
  <c r="AN650" i="11" s="1"/>
  <c r="AD650" i="11"/>
  <c r="AM650" i="11" s="1"/>
  <c r="P676" i="4" s="1"/>
  <c r="Y650" i="11"/>
  <c r="AL650" i="11" s="1"/>
  <c r="BN649" i="11"/>
  <c r="AI649" i="11"/>
  <c r="AO649" i="11" s="1"/>
  <c r="AH649" i="11"/>
  <c r="AN649" i="11" s="1"/>
  <c r="AD649" i="11"/>
  <c r="AM649" i="11" s="1"/>
  <c r="P675" i="4" s="1"/>
  <c r="Y649" i="11"/>
  <c r="AL649" i="11" s="1"/>
  <c r="BN648" i="11"/>
  <c r="AI648" i="11"/>
  <c r="AO648" i="11" s="1"/>
  <c r="AH648" i="11"/>
  <c r="AN648" i="11" s="1"/>
  <c r="AD648" i="11"/>
  <c r="AM648" i="11" s="1"/>
  <c r="P674" i="4" s="1"/>
  <c r="Y648" i="11"/>
  <c r="AL648" i="11" s="1"/>
  <c r="BN647" i="11"/>
  <c r="AI647" i="11"/>
  <c r="AO647" i="11" s="1"/>
  <c r="AH647" i="11"/>
  <c r="AN647" i="11" s="1"/>
  <c r="AD647" i="11"/>
  <c r="AM647" i="11" s="1"/>
  <c r="P673" i="4" s="1"/>
  <c r="Y647" i="11"/>
  <c r="AL647" i="11" s="1"/>
  <c r="BN646" i="11"/>
  <c r="AI646" i="11"/>
  <c r="AO646" i="11" s="1"/>
  <c r="AH646" i="11"/>
  <c r="AN646" i="11" s="1"/>
  <c r="AD646" i="11"/>
  <c r="AM646" i="11" s="1"/>
  <c r="P672" i="4" s="1"/>
  <c r="Y646" i="11"/>
  <c r="AL646" i="11" s="1"/>
  <c r="BN645" i="11"/>
  <c r="AI645" i="11"/>
  <c r="AO645" i="11" s="1"/>
  <c r="AH645" i="11"/>
  <c r="AN645" i="11" s="1"/>
  <c r="AD645" i="11"/>
  <c r="AM645" i="11" s="1"/>
  <c r="P671" i="4" s="1"/>
  <c r="Y645" i="11"/>
  <c r="AL645" i="11" s="1"/>
  <c r="AV644" i="11"/>
  <c r="AU644" i="11"/>
  <c r="AM644" i="11"/>
  <c r="AL644" i="11"/>
  <c r="AI644" i="11"/>
  <c r="AO644" i="11" s="1"/>
  <c r="AX644" i="11" s="1"/>
  <c r="AH644" i="11"/>
  <c r="AN644" i="11" s="1"/>
  <c r="AW644" i="11" s="1"/>
  <c r="AH643" i="11"/>
  <c r="AC643" i="11"/>
  <c r="X643" i="11"/>
  <c r="W643" i="11"/>
  <c r="W640" i="11"/>
  <c r="C640" i="11" s="1"/>
  <c r="D640" i="11"/>
  <c r="W639" i="11"/>
  <c r="W636" i="11"/>
  <c r="R636" i="11"/>
  <c r="W635" i="11"/>
  <c r="R635" i="11"/>
  <c r="AA634" i="11"/>
  <c r="AJ631" i="11"/>
  <c r="C631" i="11"/>
  <c r="AJ630" i="11"/>
  <c r="C630" i="11"/>
  <c r="AJ629" i="11"/>
  <c r="C629" i="11"/>
  <c r="AJ628" i="11"/>
  <c r="C628" i="11"/>
  <c r="AJ627" i="11"/>
  <c r="C627" i="11"/>
  <c r="AJ626" i="11"/>
  <c r="AK626" i="11" s="1"/>
  <c r="C626" i="11"/>
  <c r="AJ625" i="11"/>
  <c r="S625" i="11"/>
  <c r="Z625" i="11" s="1"/>
  <c r="C625" i="11"/>
  <c r="AH624" i="11"/>
  <c r="AG624" i="11"/>
  <c r="AF624" i="11"/>
  <c r="AE624" i="11"/>
  <c r="M624" i="11"/>
  <c r="L624" i="11"/>
  <c r="K624" i="11"/>
  <c r="AL623" i="11"/>
  <c r="AK623" i="11"/>
  <c r="AJ623" i="11"/>
  <c r="AG623" i="11"/>
  <c r="AE623" i="11"/>
  <c r="AD623" i="11"/>
  <c r="AC623" i="11"/>
  <c r="AA623" i="11"/>
  <c r="Z623" i="11"/>
  <c r="Y623" i="11"/>
  <c r="X623" i="11"/>
  <c r="C623" i="11"/>
  <c r="W621" i="11"/>
  <c r="C621" i="11" s="1"/>
  <c r="W619" i="11"/>
  <c r="W618" i="11"/>
  <c r="C614" i="11"/>
  <c r="C612" i="11"/>
  <c r="C611" i="11"/>
  <c r="C610" i="11"/>
  <c r="W608" i="11"/>
  <c r="C608" i="11" s="1"/>
  <c r="C606" i="11"/>
  <c r="W604" i="11"/>
  <c r="C604" i="11" s="1"/>
  <c r="W602" i="11"/>
  <c r="AA591" i="11"/>
  <c r="AG590" i="11"/>
  <c r="AF590" i="11"/>
  <c r="AG589" i="11"/>
  <c r="AF589" i="11"/>
  <c r="D572" i="11" s="1"/>
  <c r="AC586" i="11"/>
  <c r="BN582" i="11"/>
  <c r="U359" i="6"/>
  <c r="AD582" i="11"/>
  <c r="S359" i="6" s="1"/>
  <c r="AL582" i="11"/>
  <c r="BN581" i="11"/>
  <c r="T358" i="6"/>
  <c r="AD581" i="11"/>
  <c r="AL581" i="11"/>
  <c r="BN580" i="11"/>
  <c r="U357" i="6"/>
  <c r="AD580" i="11"/>
  <c r="S357" i="6" s="1"/>
  <c r="AL580" i="11"/>
  <c r="BN579" i="11"/>
  <c r="T356" i="6"/>
  <c r="AD579" i="11"/>
  <c r="Q356" i="6"/>
  <c r="BN578" i="11"/>
  <c r="U355" i="6"/>
  <c r="AD578" i="11"/>
  <c r="S355" i="6" s="1"/>
  <c r="Q355" i="6"/>
  <c r="BN577" i="11"/>
  <c r="T354" i="6"/>
  <c r="AD577" i="11"/>
  <c r="Q354" i="6"/>
  <c r="BN576" i="11"/>
  <c r="AD576" i="11"/>
  <c r="Q353" i="6"/>
  <c r="BN575" i="11"/>
  <c r="T352" i="6"/>
  <c r="AD575" i="11"/>
  <c r="Q352" i="6"/>
  <c r="BN574" i="11"/>
  <c r="U351" i="6"/>
  <c r="AD574" i="11"/>
  <c r="S351" i="6" s="1"/>
  <c r="Q351" i="6"/>
  <c r="BN573" i="11"/>
  <c r="T350" i="6"/>
  <c r="AD573" i="11"/>
  <c r="Q350" i="6"/>
  <c r="AX572" i="11"/>
  <c r="AW572" i="11"/>
  <c r="AV572" i="11"/>
  <c r="AU572" i="11"/>
  <c r="AO572" i="11"/>
  <c r="AN572" i="11"/>
  <c r="AM572" i="11"/>
  <c r="AL572" i="11"/>
  <c r="AI572" i="11"/>
  <c r="AH572" i="11"/>
  <c r="T572" i="11"/>
  <c r="S572" i="11"/>
  <c r="M572" i="11"/>
  <c r="K572" i="11"/>
  <c r="AH571" i="11"/>
  <c r="AC571" i="11"/>
  <c r="X571" i="11"/>
  <c r="D571" i="11" s="1"/>
  <c r="W571" i="11"/>
  <c r="C571" i="11" s="1"/>
  <c r="K571" i="11"/>
  <c r="J571" i="11"/>
  <c r="BN570" i="11"/>
  <c r="AI570" i="11"/>
  <c r="AO570" i="11" s="1"/>
  <c r="AH570" i="11"/>
  <c r="AN570" i="11" s="1"/>
  <c r="AD570" i="11"/>
  <c r="AM570" i="11" s="1"/>
  <c r="P596" i="4" s="1"/>
  <c r="Y570" i="11"/>
  <c r="AL570" i="11" s="1"/>
  <c r="BN569" i="11"/>
  <c r="AI569" i="11"/>
  <c r="AO569" i="11" s="1"/>
  <c r="AH569" i="11"/>
  <c r="AN569" i="11" s="1"/>
  <c r="AD569" i="11"/>
  <c r="AM569" i="11" s="1"/>
  <c r="P595" i="4" s="1"/>
  <c r="Y569" i="11"/>
  <c r="AL569" i="11" s="1"/>
  <c r="BN568" i="11"/>
  <c r="AI568" i="11"/>
  <c r="AO568" i="11" s="1"/>
  <c r="AH568" i="11"/>
  <c r="AN568" i="11" s="1"/>
  <c r="AD568" i="11"/>
  <c r="AM568" i="11" s="1"/>
  <c r="P594" i="4" s="1"/>
  <c r="Y568" i="11"/>
  <c r="AL568" i="11" s="1"/>
  <c r="BN567" i="11"/>
  <c r="AI567" i="11"/>
  <c r="AO567" i="11" s="1"/>
  <c r="AH567" i="11"/>
  <c r="AN567" i="11" s="1"/>
  <c r="AD567" i="11"/>
  <c r="AM567" i="11" s="1"/>
  <c r="P593" i="4" s="1"/>
  <c r="Y567" i="11"/>
  <c r="AL567" i="11" s="1"/>
  <c r="BN566" i="11"/>
  <c r="AI566" i="11"/>
  <c r="AO566" i="11" s="1"/>
  <c r="AH566" i="11"/>
  <c r="AN566" i="11" s="1"/>
  <c r="AD566" i="11"/>
  <c r="AM566" i="11" s="1"/>
  <c r="P592" i="4" s="1"/>
  <c r="Y566" i="11"/>
  <c r="AL566" i="11" s="1"/>
  <c r="BN565" i="11"/>
  <c r="AI565" i="11"/>
  <c r="AO565" i="11" s="1"/>
  <c r="AH565" i="11"/>
  <c r="AN565" i="11" s="1"/>
  <c r="AD565" i="11"/>
  <c r="AM565" i="11" s="1"/>
  <c r="P591" i="4" s="1"/>
  <c r="Y565" i="11"/>
  <c r="AL565" i="11" s="1"/>
  <c r="AV564" i="11"/>
  <c r="AU564" i="11"/>
  <c r="AM564" i="11"/>
  <c r="AL564" i="11"/>
  <c r="AI564" i="11"/>
  <c r="AO564" i="11" s="1"/>
  <c r="AX564" i="11" s="1"/>
  <c r="AH564" i="11"/>
  <c r="AN564" i="11" s="1"/>
  <c r="AW564" i="11" s="1"/>
  <c r="AH563" i="11"/>
  <c r="AC563" i="11"/>
  <c r="X563" i="11"/>
  <c r="W563" i="11"/>
  <c r="W560" i="11"/>
  <c r="C560" i="11" s="1"/>
  <c r="D560" i="11"/>
  <c r="W559" i="11"/>
  <c r="W556" i="11"/>
  <c r="W555" i="11"/>
  <c r="AA554" i="11"/>
  <c r="AJ551" i="11"/>
  <c r="C551" i="11"/>
  <c r="AJ550" i="11"/>
  <c r="C550" i="11"/>
  <c r="AJ549" i="11"/>
  <c r="C549" i="11"/>
  <c r="AJ548" i="11"/>
  <c r="C548" i="11"/>
  <c r="AJ547" i="11"/>
  <c r="C547" i="11"/>
  <c r="AJ546" i="11"/>
  <c r="S546" i="11"/>
  <c r="Z546" i="11" s="1"/>
  <c r="C546" i="11"/>
  <c r="AH545" i="11"/>
  <c r="AG545" i="11"/>
  <c r="AF545" i="11"/>
  <c r="AE545" i="11"/>
  <c r="M545" i="11"/>
  <c r="L545" i="11"/>
  <c r="K545" i="11"/>
  <c r="AL544" i="11"/>
  <c r="AK544" i="11"/>
  <c r="AJ544" i="11"/>
  <c r="AG544" i="11"/>
  <c r="AE544" i="11"/>
  <c r="AD544" i="11"/>
  <c r="AC544" i="11"/>
  <c r="AA544" i="11"/>
  <c r="Z544" i="11"/>
  <c r="Y544" i="11"/>
  <c r="X544" i="11"/>
  <c r="C544" i="11"/>
  <c r="W542" i="11"/>
  <c r="C542" i="11" s="1"/>
  <c r="W540" i="11"/>
  <c r="W539" i="11"/>
  <c r="C535" i="11"/>
  <c r="C534" i="11"/>
  <c r="C533" i="11"/>
  <c r="W531" i="11"/>
  <c r="C531" i="11" s="1"/>
  <c r="C529" i="11"/>
  <c r="W527" i="11"/>
  <c r="C527" i="11" s="1"/>
  <c r="W525" i="11"/>
  <c r="AA514" i="11"/>
  <c r="AG513" i="11"/>
  <c r="AF513" i="11"/>
  <c r="AD513" i="11"/>
  <c r="AC513" i="11"/>
  <c r="AG512" i="11"/>
  <c r="J490" i="11" s="1"/>
  <c r="AF512" i="11"/>
  <c r="D490" i="11" s="1"/>
  <c r="AD512" i="11"/>
  <c r="AC512" i="11"/>
  <c r="D473" i="11" s="1"/>
  <c r="AD511" i="11"/>
  <c r="AC511" i="11"/>
  <c r="AC509" i="11"/>
  <c r="BN505" i="11"/>
  <c r="U304" i="6"/>
  <c r="T304" i="6"/>
  <c r="AD505" i="11"/>
  <c r="S304" i="6" s="1"/>
  <c r="Q304" i="6"/>
  <c r="BN504" i="11"/>
  <c r="U303" i="6"/>
  <c r="AD504" i="11"/>
  <c r="S303" i="6" s="1"/>
  <c r="Q303" i="6"/>
  <c r="BN503" i="11"/>
  <c r="T302" i="6"/>
  <c r="AD503" i="11"/>
  <c r="Q302" i="6"/>
  <c r="BN502" i="11"/>
  <c r="U301" i="6"/>
  <c r="AD502" i="11"/>
  <c r="S301" i="6" s="1"/>
  <c r="Q301" i="6"/>
  <c r="BN501" i="11"/>
  <c r="T300" i="6"/>
  <c r="AD501" i="11"/>
  <c r="Q300" i="6"/>
  <c r="BN500" i="11"/>
  <c r="U299" i="6"/>
  <c r="AD500" i="11"/>
  <c r="S299" i="6" s="1"/>
  <c r="Q299" i="6"/>
  <c r="BN499" i="11"/>
  <c r="T298" i="6"/>
  <c r="AD499" i="11"/>
  <c r="Q298" i="6"/>
  <c r="BN498" i="11"/>
  <c r="U297" i="6"/>
  <c r="T297" i="6"/>
  <c r="AD498" i="11"/>
  <c r="Q297" i="6"/>
  <c r="BN497" i="11"/>
  <c r="U296" i="6"/>
  <c r="T296" i="6"/>
  <c r="AD497" i="11"/>
  <c r="S296" i="6" s="1"/>
  <c r="Q296" i="6"/>
  <c r="BN496" i="11"/>
  <c r="U295" i="6"/>
  <c r="T295" i="6"/>
  <c r="AD496" i="11"/>
  <c r="S295" i="6" s="1"/>
  <c r="Q295" i="6"/>
  <c r="BN495" i="11"/>
  <c r="U294" i="6"/>
  <c r="T294" i="6"/>
  <c r="AD495" i="11"/>
  <c r="S294" i="6" s="1"/>
  <c r="Q294" i="6"/>
  <c r="BN494" i="11"/>
  <c r="U293" i="6"/>
  <c r="T293" i="6"/>
  <c r="AD494" i="11"/>
  <c r="Q293" i="6"/>
  <c r="BN493" i="11"/>
  <c r="U292" i="6"/>
  <c r="T292" i="6"/>
  <c r="AD493" i="11"/>
  <c r="S292" i="6" s="1"/>
  <c r="Q292" i="6"/>
  <c r="BN492" i="11"/>
  <c r="U291" i="6"/>
  <c r="T291" i="6"/>
  <c r="AD492" i="11"/>
  <c r="S291" i="6" s="1"/>
  <c r="Q291" i="6"/>
  <c r="BN491" i="11"/>
  <c r="U290" i="6"/>
  <c r="T290" i="6"/>
  <c r="AD491" i="11"/>
  <c r="S290" i="6" s="1"/>
  <c r="Q290" i="6"/>
  <c r="AX490" i="11"/>
  <c r="AW490" i="11"/>
  <c r="AV490" i="11"/>
  <c r="AU490" i="11"/>
  <c r="AO490" i="11"/>
  <c r="AN490" i="11"/>
  <c r="AM490" i="11"/>
  <c r="AL490" i="11"/>
  <c r="AI490" i="11"/>
  <c r="M490" i="11" s="1"/>
  <c r="AH490" i="11"/>
  <c r="K490" i="11" s="1"/>
  <c r="T490" i="11"/>
  <c r="S490" i="11"/>
  <c r="AH489" i="11"/>
  <c r="AC489" i="11"/>
  <c r="X489" i="11"/>
  <c r="D489" i="11" s="1"/>
  <c r="W489" i="11"/>
  <c r="C489" i="11" s="1"/>
  <c r="K489" i="11"/>
  <c r="J489" i="11"/>
  <c r="BN488" i="11"/>
  <c r="U288" i="6"/>
  <c r="T288" i="6"/>
  <c r="AD488" i="11"/>
  <c r="S288" i="6" s="1"/>
  <c r="BN483" i="11"/>
  <c r="U283" i="6"/>
  <c r="T283" i="6"/>
  <c r="AD483" i="11"/>
  <c r="S283" i="6" s="1"/>
  <c r="Q283" i="6"/>
  <c r="BN482" i="11"/>
  <c r="U282" i="6"/>
  <c r="T282" i="6"/>
  <c r="AD482" i="11"/>
  <c r="S282" i="6" s="1"/>
  <c r="Q282" i="6"/>
  <c r="BN481" i="11"/>
  <c r="U281" i="6"/>
  <c r="T281" i="6"/>
  <c r="AD481" i="11"/>
  <c r="S281" i="6" s="1"/>
  <c r="Q281" i="6"/>
  <c r="BN480" i="11"/>
  <c r="U280" i="6"/>
  <c r="T280" i="6"/>
  <c r="AD480" i="11"/>
  <c r="S280" i="6" s="1"/>
  <c r="Q280" i="6"/>
  <c r="BN479" i="11"/>
  <c r="U279" i="6"/>
  <c r="T279" i="6"/>
  <c r="AD479" i="11"/>
  <c r="S279" i="6" s="1"/>
  <c r="Q279" i="6"/>
  <c r="BN478" i="11"/>
  <c r="U278" i="6"/>
  <c r="T278" i="6"/>
  <c r="AD478" i="11"/>
  <c r="S278" i="6" s="1"/>
  <c r="Q278" i="6"/>
  <c r="BN477" i="11"/>
  <c r="U277" i="6"/>
  <c r="T277" i="6"/>
  <c r="AD477" i="11"/>
  <c r="S277" i="6" s="1"/>
  <c r="Q277" i="6"/>
  <c r="BN476" i="11"/>
  <c r="U276" i="6"/>
  <c r="T276" i="6"/>
  <c r="AD476" i="11"/>
  <c r="S276" i="6" s="1"/>
  <c r="Q276" i="6"/>
  <c r="BN475" i="11"/>
  <c r="U275" i="6"/>
  <c r="T275" i="6"/>
  <c r="AD475" i="11"/>
  <c r="S275" i="6" s="1"/>
  <c r="Q275" i="6"/>
  <c r="BN474" i="11"/>
  <c r="U274" i="6"/>
  <c r="AH474" i="11"/>
  <c r="T274" i="6" s="1"/>
  <c r="AD474" i="11"/>
  <c r="S274" i="6" s="1"/>
  <c r="Q274" i="6"/>
  <c r="AV473" i="11"/>
  <c r="AU473" i="11"/>
  <c r="AM473" i="11"/>
  <c r="AL473" i="11"/>
  <c r="AI473" i="11"/>
  <c r="AO473" i="11" s="1"/>
  <c r="AX473" i="11" s="1"/>
  <c r="AH473" i="11"/>
  <c r="AN473" i="11" s="1"/>
  <c r="AW473" i="11" s="1"/>
  <c r="AH472" i="11"/>
  <c r="K472" i="11" s="1"/>
  <c r="AC472" i="11"/>
  <c r="J472" i="11" s="1"/>
  <c r="X472" i="11"/>
  <c r="D472" i="11" s="1"/>
  <c r="W472" i="11"/>
  <c r="C472" i="11" s="1"/>
  <c r="X469" i="11"/>
  <c r="D469" i="11" s="1"/>
  <c r="W469" i="11"/>
  <c r="C469" i="11" s="1"/>
  <c r="W468" i="11"/>
  <c r="W464" i="11"/>
  <c r="R464" i="11"/>
  <c r="W463" i="11"/>
  <c r="R463" i="11"/>
  <c r="AA462" i="11"/>
  <c r="AJ459" i="11"/>
  <c r="C459" i="11"/>
  <c r="AJ457" i="11"/>
  <c r="AK457" i="11" s="1"/>
  <c r="C457" i="11"/>
  <c r="AJ456" i="11"/>
  <c r="C456" i="11"/>
  <c r="AJ454" i="11"/>
  <c r="C454" i="11"/>
  <c r="AJ453" i="11"/>
  <c r="C453" i="11"/>
  <c r="AJ452" i="11"/>
  <c r="C452" i="11"/>
  <c r="AJ451" i="11"/>
  <c r="C451" i="11"/>
  <c r="AJ450" i="11"/>
  <c r="AK450" i="11" s="1"/>
  <c r="C450" i="11"/>
  <c r="AJ449" i="11"/>
  <c r="AK449" i="11" s="1"/>
  <c r="C449" i="11"/>
  <c r="AJ448" i="11"/>
  <c r="C448" i="11"/>
  <c r="AJ447" i="11"/>
  <c r="AK447" i="11" s="1"/>
  <c r="C447" i="11"/>
  <c r="AJ446" i="11"/>
  <c r="AK446" i="11" s="1"/>
  <c r="C446" i="11"/>
  <c r="AJ445" i="11"/>
  <c r="AK445" i="11" s="1"/>
  <c r="C445" i="11"/>
  <c r="AJ444" i="11"/>
  <c r="AK444" i="11" s="1"/>
  <c r="C444" i="11"/>
  <c r="AJ443" i="11"/>
  <c r="AK443" i="11" s="1"/>
  <c r="C443" i="11"/>
  <c r="AJ442" i="11"/>
  <c r="AK442" i="11" s="1"/>
  <c r="C442" i="11"/>
  <c r="AJ441" i="11"/>
  <c r="AK441" i="11" s="1"/>
  <c r="C441" i="11"/>
  <c r="AJ440" i="11"/>
  <c r="AK440" i="11" s="1"/>
  <c r="C440" i="11"/>
  <c r="AJ439" i="11"/>
  <c r="C439" i="11"/>
  <c r="AJ438" i="11"/>
  <c r="AK438" i="11" s="1"/>
  <c r="C438" i="11"/>
  <c r="AJ437" i="11"/>
  <c r="AK437" i="11" s="1"/>
  <c r="C437" i="11"/>
  <c r="AJ436" i="11"/>
  <c r="C436" i="11"/>
  <c r="AJ435" i="11"/>
  <c r="AK435" i="11" s="1"/>
  <c r="S435" i="11"/>
  <c r="Z435" i="11" s="1"/>
  <c r="C435" i="11"/>
  <c r="AH434" i="11"/>
  <c r="AG434" i="11"/>
  <c r="AF434" i="11"/>
  <c r="AE434" i="11"/>
  <c r="M434" i="11"/>
  <c r="L434" i="11"/>
  <c r="K434" i="11"/>
  <c r="AL433" i="11"/>
  <c r="AK433" i="11"/>
  <c r="AJ433" i="11"/>
  <c r="AG433" i="11"/>
  <c r="AE433" i="11"/>
  <c r="AD433" i="11"/>
  <c r="AC433" i="11"/>
  <c r="AA433" i="11"/>
  <c r="Z433" i="11"/>
  <c r="Y433" i="11"/>
  <c r="X433" i="11"/>
  <c r="C433" i="11"/>
  <c r="W431" i="11"/>
  <c r="C431" i="11" s="1"/>
  <c r="W429" i="11"/>
  <c r="W428" i="11"/>
  <c r="C424" i="11"/>
  <c r="C422" i="11"/>
  <c r="C421" i="11"/>
  <c r="C420" i="11"/>
  <c r="C419" i="11"/>
  <c r="W417" i="11"/>
  <c r="C417" i="11" s="1"/>
  <c r="C415" i="11"/>
  <c r="W413" i="11"/>
  <c r="C413" i="11" s="1"/>
  <c r="W411" i="11"/>
  <c r="P268" i="6" s="1"/>
  <c r="AA399" i="11"/>
  <c r="AG399" i="11" s="1"/>
  <c r="AG398" i="11"/>
  <c r="AF398" i="11"/>
  <c r="AD398" i="11"/>
  <c r="AC398" i="11"/>
  <c r="AG397" i="11"/>
  <c r="AF397" i="11"/>
  <c r="AD397" i="11"/>
  <c r="J365" i="11" s="1"/>
  <c r="AC397" i="11"/>
  <c r="D365" i="11" s="1"/>
  <c r="AD396" i="11"/>
  <c r="AC396" i="11"/>
  <c r="AC392" i="11"/>
  <c r="BN391" i="11"/>
  <c r="U244" i="6"/>
  <c r="T244" i="6"/>
  <c r="AD391" i="11"/>
  <c r="S244" i="6" s="1"/>
  <c r="Q244" i="6"/>
  <c r="BN389" i="11"/>
  <c r="U242" i="6"/>
  <c r="T242" i="6"/>
  <c r="AD389" i="11"/>
  <c r="Q242" i="6"/>
  <c r="BN388" i="11"/>
  <c r="U241" i="6"/>
  <c r="T241" i="6"/>
  <c r="AD388" i="11"/>
  <c r="S241" i="6" s="1"/>
  <c r="Q241" i="6"/>
  <c r="BN387" i="11"/>
  <c r="U240" i="6"/>
  <c r="T240" i="6"/>
  <c r="AD387" i="11"/>
  <c r="S240" i="6" s="1"/>
  <c r="Q240" i="6"/>
  <c r="BN386" i="11"/>
  <c r="U239" i="6"/>
  <c r="T239" i="6"/>
  <c r="AD386" i="11"/>
  <c r="S239" i="6" s="1"/>
  <c r="Q239" i="6"/>
  <c r="BN385" i="11"/>
  <c r="U238" i="6"/>
  <c r="T238" i="6"/>
  <c r="AD385" i="11"/>
  <c r="Q238" i="6"/>
  <c r="BN384" i="11"/>
  <c r="U237" i="6"/>
  <c r="T237" i="6"/>
  <c r="AD384" i="11"/>
  <c r="S237" i="6" s="1"/>
  <c r="Q237" i="6"/>
  <c r="BN383" i="11"/>
  <c r="U236" i="6"/>
  <c r="T236" i="6"/>
  <c r="AD383" i="11"/>
  <c r="S236" i="6" s="1"/>
  <c r="Q236" i="6"/>
  <c r="BN382" i="11"/>
  <c r="U235" i="6"/>
  <c r="T235" i="6"/>
  <c r="AD382" i="11"/>
  <c r="S235" i="6" s="1"/>
  <c r="Q235" i="6"/>
  <c r="BN381" i="11"/>
  <c r="U234" i="6"/>
  <c r="T234" i="6"/>
  <c r="AD381" i="11"/>
  <c r="Q234" i="6"/>
  <c r="BN380" i="11"/>
  <c r="U233" i="6"/>
  <c r="T233" i="6"/>
  <c r="AD380" i="11"/>
  <c r="S233" i="6" s="1"/>
  <c r="Q233" i="6"/>
  <c r="BN379" i="11"/>
  <c r="U232" i="6"/>
  <c r="T232" i="6"/>
  <c r="AD379" i="11"/>
  <c r="S232" i="6" s="1"/>
  <c r="Q232" i="6"/>
  <c r="AX378" i="11"/>
  <c r="AW378" i="11"/>
  <c r="AV378" i="11"/>
  <c r="AU378" i="11"/>
  <c r="AO378" i="11"/>
  <c r="AN378" i="11"/>
  <c r="AM378" i="11"/>
  <c r="AL378" i="11"/>
  <c r="AI378" i="11"/>
  <c r="M378" i="11" s="1"/>
  <c r="AH378" i="11"/>
  <c r="K378" i="11" s="1"/>
  <c r="T378" i="11"/>
  <c r="S378" i="11"/>
  <c r="AH377" i="11"/>
  <c r="AC377" i="11"/>
  <c r="X377" i="11"/>
  <c r="D377" i="11" s="1"/>
  <c r="W377" i="11"/>
  <c r="C377" i="11" s="1"/>
  <c r="K377" i="11"/>
  <c r="J377" i="11"/>
  <c r="BN376" i="11"/>
  <c r="U230" i="6"/>
  <c r="T230" i="6"/>
  <c r="AD376" i="11"/>
  <c r="Q230" i="6"/>
  <c r="BN375" i="11"/>
  <c r="U229" i="6"/>
  <c r="AD375" i="11"/>
  <c r="S229" i="6" s="1"/>
  <c r="Q229" i="6"/>
  <c r="BN374" i="11"/>
  <c r="U228" i="6"/>
  <c r="AD374" i="11"/>
  <c r="S228" i="6" s="1"/>
  <c r="AL374" i="11"/>
  <c r="BN373" i="11"/>
  <c r="U227" i="6"/>
  <c r="AD373" i="11"/>
  <c r="S227" i="6" s="1"/>
  <c r="Q227" i="6"/>
  <c r="BN372" i="11"/>
  <c r="U226" i="6"/>
  <c r="AD372" i="11"/>
  <c r="S226" i="6" s="1"/>
  <c r="AL372" i="11"/>
  <c r="BN371" i="11"/>
  <c r="U225" i="6"/>
  <c r="AD371" i="11"/>
  <c r="S225" i="6" s="1"/>
  <c r="Q225" i="6"/>
  <c r="BN370" i="11"/>
  <c r="U224" i="6"/>
  <c r="AD370" i="11"/>
  <c r="S224" i="6" s="1"/>
  <c r="AL370" i="11"/>
  <c r="BN369" i="11"/>
  <c r="U223" i="6"/>
  <c r="AD369" i="11"/>
  <c r="S223" i="6" s="1"/>
  <c r="Q223" i="6"/>
  <c r="BN368" i="11"/>
  <c r="U222" i="6"/>
  <c r="AD368" i="11"/>
  <c r="S222" i="6" s="1"/>
  <c r="AL368" i="11"/>
  <c r="BN367" i="11"/>
  <c r="U221" i="6"/>
  <c r="AD367" i="11"/>
  <c r="S221" i="6" s="1"/>
  <c r="Q221" i="6"/>
  <c r="BN366" i="11"/>
  <c r="U220" i="6"/>
  <c r="AH366" i="11"/>
  <c r="AD366" i="11"/>
  <c r="S220" i="6" s="1"/>
  <c r="AL366" i="11"/>
  <c r="AV365" i="11"/>
  <c r="AU365" i="11"/>
  <c r="AM365" i="11"/>
  <c r="AL365" i="11"/>
  <c r="AI365" i="11"/>
  <c r="AO365" i="11" s="1"/>
  <c r="AX365" i="11" s="1"/>
  <c r="AH365" i="11"/>
  <c r="AN365" i="11" s="1"/>
  <c r="AW365" i="11" s="1"/>
  <c r="AH364" i="11"/>
  <c r="AC364" i="11"/>
  <c r="X364" i="11"/>
  <c r="W364" i="11"/>
  <c r="K364" i="11"/>
  <c r="J364" i="11"/>
  <c r="D364" i="11"/>
  <c r="C364" i="11"/>
  <c r="X361" i="11"/>
  <c r="D361" i="11" s="1"/>
  <c r="W361" i="11"/>
  <c r="C361" i="11" s="1"/>
  <c r="W360" i="11"/>
  <c r="W357" i="11"/>
  <c r="W356" i="11"/>
  <c r="AA355" i="11"/>
  <c r="AJ352" i="11"/>
  <c r="C352" i="11"/>
  <c r="AJ350" i="11"/>
  <c r="C350" i="11"/>
  <c r="AJ349" i="11"/>
  <c r="AK349" i="11" s="1"/>
  <c r="C349" i="11"/>
  <c r="AJ348" i="11"/>
  <c r="C348" i="11"/>
  <c r="AJ347" i="11"/>
  <c r="AK347" i="11" s="1"/>
  <c r="C347" i="11"/>
  <c r="AJ346" i="11"/>
  <c r="C346" i="11"/>
  <c r="AJ345" i="11"/>
  <c r="S345" i="11"/>
  <c r="Z345" i="11" s="1"/>
  <c r="C345" i="11"/>
  <c r="AH344" i="11"/>
  <c r="AG344" i="11"/>
  <c r="AF344" i="11"/>
  <c r="AE344" i="11"/>
  <c r="M344" i="11"/>
  <c r="L344" i="11"/>
  <c r="K344" i="11"/>
  <c r="AL343" i="11"/>
  <c r="AK343" i="11"/>
  <c r="AJ343" i="11"/>
  <c r="AG343" i="11"/>
  <c r="AE343" i="11"/>
  <c r="AD343" i="11"/>
  <c r="AC343" i="11"/>
  <c r="AA343" i="11"/>
  <c r="Z343" i="11"/>
  <c r="Y343" i="11"/>
  <c r="X343" i="11"/>
  <c r="C343" i="11"/>
  <c r="W341" i="11"/>
  <c r="C341" i="11" s="1"/>
  <c r="W339" i="11"/>
  <c r="W338" i="11"/>
  <c r="C334" i="11"/>
  <c r="C332" i="11"/>
  <c r="C331" i="11"/>
  <c r="C330" i="11"/>
  <c r="W328" i="11"/>
  <c r="C328" i="11" s="1"/>
  <c r="C326" i="11"/>
  <c r="W324" i="11"/>
  <c r="C324" i="11" s="1"/>
  <c r="W322" i="11"/>
  <c r="P214" i="6" s="1"/>
  <c r="AA311" i="11"/>
  <c r="AG311" i="11" s="1"/>
  <c r="AA310" i="11"/>
  <c r="AG310" i="11" s="1"/>
  <c r="AG309" i="11"/>
  <c r="AF309" i="11"/>
  <c r="AD309" i="11"/>
  <c r="AC309" i="11"/>
  <c r="AG308" i="11"/>
  <c r="J286" i="11" s="1"/>
  <c r="AF308" i="11"/>
  <c r="D286" i="11" s="1"/>
  <c r="AD308" i="11"/>
  <c r="J279" i="11" s="1"/>
  <c r="AC308" i="11"/>
  <c r="D279" i="11" s="1"/>
  <c r="AD307" i="11"/>
  <c r="AC307" i="11"/>
  <c r="AC305" i="11"/>
  <c r="BN301" i="11"/>
  <c r="U187" i="6"/>
  <c r="T187" i="6"/>
  <c r="AD301" i="11"/>
  <c r="AL301" i="11"/>
  <c r="BN300" i="11"/>
  <c r="U186" i="6"/>
  <c r="T186" i="6"/>
  <c r="AD300" i="11"/>
  <c r="S186" i="6" s="1"/>
  <c r="AL300" i="11"/>
  <c r="BN299" i="11"/>
  <c r="U185" i="6"/>
  <c r="T185" i="6"/>
  <c r="AD299" i="11"/>
  <c r="S185" i="6" s="1"/>
  <c r="Q185" i="6"/>
  <c r="BN298" i="11"/>
  <c r="U184" i="6"/>
  <c r="T184" i="6"/>
  <c r="AD298" i="11"/>
  <c r="Q184" i="6"/>
  <c r="BN297" i="11"/>
  <c r="U183" i="6"/>
  <c r="T183" i="6"/>
  <c r="AD297" i="11"/>
  <c r="S183" i="6" s="1"/>
  <c r="Q183" i="6"/>
  <c r="BN296" i="11"/>
  <c r="U182" i="6"/>
  <c r="T182" i="6"/>
  <c r="AD296" i="11"/>
  <c r="S182" i="6" s="1"/>
  <c r="Q182" i="6"/>
  <c r="BN295" i="11"/>
  <c r="U181" i="6"/>
  <c r="T181" i="6"/>
  <c r="AD295" i="11"/>
  <c r="S181" i="6" s="1"/>
  <c r="Q181" i="6"/>
  <c r="BN294" i="11"/>
  <c r="U180" i="6"/>
  <c r="T180" i="6"/>
  <c r="AD294" i="11"/>
  <c r="Q180" i="6"/>
  <c r="BN293" i="11"/>
  <c r="U179" i="6"/>
  <c r="T179" i="6"/>
  <c r="AD293" i="11"/>
  <c r="S179" i="6" s="1"/>
  <c r="Q179" i="6"/>
  <c r="BN292" i="11"/>
  <c r="U178" i="6"/>
  <c r="T178" i="6"/>
  <c r="AD292" i="11"/>
  <c r="S178" i="6" s="1"/>
  <c r="Q178" i="6"/>
  <c r="BN291" i="11"/>
  <c r="U177" i="6"/>
  <c r="T177" i="6"/>
  <c r="AD291" i="11"/>
  <c r="S177" i="6" s="1"/>
  <c r="Q177" i="6"/>
  <c r="BN290" i="11"/>
  <c r="U176" i="6"/>
  <c r="T176" i="6"/>
  <c r="AD290" i="11"/>
  <c r="Q176" i="6"/>
  <c r="BN289" i="11"/>
  <c r="U175" i="6"/>
  <c r="T175" i="6"/>
  <c r="AD289" i="11"/>
  <c r="S175" i="6" s="1"/>
  <c r="Q175" i="6"/>
  <c r="BN288" i="11"/>
  <c r="U174" i="6"/>
  <c r="T174" i="6"/>
  <c r="AD288" i="11"/>
  <c r="S174" i="6" s="1"/>
  <c r="Q174" i="6"/>
  <c r="BN287" i="11"/>
  <c r="U173" i="6"/>
  <c r="T173" i="6"/>
  <c r="AD287" i="11"/>
  <c r="S173" i="6" s="1"/>
  <c r="Q173" i="6"/>
  <c r="AX286" i="11"/>
  <c r="AW286" i="11"/>
  <c r="AV286" i="11"/>
  <c r="AU286" i="11"/>
  <c r="AO286" i="11"/>
  <c r="AN286" i="11"/>
  <c r="AM286" i="11"/>
  <c r="AL286" i="11"/>
  <c r="AI286" i="11"/>
  <c r="M286" i="11" s="1"/>
  <c r="AH286" i="11"/>
  <c r="K286" i="11" s="1"/>
  <c r="T286" i="11"/>
  <c r="S286" i="11"/>
  <c r="AH285" i="11"/>
  <c r="AC285" i="11"/>
  <c r="X285" i="11"/>
  <c r="D285" i="11" s="1"/>
  <c r="W285" i="11"/>
  <c r="C285" i="11" s="1"/>
  <c r="K285" i="11"/>
  <c r="J285" i="11"/>
  <c r="BN284" i="11"/>
  <c r="U171" i="6"/>
  <c r="T171" i="6"/>
  <c r="AD284" i="11"/>
  <c r="S171" i="6" s="1"/>
  <c r="Q171" i="6"/>
  <c r="BN283" i="11"/>
  <c r="U170" i="6"/>
  <c r="T170" i="6"/>
  <c r="AD283" i="11"/>
  <c r="S170" i="6" s="1"/>
  <c r="Q170" i="6"/>
  <c r="BN282" i="11"/>
  <c r="U169" i="6"/>
  <c r="T169" i="6"/>
  <c r="AD282" i="11"/>
  <c r="S169" i="6" s="1"/>
  <c r="Q169" i="6"/>
  <c r="BN281" i="11"/>
  <c r="U168" i="6"/>
  <c r="T168" i="6"/>
  <c r="AD281" i="11"/>
  <c r="S168" i="6" s="1"/>
  <c r="Q168" i="6"/>
  <c r="BN280" i="11"/>
  <c r="U167" i="6"/>
  <c r="AH280" i="11"/>
  <c r="T167" i="6" s="1"/>
  <c r="AD280" i="11"/>
  <c r="S167" i="6" s="1"/>
  <c r="Q167" i="6"/>
  <c r="AV279" i="11"/>
  <c r="AU279" i="11"/>
  <c r="AM279" i="11"/>
  <c r="AL279" i="11"/>
  <c r="AI279" i="11"/>
  <c r="AO279" i="11" s="1"/>
  <c r="AX279" i="11" s="1"/>
  <c r="AH279" i="11"/>
  <c r="AN279" i="11" s="1"/>
  <c r="AW279" i="11" s="1"/>
  <c r="AH278" i="11"/>
  <c r="AC278" i="11"/>
  <c r="X278" i="11"/>
  <c r="D278" i="11" s="1"/>
  <c r="W278" i="11"/>
  <c r="C278" i="11" s="1"/>
  <c r="K278" i="11"/>
  <c r="J278" i="11"/>
  <c r="X275" i="11"/>
  <c r="D275" i="11" s="1"/>
  <c r="W275" i="11"/>
  <c r="C275" i="11" s="1"/>
  <c r="W274" i="11"/>
  <c r="W271" i="11"/>
  <c r="W270" i="11"/>
  <c r="AA269" i="11"/>
  <c r="AJ266" i="11"/>
  <c r="C266" i="11"/>
  <c r="AJ265" i="11"/>
  <c r="C265" i="11"/>
  <c r="AJ264" i="11"/>
  <c r="C264" i="11"/>
  <c r="AJ263" i="11"/>
  <c r="C263" i="11"/>
  <c r="AJ262" i="11"/>
  <c r="C262" i="11"/>
  <c r="AJ261" i="11"/>
  <c r="C261" i="11"/>
  <c r="AJ260" i="11"/>
  <c r="C260" i="11"/>
  <c r="AJ259" i="11"/>
  <c r="C259" i="11"/>
  <c r="AJ258" i="11"/>
  <c r="Z258" i="11"/>
  <c r="C258" i="11"/>
  <c r="AJ257" i="11"/>
  <c r="Z257" i="11"/>
  <c r="C257" i="11"/>
  <c r="AJ256" i="11"/>
  <c r="S256" i="11"/>
  <c r="Z256" i="11" s="1"/>
  <c r="C256" i="11"/>
  <c r="AH255" i="11"/>
  <c r="AG255" i="11"/>
  <c r="AF255" i="11"/>
  <c r="AE255" i="11"/>
  <c r="M255" i="11"/>
  <c r="L255" i="11"/>
  <c r="K255" i="11"/>
  <c r="AL254" i="11"/>
  <c r="AK254" i="11"/>
  <c r="AJ254" i="11"/>
  <c r="AG254" i="11"/>
  <c r="AE254" i="11"/>
  <c r="AD254" i="11"/>
  <c r="AC254" i="11"/>
  <c r="AA254" i="11"/>
  <c r="Z254" i="11"/>
  <c r="Y254" i="11"/>
  <c r="X254" i="11"/>
  <c r="C254" i="11"/>
  <c r="W252" i="11"/>
  <c r="C252" i="11" s="1"/>
  <c r="W250" i="11"/>
  <c r="W249" i="11"/>
  <c r="C245" i="11"/>
  <c r="C241" i="11"/>
  <c r="C240" i="11"/>
  <c r="C239" i="11"/>
  <c r="C238" i="11"/>
  <c r="W236" i="11"/>
  <c r="C236" i="11" s="1"/>
  <c r="C234" i="11"/>
  <c r="W232" i="11"/>
  <c r="C232" i="11" s="1"/>
  <c r="W230" i="11"/>
  <c r="P160" i="6" s="1"/>
  <c r="AA215" i="11"/>
  <c r="AG215" i="11" s="1"/>
  <c r="AG214" i="11"/>
  <c r="AF214" i="11"/>
  <c r="AD214" i="11"/>
  <c r="AC214" i="11"/>
  <c r="AG213" i="11"/>
  <c r="AF213" i="11"/>
  <c r="AD213" i="11"/>
  <c r="J177" i="11" s="1"/>
  <c r="AC213" i="11"/>
  <c r="D177" i="11" s="1"/>
  <c r="AD212" i="11"/>
  <c r="AC212" i="11"/>
  <c r="AC210" i="11"/>
  <c r="BN206" i="11"/>
  <c r="U133" i="6"/>
  <c r="T133" i="6"/>
  <c r="AD206" i="11"/>
  <c r="Q133" i="6"/>
  <c r="U131" i="6"/>
  <c r="T131" i="6"/>
  <c r="AD204" i="11"/>
  <c r="S131" i="6" s="1"/>
  <c r="Q131" i="6"/>
  <c r="U130" i="6"/>
  <c r="T130" i="6"/>
  <c r="AD203" i="11"/>
  <c r="Q130" i="6"/>
  <c r="U129" i="6"/>
  <c r="T129" i="6"/>
  <c r="AD202" i="11"/>
  <c r="S129" i="6" s="1"/>
  <c r="Q129" i="6"/>
  <c r="U128" i="6"/>
  <c r="T128" i="6"/>
  <c r="AD201" i="11"/>
  <c r="Q128" i="6"/>
  <c r="U127" i="6"/>
  <c r="T127" i="6"/>
  <c r="AD200" i="11"/>
  <c r="S127" i="6" s="1"/>
  <c r="Q127" i="6"/>
  <c r="U126" i="6"/>
  <c r="T126" i="6"/>
  <c r="AD199" i="11"/>
  <c r="Q126" i="6"/>
  <c r="BN198" i="11"/>
  <c r="U125" i="6"/>
  <c r="T125" i="6"/>
  <c r="AD198" i="11"/>
  <c r="S125" i="6" s="1"/>
  <c r="Q125" i="6"/>
  <c r="BN197" i="11"/>
  <c r="U124" i="6"/>
  <c r="T124" i="6"/>
  <c r="AD197" i="11"/>
  <c r="S124" i="6" s="1"/>
  <c r="Q124" i="6"/>
  <c r="BN196" i="11"/>
  <c r="U123" i="6"/>
  <c r="T123" i="6"/>
  <c r="AD196" i="11"/>
  <c r="S123" i="6" s="1"/>
  <c r="Q123" i="6"/>
  <c r="BN195" i="11"/>
  <c r="U122" i="6"/>
  <c r="T122" i="6"/>
  <c r="AD195" i="11"/>
  <c r="Q122" i="6"/>
  <c r="BN194" i="11"/>
  <c r="U121" i="6"/>
  <c r="T121" i="6"/>
  <c r="AD194" i="11"/>
  <c r="S121" i="6" s="1"/>
  <c r="Q121" i="6"/>
  <c r="BN193" i="11"/>
  <c r="U120" i="6"/>
  <c r="T120" i="6"/>
  <c r="AD193" i="11"/>
  <c r="S120" i="6" s="1"/>
  <c r="Q120" i="6"/>
  <c r="BN192" i="11"/>
  <c r="U119" i="6"/>
  <c r="T119" i="6"/>
  <c r="AD192" i="11"/>
  <c r="S119" i="6" s="1"/>
  <c r="Q119" i="6"/>
  <c r="AX191" i="11"/>
  <c r="AW191" i="11"/>
  <c r="AV191" i="11"/>
  <c r="AU191" i="11"/>
  <c r="AO191" i="11"/>
  <c r="AN191" i="11"/>
  <c r="AM191" i="11"/>
  <c r="AL191" i="11"/>
  <c r="AI191" i="11"/>
  <c r="M191" i="11" s="1"/>
  <c r="AH191" i="11"/>
  <c r="K191" i="11" s="1"/>
  <c r="T191" i="11"/>
  <c r="S191" i="11"/>
  <c r="AH190" i="11"/>
  <c r="AC190" i="11"/>
  <c r="X190" i="11"/>
  <c r="D190" i="11" s="1"/>
  <c r="W190" i="11"/>
  <c r="C190" i="11" s="1"/>
  <c r="K190" i="11"/>
  <c r="J190" i="11"/>
  <c r="BN189" i="11"/>
  <c r="U117" i="6"/>
  <c r="T117" i="6"/>
  <c r="AD189" i="11"/>
  <c r="S117" i="6" s="1"/>
  <c r="Q117" i="6"/>
  <c r="U116" i="6"/>
  <c r="T116" i="6"/>
  <c r="AD188" i="11"/>
  <c r="S116" i="6" s="1"/>
  <c r="Q116" i="6"/>
  <c r="U115" i="6"/>
  <c r="T115" i="6"/>
  <c r="AD187" i="11"/>
  <c r="S115" i="6" s="1"/>
  <c r="Q115" i="6"/>
  <c r="U114" i="6"/>
  <c r="T114" i="6"/>
  <c r="AD186" i="11"/>
  <c r="S114" i="6" s="1"/>
  <c r="Q114" i="6"/>
  <c r="U113" i="6"/>
  <c r="T113" i="6"/>
  <c r="AD185" i="11"/>
  <c r="S113" i="6" s="1"/>
  <c r="Q113" i="6"/>
  <c r="BN184" i="11"/>
  <c r="U112" i="6"/>
  <c r="T112" i="6"/>
  <c r="AD184" i="11"/>
  <c r="S112" i="6" s="1"/>
  <c r="Q112" i="6"/>
  <c r="BN183" i="11"/>
  <c r="U111" i="6"/>
  <c r="T111" i="6"/>
  <c r="AD183" i="11"/>
  <c r="S111" i="6" s="1"/>
  <c r="Q111" i="6"/>
  <c r="BN182" i="11"/>
  <c r="U110" i="6"/>
  <c r="T110" i="6"/>
  <c r="AD182" i="11"/>
  <c r="S110" i="6" s="1"/>
  <c r="Q110" i="6"/>
  <c r="BN181" i="11"/>
  <c r="U109" i="6"/>
  <c r="T109" i="6"/>
  <c r="AD181" i="11"/>
  <c r="S109" i="6" s="1"/>
  <c r="Q109" i="6"/>
  <c r="BN180" i="11"/>
  <c r="U108" i="6"/>
  <c r="T108" i="6"/>
  <c r="AD180" i="11"/>
  <c r="S108" i="6" s="1"/>
  <c r="Q108" i="6"/>
  <c r="BN179" i="11"/>
  <c r="U107" i="6"/>
  <c r="T107" i="6"/>
  <c r="AD179" i="11"/>
  <c r="S107" i="6" s="1"/>
  <c r="Q107" i="6"/>
  <c r="BN178" i="11"/>
  <c r="U106" i="6"/>
  <c r="AH178" i="11"/>
  <c r="T106" i="6" s="1"/>
  <c r="AD178" i="11"/>
  <c r="S106" i="6" s="1"/>
  <c r="Q106" i="6"/>
  <c r="AV177" i="11"/>
  <c r="AU177" i="11"/>
  <c r="AM177" i="11"/>
  <c r="AL177" i="11"/>
  <c r="AI177" i="11"/>
  <c r="AO177" i="11" s="1"/>
  <c r="AX177" i="11" s="1"/>
  <c r="AH177" i="11"/>
  <c r="AN177" i="11" s="1"/>
  <c r="AW177" i="11" s="1"/>
  <c r="AH176" i="11"/>
  <c r="AC176" i="11"/>
  <c r="J176" i="11" s="1"/>
  <c r="X176" i="11"/>
  <c r="D176" i="11" s="1"/>
  <c r="W176" i="11"/>
  <c r="C176" i="11" s="1"/>
  <c r="K176" i="11"/>
  <c r="X173" i="11"/>
  <c r="D173" i="11" s="1"/>
  <c r="W173" i="11"/>
  <c r="C173" i="11" s="1"/>
  <c r="W172" i="11"/>
  <c r="W169" i="11"/>
  <c r="W168" i="11"/>
  <c r="AA167" i="11"/>
  <c r="AJ164" i="11"/>
  <c r="AK164" i="11" s="1"/>
  <c r="C164" i="11"/>
  <c r="AJ162" i="11"/>
  <c r="C162" i="11"/>
  <c r="AJ161" i="11"/>
  <c r="AK161" i="11" s="1"/>
  <c r="C161" i="11"/>
  <c r="AJ160" i="11"/>
  <c r="C160" i="11"/>
  <c r="AJ159" i="11"/>
  <c r="AK159" i="11" s="1"/>
  <c r="C159" i="11"/>
  <c r="AJ158" i="11"/>
  <c r="C158" i="11"/>
  <c r="AJ157" i="11"/>
  <c r="AK157" i="11" s="1"/>
  <c r="C157" i="11"/>
  <c r="AJ156" i="11"/>
  <c r="S156" i="11"/>
  <c r="Z156" i="11" s="1"/>
  <c r="C156" i="11"/>
  <c r="AJ155" i="11"/>
  <c r="Z155" i="11"/>
  <c r="C155" i="11"/>
  <c r="AJ154" i="11"/>
  <c r="S154" i="11"/>
  <c r="Z154" i="11" s="1"/>
  <c r="C154" i="11"/>
  <c r="AH153" i="11"/>
  <c r="AG153" i="11"/>
  <c r="AF153" i="11"/>
  <c r="AE153" i="11"/>
  <c r="M153" i="11"/>
  <c r="L153" i="11"/>
  <c r="K153" i="11"/>
  <c r="AL152" i="11"/>
  <c r="AK152" i="11"/>
  <c r="AJ152" i="11"/>
  <c r="AG152" i="11"/>
  <c r="AE152" i="11"/>
  <c r="AD152" i="11"/>
  <c r="AC152" i="11"/>
  <c r="AA152" i="11"/>
  <c r="Z152" i="11"/>
  <c r="Y152" i="11"/>
  <c r="X152" i="11"/>
  <c r="C152" i="11"/>
  <c r="W150" i="11"/>
  <c r="C150" i="11" s="1"/>
  <c r="W148" i="11"/>
  <c r="W147" i="11"/>
  <c r="D137" i="11"/>
  <c r="D136" i="11"/>
  <c r="D135" i="11"/>
  <c r="D134" i="11"/>
  <c r="W132" i="11"/>
  <c r="C132" i="11" s="1"/>
  <c r="C130" i="11"/>
  <c r="W128" i="11"/>
  <c r="C128" i="11" s="1"/>
  <c r="W126" i="11"/>
  <c r="AG115" i="11"/>
  <c r="AF115" i="11"/>
  <c r="AD115" i="11"/>
  <c r="AC115" i="11"/>
  <c r="AG114" i="11"/>
  <c r="AF114" i="11"/>
  <c r="AD114" i="11"/>
  <c r="AC114" i="11"/>
  <c r="AG113" i="11"/>
  <c r="J96" i="11" s="1"/>
  <c r="AF113" i="11"/>
  <c r="D96" i="11" s="1"/>
  <c r="AD113" i="11"/>
  <c r="J85" i="11" s="1"/>
  <c r="AC113" i="11"/>
  <c r="D85" i="11" s="1"/>
  <c r="AD112" i="11"/>
  <c r="AC112" i="11"/>
  <c r="AC110" i="11"/>
  <c r="BN106" i="11"/>
  <c r="U73" i="6"/>
  <c r="AD106" i="11"/>
  <c r="S73" i="6" s="1"/>
  <c r="Q73" i="6"/>
  <c r="BN103" i="11"/>
  <c r="AD103" i="11"/>
  <c r="S70" i="6" s="1"/>
  <c r="Q70" i="6"/>
  <c r="BN102" i="11"/>
  <c r="U69" i="6"/>
  <c r="AD102" i="11"/>
  <c r="S69" i="6" s="1"/>
  <c r="Q69" i="6"/>
  <c r="BN101" i="11"/>
  <c r="T68" i="6"/>
  <c r="AD101" i="11"/>
  <c r="Q68" i="6"/>
  <c r="BN100" i="11"/>
  <c r="U67" i="6"/>
  <c r="AD100" i="11"/>
  <c r="S67" i="6" s="1"/>
  <c r="Q67" i="6"/>
  <c r="BN99" i="11"/>
  <c r="T66" i="6"/>
  <c r="AD99" i="11"/>
  <c r="Q66" i="6"/>
  <c r="BN98" i="11"/>
  <c r="U65" i="6"/>
  <c r="AD98" i="11"/>
  <c r="S65" i="6" s="1"/>
  <c r="Q65" i="6"/>
  <c r="BN97" i="11"/>
  <c r="T64" i="6"/>
  <c r="AD97" i="11"/>
  <c r="Q64" i="6"/>
  <c r="AX96" i="11"/>
  <c r="AW96" i="11"/>
  <c r="AV96" i="11"/>
  <c r="AU96" i="11"/>
  <c r="AO96" i="11"/>
  <c r="AN96" i="11"/>
  <c r="AM96" i="11"/>
  <c r="AL96" i="11"/>
  <c r="T96" i="11"/>
  <c r="S96" i="11"/>
  <c r="M96" i="11"/>
  <c r="K96" i="11"/>
  <c r="K95" i="11"/>
  <c r="J95" i="11"/>
  <c r="D95" i="11"/>
  <c r="C95" i="11"/>
  <c r="BN94" i="11"/>
  <c r="T62" i="6"/>
  <c r="AD94" i="11"/>
  <c r="Q62" i="6"/>
  <c r="BN93" i="11"/>
  <c r="T61" i="6"/>
  <c r="AD93" i="11"/>
  <c r="Q61" i="6"/>
  <c r="BN92" i="11"/>
  <c r="T60" i="6"/>
  <c r="AD92" i="11"/>
  <c r="S60" i="6" s="1"/>
  <c r="Q60" i="6"/>
  <c r="BN91" i="11"/>
  <c r="U59" i="6"/>
  <c r="T59" i="6"/>
  <c r="AD91" i="11"/>
  <c r="Q59" i="6"/>
  <c r="BN90" i="11"/>
  <c r="U58" i="6"/>
  <c r="T58" i="6"/>
  <c r="AD90" i="11"/>
  <c r="S58" i="6" s="1"/>
  <c r="Q58" i="6"/>
  <c r="BN89" i="11"/>
  <c r="U57" i="6"/>
  <c r="T57" i="6"/>
  <c r="AD89" i="11"/>
  <c r="Q57" i="6"/>
  <c r="BN88" i="11"/>
  <c r="U56" i="6"/>
  <c r="T56" i="6"/>
  <c r="AD88" i="11"/>
  <c r="S56" i="6" s="1"/>
  <c r="Q56" i="6"/>
  <c r="BN87" i="11"/>
  <c r="U55" i="6"/>
  <c r="T55" i="6"/>
  <c r="AD87" i="11"/>
  <c r="Q55" i="6"/>
  <c r="BN86" i="11"/>
  <c r="U54" i="6"/>
  <c r="AH86" i="11"/>
  <c r="T54" i="6" s="1"/>
  <c r="AD86" i="11"/>
  <c r="S54" i="6" s="1"/>
  <c r="Q54" i="6"/>
  <c r="AV85" i="11"/>
  <c r="AU85" i="11"/>
  <c r="AO85" i="11"/>
  <c r="AX85" i="11" s="1"/>
  <c r="AN85" i="11"/>
  <c r="AW85" i="11" s="1"/>
  <c r="AM85" i="11"/>
  <c r="AL85" i="11"/>
  <c r="M85" i="11"/>
  <c r="K85" i="11"/>
  <c r="K84" i="11"/>
  <c r="J84" i="11"/>
  <c r="D84" i="11"/>
  <c r="C84" i="11"/>
  <c r="D81" i="11"/>
  <c r="C81" i="11"/>
  <c r="AA75" i="11"/>
  <c r="AJ70" i="11"/>
  <c r="C70" i="11"/>
  <c r="AJ69" i="11"/>
  <c r="C69" i="11"/>
  <c r="AJ68" i="11"/>
  <c r="AK68" i="11" s="1"/>
  <c r="C68" i="11"/>
  <c r="AJ66" i="11"/>
  <c r="C66" i="11"/>
  <c r="AJ65" i="11"/>
  <c r="C65" i="11"/>
  <c r="AJ64" i="11"/>
  <c r="C64" i="11"/>
  <c r="AJ63" i="11"/>
  <c r="Z63" i="11"/>
  <c r="C63" i="11"/>
  <c r="AJ62" i="11"/>
  <c r="S62" i="11"/>
  <c r="Z62" i="11" s="1"/>
  <c r="C62" i="11"/>
  <c r="C58" i="11"/>
  <c r="D49" i="11"/>
  <c r="D48" i="11"/>
  <c r="D47" i="11"/>
  <c r="D46" i="11"/>
  <c r="D45" i="11"/>
  <c r="C43" i="11"/>
  <c r="C41" i="11"/>
  <c r="C39" i="11"/>
  <c r="W37" i="11"/>
  <c r="P48" i="6" s="1"/>
  <c r="AP33" i="11"/>
  <c r="AO33" i="11"/>
  <c r="AM33" i="11"/>
  <c r="AL33" i="11"/>
  <c r="AO32" i="11"/>
  <c r="AL32" i="11"/>
  <c r="AH29" i="11"/>
  <c r="AA20" i="11"/>
  <c r="AA19" i="11"/>
  <c r="AA18" i="11"/>
  <c r="AA17" i="11"/>
  <c r="AA16" i="11"/>
  <c r="AA15" i="11"/>
  <c r="Q51" i="6"/>
  <c r="C10" i="11"/>
  <c r="C9" i="11"/>
  <c r="C6" i="11"/>
  <c r="C5" i="11"/>
  <c r="W3" i="11"/>
  <c r="P45" i="6" s="1"/>
  <c r="C3" i="11"/>
  <c r="W1" i="11"/>
  <c r="C2" i="11"/>
  <c r="C1" i="11"/>
  <c r="AB38" i="2"/>
  <c r="M34" i="6" s="1"/>
  <c r="AA38" i="2"/>
  <c r="L34" i="6" s="1"/>
  <c r="Z38" i="2"/>
  <c r="K34" i="6" s="1"/>
  <c r="Y38" i="2"/>
  <c r="J34" i="6" s="1"/>
  <c r="X38" i="2"/>
  <c r="I34" i="6" s="1"/>
  <c r="W38" i="2"/>
  <c r="H34" i="6" s="1"/>
  <c r="V38" i="2"/>
  <c r="AG38" i="2" s="1"/>
  <c r="AH28" i="11" s="1"/>
  <c r="AB37" i="2"/>
  <c r="M33" i="6" s="1"/>
  <c r="AA37" i="2"/>
  <c r="L33" i="6" s="1"/>
  <c r="Z37" i="2"/>
  <c r="K33" i="6" s="1"/>
  <c r="Y37" i="2"/>
  <c r="J33" i="6" s="1"/>
  <c r="X37" i="2"/>
  <c r="I33" i="6" s="1"/>
  <c r="W37" i="2"/>
  <c r="H33" i="6" s="1"/>
  <c r="V37" i="2"/>
  <c r="AG37" i="2" s="1"/>
  <c r="AH27" i="11" s="1"/>
  <c r="AB36" i="2"/>
  <c r="M32" i="6" s="1"/>
  <c r="AA36" i="2"/>
  <c r="L32" i="6" s="1"/>
  <c r="Z36" i="2"/>
  <c r="K32" i="6" s="1"/>
  <c r="Y36" i="2"/>
  <c r="J32" i="6" s="1"/>
  <c r="X36" i="2"/>
  <c r="I32" i="6" s="1"/>
  <c r="W36" i="2"/>
  <c r="H32" i="6" s="1"/>
  <c r="V36" i="2"/>
  <c r="AB35" i="2"/>
  <c r="M31" i="6" s="1"/>
  <c r="AA35" i="2"/>
  <c r="L31" i="6" s="1"/>
  <c r="Z35" i="2"/>
  <c r="K31" i="6" s="1"/>
  <c r="Y35" i="2"/>
  <c r="J31" i="6" s="1"/>
  <c r="X35" i="2"/>
  <c r="I31" i="6" s="1"/>
  <c r="W35" i="2"/>
  <c r="H31" i="6" s="1"/>
  <c r="V35" i="2"/>
  <c r="AB34" i="2"/>
  <c r="M30" i="6" s="1"/>
  <c r="AA34" i="2"/>
  <c r="L30" i="6" s="1"/>
  <c r="Z34" i="2"/>
  <c r="K30" i="6" s="1"/>
  <c r="Y34" i="2"/>
  <c r="J30" i="6" s="1"/>
  <c r="X34" i="2"/>
  <c r="I30" i="6" s="1"/>
  <c r="W34" i="2"/>
  <c r="H30" i="6" s="1"/>
  <c r="V34" i="2"/>
  <c r="AB33" i="2"/>
  <c r="M29" i="6" s="1"/>
  <c r="AA33" i="2"/>
  <c r="L29" i="6" s="1"/>
  <c r="Z33" i="2"/>
  <c r="K29" i="6" s="1"/>
  <c r="Y33" i="2"/>
  <c r="J29" i="6" s="1"/>
  <c r="X33" i="2"/>
  <c r="I29" i="6" s="1"/>
  <c r="W33" i="2"/>
  <c r="H29" i="6" s="1"/>
  <c r="V33" i="2"/>
  <c r="AB32" i="2"/>
  <c r="M28" i="6" s="1"/>
  <c r="AA32" i="2"/>
  <c r="L28" i="6" s="1"/>
  <c r="Z32" i="2"/>
  <c r="K28" i="6" s="1"/>
  <c r="Y32" i="2"/>
  <c r="J28" i="6" s="1"/>
  <c r="X32" i="2"/>
  <c r="I28" i="6" s="1"/>
  <c r="W32" i="2"/>
  <c r="H28" i="6" s="1"/>
  <c r="V32" i="2"/>
  <c r="AB31" i="2"/>
  <c r="M27" i="6" s="1"/>
  <c r="AA31" i="2"/>
  <c r="L27" i="6" s="1"/>
  <c r="Z31" i="2"/>
  <c r="K27" i="6" s="1"/>
  <c r="Y31" i="2"/>
  <c r="J27" i="6" s="1"/>
  <c r="X31" i="2"/>
  <c r="I27" i="6" s="1"/>
  <c r="W31" i="2"/>
  <c r="H27" i="6" s="1"/>
  <c r="V31" i="2"/>
  <c r="AB30" i="2"/>
  <c r="M26" i="6" s="1"/>
  <c r="AA30" i="2"/>
  <c r="L26" i="6" s="1"/>
  <c r="Z30" i="2"/>
  <c r="K26" i="6" s="1"/>
  <c r="Y30" i="2"/>
  <c r="J26" i="6" s="1"/>
  <c r="X30" i="2"/>
  <c r="I26" i="6" s="1"/>
  <c r="W30" i="2"/>
  <c r="H26" i="6" s="1"/>
  <c r="V30" i="2"/>
  <c r="AB29" i="2"/>
  <c r="M25" i="6" s="1"/>
  <c r="AA29" i="2"/>
  <c r="L25" i="6" s="1"/>
  <c r="Z29" i="2"/>
  <c r="K25" i="6" s="1"/>
  <c r="Y29" i="2"/>
  <c r="J25" i="6" s="1"/>
  <c r="X29" i="2"/>
  <c r="I25" i="6" s="1"/>
  <c r="W29" i="2"/>
  <c r="H25" i="6" s="1"/>
  <c r="V29" i="2"/>
  <c r="AB28" i="2"/>
  <c r="M24" i="6" s="1"/>
  <c r="AA28" i="2"/>
  <c r="L24" i="6" s="1"/>
  <c r="Z28" i="2"/>
  <c r="K24" i="6" s="1"/>
  <c r="Y28" i="2"/>
  <c r="J24" i="6" s="1"/>
  <c r="X28" i="2"/>
  <c r="I24" i="6" s="1"/>
  <c r="W28" i="2"/>
  <c r="H24" i="6" s="1"/>
  <c r="V28" i="2"/>
  <c r="AB27" i="2"/>
  <c r="M23" i="6" s="1"/>
  <c r="AA27" i="2"/>
  <c r="L23" i="6" s="1"/>
  <c r="Z27" i="2"/>
  <c r="K23" i="6" s="1"/>
  <c r="Y27" i="2"/>
  <c r="J23" i="6" s="1"/>
  <c r="X27" i="2"/>
  <c r="I23" i="6" s="1"/>
  <c r="W27" i="2"/>
  <c r="H23" i="6" s="1"/>
  <c r="V27" i="2"/>
  <c r="AB26" i="2"/>
  <c r="M22" i="6" s="1"/>
  <c r="AA26" i="2"/>
  <c r="L22" i="6" s="1"/>
  <c r="Z26" i="2"/>
  <c r="K22" i="6" s="1"/>
  <c r="Y26" i="2"/>
  <c r="J22" i="6" s="1"/>
  <c r="X26" i="2"/>
  <c r="I22" i="6" s="1"/>
  <c r="W26" i="2"/>
  <c r="H22" i="6" s="1"/>
  <c r="V26" i="2"/>
  <c r="AB25" i="2"/>
  <c r="M21" i="6" s="1"/>
  <c r="AA25" i="2"/>
  <c r="L21" i="6" s="1"/>
  <c r="Z25" i="2"/>
  <c r="K21" i="6" s="1"/>
  <c r="Y25" i="2"/>
  <c r="J21" i="6" s="1"/>
  <c r="X25" i="2"/>
  <c r="I21" i="6" s="1"/>
  <c r="W25" i="2"/>
  <c r="H21" i="6" s="1"/>
  <c r="V25" i="2"/>
  <c r="L25" i="2"/>
  <c r="AB24" i="2"/>
  <c r="M20" i="6" s="1"/>
  <c r="AA24" i="2"/>
  <c r="L20" i="6" s="1"/>
  <c r="Z24" i="2"/>
  <c r="K20" i="6" s="1"/>
  <c r="Y24" i="2"/>
  <c r="J20" i="6" s="1"/>
  <c r="X24" i="2"/>
  <c r="I20" i="6" s="1"/>
  <c r="W24" i="2"/>
  <c r="H20" i="6" s="1"/>
  <c r="V24" i="2"/>
  <c r="E22" i="2"/>
  <c r="C20" i="2"/>
  <c r="D378" i="11" l="1"/>
  <c r="D77" i="4"/>
  <c r="J378" i="11"/>
  <c r="D191" i="11"/>
  <c r="E191" i="11"/>
  <c r="S17" i="4"/>
  <c r="O452" i="4" s="1"/>
  <c r="C452" i="4" s="1"/>
  <c r="AA645" i="6" s="1"/>
  <c r="M279" i="11"/>
  <c r="K473" i="11"/>
  <c r="M473" i="11"/>
  <c r="L26" i="2"/>
  <c r="C25" i="2"/>
  <c r="AD24" i="2" a="1"/>
  <c r="AD24" i="2" s="1"/>
  <c r="AK62" i="11"/>
  <c r="AG440" i="6"/>
  <c r="O62" i="4"/>
  <c r="C62" i="4" s="1"/>
  <c r="AA437" i="6" s="1"/>
  <c r="O502" i="4"/>
  <c r="O503" i="4" s="1"/>
  <c r="O504" i="4" s="1"/>
  <c r="O505" i="4" s="1"/>
  <c r="O506" i="4" s="1"/>
  <c r="O507" i="4" s="1"/>
  <c r="O508" i="4" s="1"/>
  <c r="O509" i="4" s="1"/>
  <c r="O510" i="4" s="1"/>
  <c r="O220" i="4"/>
  <c r="O221" i="4" s="1"/>
  <c r="O222" i="4" s="1"/>
  <c r="BM486" i="11"/>
  <c r="BM485" i="11"/>
  <c r="Q288" i="6"/>
  <c r="BM205" i="11"/>
  <c r="BM390" i="11"/>
  <c r="BM484" i="11"/>
  <c r="BM487" i="11"/>
  <c r="BM105" i="11"/>
  <c r="BM104" i="11"/>
  <c r="K279" i="11"/>
  <c r="AF62" i="11"/>
  <c r="AE62" i="11"/>
  <c r="AF154" i="11"/>
  <c r="AE154" i="11"/>
  <c r="AE156" i="11"/>
  <c r="AF156" i="11"/>
  <c r="AF256" i="11"/>
  <c r="AE256" i="11"/>
  <c r="AE258" i="11"/>
  <c r="AF258" i="11"/>
  <c r="AF435" i="11"/>
  <c r="AE435" i="11"/>
  <c r="AF546" i="11"/>
  <c r="AE546" i="11"/>
  <c r="AE63" i="11"/>
  <c r="AF63" i="11"/>
  <c r="AK155" i="11"/>
  <c r="AF155" i="11"/>
  <c r="AE155" i="11"/>
  <c r="AE257" i="11"/>
  <c r="AF257" i="11"/>
  <c r="AK345" i="11"/>
  <c r="AF345" i="11"/>
  <c r="AE345" i="11"/>
  <c r="AK625" i="11"/>
  <c r="AF625" i="11"/>
  <c r="AE625" i="11"/>
  <c r="J473" i="11"/>
  <c r="K177" i="11"/>
  <c r="M177" i="11"/>
  <c r="J652" i="11"/>
  <c r="J191" i="11"/>
  <c r="K365" i="11"/>
  <c r="M365" i="11"/>
  <c r="BM86" i="11"/>
  <c r="AM202" i="11"/>
  <c r="P218" i="4" s="1"/>
  <c r="AM300" i="11"/>
  <c r="P312" i="4" s="1"/>
  <c r="AM366" i="11"/>
  <c r="P382" i="4" s="1"/>
  <c r="AM379" i="11"/>
  <c r="P395" i="4" s="1"/>
  <c r="BM87" i="11"/>
  <c r="BM89" i="11"/>
  <c r="BM91" i="11"/>
  <c r="AM197" i="11"/>
  <c r="P213" i="4" s="1"/>
  <c r="AM292" i="11"/>
  <c r="P304" i="4" s="1"/>
  <c r="C322" i="11"/>
  <c r="AM387" i="11"/>
  <c r="P403" i="4" s="1"/>
  <c r="AM492" i="11"/>
  <c r="P514" i="4" s="1"/>
  <c r="AM660" i="11"/>
  <c r="P686" i="4" s="1"/>
  <c r="BM102" i="11"/>
  <c r="C37" i="11"/>
  <c r="AM86" i="11"/>
  <c r="P95" i="4" s="1"/>
  <c r="AM88" i="11"/>
  <c r="P97" i="4" s="1"/>
  <c r="AM90" i="11"/>
  <c r="P99" i="4" s="1"/>
  <c r="AM193" i="11"/>
  <c r="P209" i="4" s="1"/>
  <c r="AM200" i="11"/>
  <c r="P216" i="4" s="1"/>
  <c r="AM204" i="11"/>
  <c r="P220" i="4" s="1"/>
  <c r="AM288" i="11"/>
  <c r="P300" i="4" s="1"/>
  <c r="AM296" i="11"/>
  <c r="P308" i="4" s="1"/>
  <c r="AC311" i="11"/>
  <c r="AM383" i="11"/>
  <c r="P399" i="4" s="1"/>
  <c r="AC399" i="11"/>
  <c r="AM496" i="11"/>
  <c r="P518" i="4" s="1"/>
  <c r="AM656" i="11"/>
  <c r="P682" i="4" s="1"/>
  <c r="AM664" i="11"/>
  <c r="P690" i="4" s="1"/>
  <c r="O619" i="4"/>
  <c r="AM106" i="11"/>
  <c r="P115" i="4" s="1"/>
  <c r="S122" i="6"/>
  <c r="AM195" i="11"/>
  <c r="P211" i="4" s="1"/>
  <c r="S128" i="6"/>
  <c r="AM201" i="11"/>
  <c r="P217" i="4" s="1"/>
  <c r="S133" i="6"/>
  <c r="AM206" i="11"/>
  <c r="P222" i="4" s="1"/>
  <c r="S176" i="6"/>
  <c r="AM290" i="11"/>
  <c r="P302" i="4" s="1"/>
  <c r="S184" i="6"/>
  <c r="AM298" i="11"/>
  <c r="P310" i="4" s="1"/>
  <c r="AK350" i="11"/>
  <c r="AM368" i="11"/>
  <c r="P384" i="4" s="1"/>
  <c r="AM372" i="11"/>
  <c r="P388" i="4" s="1"/>
  <c r="S238" i="6"/>
  <c r="AM385" i="11"/>
  <c r="P401" i="4" s="1"/>
  <c r="S297" i="6"/>
  <c r="AM498" i="11"/>
  <c r="P520" i="4" s="1"/>
  <c r="AM504" i="11"/>
  <c r="P526" i="4" s="1"/>
  <c r="AG514" i="11"/>
  <c r="AC514" i="11"/>
  <c r="P344" i="6"/>
  <c r="C525" i="11"/>
  <c r="AM578" i="11"/>
  <c r="P604" i="4" s="1"/>
  <c r="S55" i="6"/>
  <c r="AM87" i="11"/>
  <c r="P96" i="4" s="1"/>
  <c r="BM88" i="11"/>
  <c r="S57" i="6"/>
  <c r="AM89" i="11"/>
  <c r="P98" i="4" s="1"/>
  <c r="BM90" i="11"/>
  <c r="S59" i="6"/>
  <c r="AM91" i="11"/>
  <c r="P100" i="4" s="1"/>
  <c r="BM98" i="11"/>
  <c r="AM100" i="11"/>
  <c r="P109" i="4" s="1"/>
  <c r="P100" i="6"/>
  <c r="C126" i="11"/>
  <c r="S126" i="6"/>
  <c r="AM199" i="11"/>
  <c r="P215" i="4" s="1"/>
  <c r="S130" i="6"/>
  <c r="AM203" i="11"/>
  <c r="P219" i="4" s="1"/>
  <c r="S180" i="6"/>
  <c r="AM294" i="11"/>
  <c r="P306" i="4" s="1"/>
  <c r="S187" i="6"/>
  <c r="AM301" i="11"/>
  <c r="P313" i="4" s="1"/>
  <c r="AM370" i="11"/>
  <c r="P386" i="4" s="1"/>
  <c r="AM374" i="11"/>
  <c r="P390" i="4" s="1"/>
  <c r="S230" i="6"/>
  <c r="AM376" i="11"/>
  <c r="P392" i="4" s="1"/>
  <c r="S234" i="6"/>
  <c r="AM381" i="11"/>
  <c r="P397" i="4" s="1"/>
  <c r="S242" i="6"/>
  <c r="AM389" i="11"/>
  <c r="P405" i="4" s="1"/>
  <c r="S293" i="6"/>
  <c r="AM494" i="11"/>
  <c r="P516" i="4" s="1"/>
  <c r="AM500" i="11"/>
  <c r="P522" i="4" s="1"/>
  <c r="AF514" i="11"/>
  <c r="S353" i="6"/>
  <c r="AM576" i="11"/>
  <c r="P602" i="4" s="1"/>
  <c r="AM582" i="11"/>
  <c r="P608" i="4" s="1"/>
  <c r="AK628" i="11"/>
  <c r="AK630" i="11"/>
  <c r="AM92" i="11"/>
  <c r="P101" i="4" s="1"/>
  <c r="AM98" i="11"/>
  <c r="P107" i="4" s="1"/>
  <c r="BM100" i="11"/>
  <c r="AM102" i="11"/>
  <c r="P111" i="4" s="1"/>
  <c r="AF311" i="11"/>
  <c r="AM367" i="11"/>
  <c r="P383" i="4" s="1"/>
  <c r="AM369" i="11"/>
  <c r="P385" i="4" s="1"/>
  <c r="AM371" i="11"/>
  <c r="P387" i="4" s="1"/>
  <c r="AM373" i="11"/>
  <c r="P389" i="4" s="1"/>
  <c r="AM375" i="11"/>
  <c r="P391" i="4" s="1"/>
  <c r="AF399" i="11"/>
  <c r="AM502" i="11"/>
  <c r="P524" i="4" s="1"/>
  <c r="AM574" i="11"/>
  <c r="P600" i="4" s="1"/>
  <c r="AM580" i="11"/>
  <c r="P606" i="4" s="1"/>
  <c r="AM654" i="11"/>
  <c r="P680" i="4" s="1"/>
  <c r="AM658" i="11"/>
  <c r="P684" i="4" s="1"/>
  <c r="AM662" i="11"/>
  <c r="P688" i="4" s="1"/>
  <c r="P171" i="4"/>
  <c r="D171" i="4" s="1"/>
  <c r="P473" i="4"/>
  <c r="D473" i="4" s="1"/>
  <c r="P269" i="4"/>
  <c r="D269" i="4" s="1"/>
  <c r="P361" i="4"/>
  <c r="D361" i="4" s="1"/>
  <c r="P651" i="4"/>
  <c r="D651" i="4" s="1"/>
  <c r="U25" i="2"/>
  <c r="U24" i="2"/>
  <c r="AG24" i="2"/>
  <c r="AH14" i="11" s="1"/>
  <c r="AD25" i="2" a="1"/>
  <c r="AD25" i="2" s="1"/>
  <c r="AN93" i="11"/>
  <c r="AN94" i="11"/>
  <c r="AN186" i="11"/>
  <c r="AO288" i="11"/>
  <c r="AN289" i="11"/>
  <c r="AO292" i="11"/>
  <c r="AN293" i="11"/>
  <c r="AO296" i="11"/>
  <c r="AN297" i="11"/>
  <c r="AO300" i="11"/>
  <c r="AO367" i="11"/>
  <c r="AO371" i="11"/>
  <c r="AO98" i="11"/>
  <c r="AN99" i="11"/>
  <c r="AO102" i="11"/>
  <c r="AN103" i="11"/>
  <c r="AN188" i="11"/>
  <c r="AN192" i="11"/>
  <c r="AO195" i="11"/>
  <c r="AN196" i="11"/>
  <c r="AO199" i="11"/>
  <c r="AO200" i="11"/>
  <c r="AO201" i="11"/>
  <c r="AO202" i="11"/>
  <c r="AO203" i="11"/>
  <c r="AO204" i="11"/>
  <c r="AO206" i="11"/>
  <c r="AN280" i="11"/>
  <c r="AN281" i="11"/>
  <c r="AN282" i="11"/>
  <c r="AN283" i="11"/>
  <c r="AN284" i="11"/>
  <c r="AO369" i="11"/>
  <c r="AO373" i="11"/>
  <c r="AO376" i="11"/>
  <c r="AO379" i="11"/>
  <c r="AN380" i="11"/>
  <c r="AO383" i="11"/>
  <c r="AN384" i="11"/>
  <c r="AO387" i="11"/>
  <c r="AN388" i="11"/>
  <c r="AN474" i="11"/>
  <c r="AN475" i="11"/>
  <c r="AN476" i="11"/>
  <c r="AN477" i="11"/>
  <c r="AN478" i="11"/>
  <c r="AN479" i="11"/>
  <c r="AN480" i="11"/>
  <c r="AN481" i="11"/>
  <c r="AN482" i="11"/>
  <c r="AN483" i="11"/>
  <c r="AN488" i="11"/>
  <c r="AO502" i="11"/>
  <c r="AN503" i="11"/>
  <c r="AN505" i="11"/>
  <c r="AN573" i="11"/>
  <c r="U353" i="6"/>
  <c r="AO576" i="11"/>
  <c r="AO375" i="11"/>
  <c r="AO492" i="11"/>
  <c r="AN493" i="11"/>
  <c r="AO496" i="11"/>
  <c r="AN497" i="11"/>
  <c r="AN577" i="11"/>
  <c r="AO580" i="11"/>
  <c r="AN581" i="11"/>
  <c r="AO654" i="11"/>
  <c r="AN655" i="11"/>
  <c r="AO658" i="11"/>
  <c r="AN659" i="11"/>
  <c r="AO662" i="11"/>
  <c r="AN663" i="11"/>
  <c r="AO86" i="11"/>
  <c r="AO87" i="11"/>
  <c r="AO88" i="11"/>
  <c r="AO89" i="11"/>
  <c r="AO90" i="11"/>
  <c r="AO91" i="11"/>
  <c r="AN97" i="11"/>
  <c r="AO100" i="11"/>
  <c r="AN101" i="11"/>
  <c r="AO106" i="11"/>
  <c r="AN178" i="11"/>
  <c r="AN179" i="11"/>
  <c r="AN180" i="11"/>
  <c r="AN181" i="11"/>
  <c r="AN182" i="11"/>
  <c r="AN183" i="11"/>
  <c r="AN184" i="11"/>
  <c r="AN185" i="11"/>
  <c r="AN187" i="11"/>
  <c r="AN189" i="11"/>
  <c r="AO193" i="11"/>
  <c r="AN194" i="11"/>
  <c r="AO197" i="11"/>
  <c r="AN198" i="11"/>
  <c r="AN287" i="11"/>
  <c r="AO290" i="11"/>
  <c r="AN291" i="11"/>
  <c r="AO294" i="11"/>
  <c r="AN295" i="11"/>
  <c r="AO298" i="11"/>
  <c r="AN299" i="11"/>
  <c r="AO301" i="11"/>
  <c r="AO366" i="11"/>
  <c r="AO368" i="11"/>
  <c r="AO370" i="11"/>
  <c r="AO372" i="11"/>
  <c r="AO374" i="11"/>
  <c r="AO381" i="11"/>
  <c r="AN382" i="11"/>
  <c r="AO385" i="11"/>
  <c r="AN386" i="11"/>
  <c r="AO389" i="11"/>
  <c r="AN391" i="11"/>
  <c r="AN491" i="11"/>
  <c r="AO494" i="11"/>
  <c r="AN495" i="11"/>
  <c r="AO498" i="11"/>
  <c r="AO500" i="11"/>
  <c r="AN501" i="11"/>
  <c r="AO504" i="11"/>
  <c r="AO574" i="11"/>
  <c r="AN575" i="11"/>
  <c r="AO578" i="11"/>
  <c r="AN579" i="11"/>
  <c r="AO582" i="11"/>
  <c r="AP645" i="11"/>
  <c r="AP646" i="11" s="1"/>
  <c r="AN653" i="11"/>
  <c r="AO656" i="11"/>
  <c r="AN657" i="11"/>
  <c r="AO660" i="11"/>
  <c r="AN661" i="11"/>
  <c r="AO664" i="11"/>
  <c r="O126" i="4"/>
  <c r="AK526" i="6" s="1"/>
  <c r="O324" i="4"/>
  <c r="Q192" i="4"/>
  <c r="P206" i="4"/>
  <c r="Q290" i="4"/>
  <c r="Q380" i="4"/>
  <c r="P393" i="4"/>
  <c r="Q494" i="4"/>
  <c r="Q669" i="4"/>
  <c r="P677" i="4"/>
  <c r="AB764" i="6"/>
  <c r="AB722" i="6"/>
  <c r="AB663" i="6"/>
  <c r="AB506" i="6"/>
  <c r="Q104" i="4"/>
  <c r="P297" i="4"/>
  <c r="P511" i="4"/>
  <c r="P573" i="4"/>
  <c r="D573" i="4" s="1"/>
  <c r="AB557" i="6"/>
  <c r="AB611" i="6"/>
  <c r="AK63" i="11"/>
  <c r="AK64" i="11"/>
  <c r="AK65" i="11"/>
  <c r="AK69" i="11"/>
  <c r="AK70" i="11"/>
  <c r="AK66" i="11"/>
  <c r="Q164" i="6"/>
  <c r="X276" i="11"/>
  <c r="D276" i="11" s="1"/>
  <c r="Q384" i="6"/>
  <c r="X641" i="11"/>
  <c r="D641" i="11" s="1"/>
  <c r="Q103" i="6"/>
  <c r="X174" i="11"/>
  <c r="D174" i="11" s="1"/>
  <c r="Q217" i="6"/>
  <c r="X362" i="11"/>
  <c r="D362" i="11" s="1"/>
  <c r="Q347" i="6"/>
  <c r="X561" i="11"/>
  <c r="D561" i="11" s="1"/>
  <c r="X82" i="11"/>
  <c r="D82" i="11" s="1"/>
  <c r="P94" i="4"/>
  <c r="P495" i="4" s="1"/>
  <c r="Q94" i="4"/>
  <c r="Q590" i="4" s="1"/>
  <c r="AN86" i="11"/>
  <c r="BM376" i="11"/>
  <c r="BM375" i="11"/>
  <c r="BM373" i="11"/>
  <c r="BM371" i="11"/>
  <c r="BM369" i="11"/>
  <c r="BM367" i="11"/>
  <c r="BM374" i="11"/>
  <c r="BM372" i="11"/>
  <c r="BM370" i="11"/>
  <c r="BM368" i="11"/>
  <c r="BM366" i="11"/>
  <c r="AN87" i="11"/>
  <c r="AN88" i="11"/>
  <c r="AN89" i="11"/>
  <c r="AN90" i="11"/>
  <c r="AN91" i="11"/>
  <c r="U60" i="6"/>
  <c r="AO92" i="11"/>
  <c r="AN92" i="11"/>
  <c r="BM92" i="11"/>
  <c r="BM93" i="11"/>
  <c r="BM94" i="11"/>
  <c r="BM664" i="11"/>
  <c r="BM662" i="11"/>
  <c r="BM660" i="11"/>
  <c r="BM658" i="11"/>
  <c r="BM656" i="11"/>
  <c r="BM654" i="11"/>
  <c r="BM582" i="11"/>
  <c r="BM580" i="11"/>
  <c r="BM578" i="11"/>
  <c r="BM576" i="11"/>
  <c r="BM574" i="11"/>
  <c r="BM389" i="11"/>
  <c r="BM387" i="11"/>
  <c r="BM385" i="11"/>
  <c r="BM383" i="11"/>
  <c r="BM381" i="11"/>
  <c r="BM379" i="11"/>
  <c r="BM504" i="11"/>
  <c r="BM502" i="11"/>
  <c r="BM500" i="11"/>
  <c r="BM498" i="11"/>
  <c r="BM496" i="11"/>
  <c r="BM494" i="11"/>
  <c r="BM492" i="11"/>
  <c r="BM301" i="11"/>
  <c r="BM300" i="11"/>
  <c r="BM298" i="11"/>
  <c r="BM296" i="11"/>
  <c r="BM294" i="11"/>
  <c r="BM292" i="11"/>
  <c r="BM290" i="11"/>
  <c r="BM288" i="11"/>
  <c r="BM206" i="11"/>
  <c r="BM197" i="11"/>
  <c r="BM195" i="11"/>
  <c r="BM193" i="11"/>
  <c r="BM106" i="11"/>
  <c r="BM97" i="11"/>
  <c r="BM99" i="11"/>
  <c r="BM101" i="11"/>
  <c r="BM103" i="11"/>
  <c r="AK156" i="11"/>
  <c r="AK160" i="11"/>
  <c r="BM192" i="11"/>
  <c r="BM196" i="11"/>
  <c r="AK257" i="11"/>
  <c r="AK256" i="11"/>
  <c r="AK258" i="11"/>
  <c r="AK259" i="11"/>
  <c r="AK260" i="11"/>
  <c r="AK261" i="11"/>
  <c r="AK262" i="11"/>
  <c r="AK263" i="11"/>
  <c r="AK264" i="11"/>
  <c r="AK265" i="11"/>
  <c r="AK266" i="11"/>
  <c r="BM280" i="11"/>
  <c r="BM281" i="11"/>
  <c r="BM282" i="11"/>
  <c r="BM283" i="11"/>
  <c r="BM284" i="11"/>
  <c r="BM289" i="11"/>
  <c r="BM293" i="11"/>
  <c r="BM297" i="11"/>
  <c r="AK346" i="11"/>
  <c r="Q271" i="6"/>
  <c r="X470" i="11"/>
  <c r="D470" i="11" s="1"/>
  <c r="S61" i="6"/>
  <c r="AM93" i="11"/>
  <c r="P102" i="4" s="1"/>
  <c r="U61" i="6"/>
  <c r="AO93" i="11"/>
  <c r="S62" i="6"/>
  <c r="AM94" i="11"/>
  <c r="P103" i="4" s="1"/>
  <c r="U62" i="6"/>
  <c r="AO94" i="11"/>
  <c r="Q105" i="4"/>
  <c r="Q598" i="4" s="1"/>
  <c r="P105" i="4"/>
  <c r="P678" i="4" s="1"/>
  <c r="S64" i="6"/>
  <c r="AM97" i="11"/>
  <c r="P106" i="4" s="1"/>
  <c r="U64" i="6"/>
  <c r="AO97" i="11"/>
  <c r="T65" i="6"/>
  <c r="AN98" i="11"/>
  <c r="S66" i="6"/>
  <c r="AM99" i="11"/>
  <c r="P108" i="4" s="1"/>
  <c r="U66" i="6"/>
  <c r="AO99" i="11"/>
  <c r="T67" i="6"/>
  <c r="AN100" i="11"/>
  <c r="S68" i="6"/>
  <c r="AM101" i="11"/>
  <c r="P110" i="4" s="1"/>
  <c r="U68" i="6"/>
  <c r="AO101" i="11"/>
  <c r="T69" i="6"/>
  <c r="AN102" i="11"/>
  <c r="AM103" i="11"/>
  <c r="P112" i="4" s="1"/>
  <c r="AO103" i="11"/>
  <c r="T73" i="6"/>
  <c r="AN106" i="11"/>
  <c r="AK158" i="11"/>
  <c r="AK162" i="11"/>
  <c r="BM178" i="11"/>
  <c r="BM179" i="11"/>
  <c r="BM180" i="11"/>
  <c r="BM181" i="11"/>
  <c r="BM182" i="11"/>
  <c r="BM183" i="11"/>
  <c r="BM184" i="11"/>
  <c r="BM189" i="11"/>
  <c r="BM194" i="11"/>
  <c r="BM198" i="11"/>
  <c r="BM287" i="11"/>
  <c r="BM291" i="11"/>
  <c r="BM295" i="11"/>
  <c r="BM299" i="11"/>
  <c r="AK348" i="11"/>
  <c r="AK154" i="11"/>
  <c r="AM178" i="11"/>
  <c r="P194" i="4" s="1"/>
  <c r="AO178" i="11"/>
  <c r="AM179" i="11"/>
  <c r="P195" i="4" s="1"/>
  <c r="AO179" i="11"/>
  <c r="AM180" i="11"/>
  <c r="P196" i="4" s="1"/>
  <c r="AO180" i="11"/>
  <c r="AM181" i="11"/>
  <c r="P197" i="4" s="1"/>
  <c r="AO181" i="11"/>
  <c r="AM182" i="11"/>
  <c r="P198" i="4" s="1"/>
  <c r="AO182" i="11"/>
  <c r="AM183" i="11"/>
  <c r="P199" i="4" s="1"/>
  <c r="AO183" i="11"/>
  <c r="AM184" i="11"/>
  <c r="P200" i="4" s="1"/>
  <c r="AO184" i="11"/>
  <c r="AM185" i="11"/>
  <c r="P201" i="4" s="1"/>
  <c r="AO185" i="11"/>
  <c r="AM186" i="11"/>
  <c r="P202" i="4" s="1"/>
  <c r="AO186" i="11"/>
  <c r="AM187" i="11"/>
  <c r="P203" i="4" s="1"/>
  <c r="AO187" i="11"/>
  <c r="AM188" i="11"/>
  <c r="P204" i="4" s="1"/>
  <c r="AO188" i="11"/>
  <c r="AM189" i="11"/>
  <c r="P205" i="4" s="1"/>
  <c r="AO189" i="11"/>
  <c r="AM192" i="11"/>
  <c r="P208" i="4" s="1"/>
  <c r="AO192" i="11"/>
  <c r="AN193" i="11"/>
  <c r="AM194" i="11"/>
  <c r="P210" i="4" s="1"/>
  <c r="AO194" i="11"/>
  <c r="AN195" i="11"/>
  <c r="AM196" i="11"/>
  <c r="P212" i="4" s="1"/>
  <c r="AO196" i="11"/>
  <c r="AN197" i="11"/>
  <c r="AM198" i="11"/>
  <c r="P214" i="4" s="1"/>
  <c r="AO198" i="11"/>
  <c r="AN199" i="11"/>
  <c r="AN200" i="11"/>
  <c r="AN201" i="11"/>
  <c r="AN202" i="11"/>
  <c r="AN203" i="11"/>
  <c r="AN204" i="11"/>
  <c r="AN206" i="11"/>
  <c r="AC215" i="11"/>
  <c r="AF215" i="11"/>
  <c r="C230" i="11"/>
  <c r="AM280" i="11"/>
  <c r="P292" i="4" s="1"/>
  <c r="AO280" i="11"/>
  <c r="AM281" i="11"/>
  <c r="P293" i="4" s="1"/>
  <c r="AO281" i="11"/>
  <c r="AM282" i="11"/>
  <c r="P294" i="4" s="1"/>
  <c r="AO282" i="11"/>
  <c r="AM283" i="11"/>
  <c r="P295" i="4" s="1"/>
  <c r="AO283" i="11"/>
  <c r="AM284" i="11"/>
  <c r="P296" i="4" s="1"/>
  <c r="AO284" i="11"/>
  <c r="AM287" i="11"/>
  <c r="P299" i="4" s="1"/>
  <c r="AO287" i="11"/>
  <c r="AN288" i="11"/>
  <c r="AM289" i="11"/>
  <c r="P301" i="4" s="1"/>
  <c r="AO289" i="11"/>
  <c r="AN290" i="11"/>
  <c r="AM291" i="11"/>
  <c r="P303" i="4" s="1"/>
  <c r="AO291" i="11"/>
  <c r="AN292" i="11"/>
  <c r="AM293" i="11"/>
  <c r="P305" i="4" s="1"/>
  <c r="AO293" i="11"/>
  <c r="AN294" i="11"/>
  <c r="AM295" i="11"/>
  <c r="P307" i="4" s="1"/>
  <c r="AO295" i="11"/>
  <c r="AN296" i="11"/>
  <c r="AM297" i="11"/>
  <c r="P309" i="4" s="1"/>
  <c r="AO297" i="11"/>
  <c r="AN298" i="11"/>
  <c r="AM299" i="11"/>
  <c r="P311" i="4" s="1"/>
  <c r="AO299" i="11"/>
  <c r="AN300" i="11"/>
  <c r="AN301" i="11"/>
  <c r="AC310" i="11"/>
  <c r="AF310" i="11"/>
  <c r="AD311" i="11"/>
  <c r="AK352" i="11"/>
  <c r="T220" i="6"/>
  <c r="AN366" i="11"/>
  <c r="T222" i="6"/>
  <c r="AN368" i="11"/>
  <c r="T224" i="6"/>
  <c r="AN370" i="11"/>
  <c r="T226" i="6"/>
  <c r="AN372" i="11"/>
  <c r="T228" i="6"/>
  <c r="AN374" i="11"/>
  <c r="BM380" i="11"/>
  <c r="BM384" i="11"/>
  <c r="BM388" i="11"/>
  <c r="BM474" i="11"/>
  <c r="BM475" i="11"/>
  <c r="BM476" i="11"/>
  <c r="BM477" i="11"/>
  <c r="BM478" i="11"/>
  <c r="BM479" i="11"/>
  <c r="BM480" i="11"/>
  <c r="BM481" i="11"/>
  <c r="BM482" i="11"/>
  <c r="BM483" i="11"/>
  <c r="BM488" i="11"/>
  <c r="BM493" i="11"/>
  <c r="BM497" i="11"/>
  <c r="AD215" i="11"/>
  <c r="AD310" i="11"/>
  <c r="T221" i="6"/>
  <c r="AN367" i="11"/>
  <c r="T223" i="6"/>
  <c r="AN369" i="11"/>
  <c r="T225" i="6"/>
  <c r="AN371" i="11"/>
  <c r="T227" i="6"/>
  <c r="AN373" i="11"/>
  <c r="T229" i="6"/>
  <c r="AN375" i="11"/>
  <c r="BM382" i="11"/>
  <c r="BM386" i="11"/>
  <c r="BM391" i="11"/>
  <c r="AK451" i="11"/>
  <c r="AK452" i="11"/>
  <c r="AK453" i="11"/>
  <c r="AK454" i="11"/>
  <c r="AK456" i="11"/>
  <c r="AK459" i="11"/>
  <c r="BM491" i="11"/>
  <c r="BM495" i="11"/>
  <c r="AN376" i="11"/>
  <c r="AN379" i="11"/>
  <c r="AM380" i="11"/>
  <c r="P396" i="4" s="1"/>
  <c r="AO380" i="11"/>
  <c r="AN381" i="11"/>
  <c r="AM382" i="11"/>
  <c r="P398" i="4" s="1"/>
  <c r="AO382" i="11"/>
  <c r="AN383" i="11"/>
  <c r="AM384" i="11"/>
  <c r="P400" i="4" s="1"/>
  <c r="AO384" i="11"/>
  <c r="AN385" i="11"/>
  <c r="AM386" i="11"/>
  <c r="P402" i="4" s="1"/>
  <c r="AO386" i="11"/>
  <c r="AN387" i="11"/>
  <c r="AM388" i="11"/>
  <c r="P404" i="4" s="1"/>
  <c r="AO388" i="11"/>
  <c r="AN389" i="11"/>
  <c r="AM391" i="11"/>
  <c r="P407" i="4" s="1"/>
  <c r="AO391" i="11"/>
  <c r="AD399" i="11"/>
  <c r="C411" i="11"/>
  <c r="AK436" i="11"/>
  <c r="AK439" i="11"/>
  <c r="S298" i="6"/>
  <c r="AM499" i="11"/>
  <c r="P521" i="4" s="1"/>
  <c r="U298" i="6"/>
  <c r="AO499" i="11"/>
  <c r="T299" i="6"/>
  <c r="AN500" i="11"/>
  <c r="S300" i="6"/>
  <c r="AM501" i="11"/>
  <c r="P523" i="4" s="1"/>
  <c r="U300" i="6"/>
  <c r="AO501" i="11"/>
  <c r="T301" i="6"/>
  <c r="AN502" i="11"/>
  <c r="S302" i="6"/>
  <c r="AM503" i="11"/>
  <c r="P525" i="4" s="1"/>
  <c r="U302" i="6"/>
  <c r="AO503" i="11"/>
  <c r="T303" i="6"/>
  <c r="AN504" i="11"/>
  <c r="BM505" i="11"/>
  <c r="BM565" i="11"/>
  <c r="AM474" i="11"/>
  <c r="P496" i="4" s="1"/>
  <c r="AO474" i="11"/>
  <c r="AM475" i="11"/>
  <c r="P497" i="4" s="1"/>
  <c r="AO475" i="11"/>
  <c r="AM476" i="11"/>
  <c r="P498" i="4" s="1"/>
  <c r="AO476" i="11"/>
  <c r="AM477" i="11"/>
  <c r="P499" i="4" s="1"/>
  <c r="AO477" i="11"/>
  <c r="AM478" i="11"/>
  <c r="P500" i="4" s="1"/>
  <c r="AO478" i="11"/>
  <c r="AM479" i="11"/>
  <c r="P501" i="4" s="1"/>
  <c r="AO479" i="11"/>
  <c r="AM480" i="11"/>
  <c r="P502" i="4" s="1"/>
  <c r="AO480" i="11"/>
  <c r="AM481" i="11"/>
  <c r="P503" i="4" s="1"/>
  <c r="AO481" i="11"/>
  <c r="AM482" i="11"/>
  <c r="P504" i="4" s="1"/>
  <c r="AO482" i="11"/>
  <c r="AM483" i="11"/>
  <c r="P505" i="4" s="1"/>
  <c r="AO483" i="11"/>
  <c r="AM488" i="11"/>
  <c r="P510" i="4" s="1"/>
  <c r="AO488" i="11"/>
  <c r="AM491" i="11"/>
  <c r="P513" i="4" s="1"/>
  <c r="AO491" i="11"/>
  <c r="AN492" i="11"/>
  <c r="AM493" i="11"/>
  <c r="P515" i="4" s="1"/>
  <c r="AO493" i="11"/>
  <c r="AN494" i="11"/>
  <c r="AM495" i="11"/>
  <c r="P517" i="4" s="1"/>
  <c r="AO495" i="11"/>
  <c r="AN496" i="11"/>
  <c r="AM497" i="11"/>
  <c r="P519" i="4" s="1"/>
  <c r="AO497" i="11"/>
  <c r="AN498" i="11"/>
  <c r="AN499" i="11"/>
  <c r="BM499" i="11"/>
  <c r="BM501" i="11"/>
  <c r="BM503" i="11"/>
  <c r="AK547" i="11"/>
  <c r="AK546" i="11"/>
  <c r="AK548" i="11"/>
  <c r="AK549" i="11"/>
  <c r="AK550" i="11"/>
  <c r="AK551" i="11"/>
  <c r="AP565" i="11"/>
  <c r="AP566" i="11" s="1"/>
  <c r="AP567" i="11" s="1"/>
  <c r="AP568" i="11" s="1"/>
  <c r="AP569" i="11" s="1"/>
  <c r="AP570" i="11" s="1"/>
  <c r="S350" i="6"/>
  <c r="AM573" i="11"/>
  <c r="P599" i="4" s="1"/>
  <c r="U350" i="6"/>
  <c r="AO573" i="11"/>
  <c r="T351" i="6"/>
  <c r="AN574" i="11"/>
  <c r="S352" i="6"/>
  <c r="AM575" i="11"/>
  <c r="P601" i="4" s="1"/>
  <c r="U352" i="6"/>
  <c r="AO575" i="11"/>
  <c r="T353" i="6"/>
  <c r="AN576" i="11"/>
  <c r="S354" i="6"/>
  <c r="AM577" i="11"/>
  <c r="P603" i="4" s="1"/>
  <c r="U354" i="6"/>
  <c r="AO577" i="11"/>
  <c r="T355" i="6"/>
  <c r="AN578" i="11"/>
  <c r="S356" i="6"/>
  <c r="AM579" i="11"/>
  <c r="P605" i="4" s="1"/>
  <c r="U356" i="6"/>
  <c r="AO579" i="11"/>
  <c r="T357" i="6"/>
  <c r="AN580" i="11"/>
  <c r="S358" i="6"/>
  <c r="AM581" i="11"/>
  <c r="P607" i="4" s="1"/>
  <c r="U358" i="6"/>
  <c r="AO581" i="11"/>
  <c r="T359" i="6"/>
  <c r="AN582" i="11"/>
  <c r="AF591" i="11"/>
  <c r="AG591" i="11"/>
  <c r="J572" i="11" s="1"/>
  <c r="AK627" i="11"/>
  <c r="AK629" i="11"/>
  <c r="AK631" i="11"/>
  <c r="BM645" i="11"/>
  <c r="BM646" i="11"/>
  <c r="BM647" i="11"/>
  <c r="BM648" i="11"/>
  <c r="BM649" i="11"/>
  <c r="BM650" i="11"/>
  <c r="BM655" i="11"/>
  <c r="BM659" i="11"/>
  <c r="BM663" i="11"/>
  <c r="AM505" i="11"/>
  <c r="P527" i="4" s="1"/>
  <c r="AO505" i="11"/>
  <c r="AD514" i="11"/>
  <c r="BM566" i="11"/>
  <c r="BM567" i="11"/>
  <c r="BM568" i="11"/>
  <c r="BM569" i="11"/>
  <c r="BM570" i="11"/>
  <c r="BM573" i="11"/>
  <c r="BM575" i="11"/>
  <c r="BM577" i="11"/>
  <c r="BM579" i="11"/>
  <c r="BM581" i="11"/>
  <c r="P381" i="6"/>
  <c r="C602" i="11"/>
  <c r="BM653" i="11"/>
  <c r="BM657" i="11"/>
  <c r="BM661" i="11"/>
  <c r="AM653" i="11"/>
  <c r="P679" i="4" s="1"/>
  <c r="AO653" i="11"/>
  <c r="AN654" i="11"/>
  <c r="AM655" i="11"/>
  <c r="P681" i="4" s="1"/>
  <c r="AO655" i="11"/>
  <c r="AN656" i="11"/>
  <c r="AM657" i="11"/>
  <c r="P683" i="4" s="1"/>
  <c r="AO657" i="11"/>
  <c r="AN658" i="11"/>
  <c r="AM659" i="11"/>
  <c r="P685" i="4" s="1"/>
  <c r="AO659" i="11"/>
  <c r="AN660" i="11"/>
  <c r="AM661" i="11"/>
  <c r="P687" i="4" s="1"/>
  <c r="AO661" i="11"/>
  <c r="AN662" i="11"/>
  <c r="AM663" i="11"/>
  <c r="P689" i="4" s="1"/>
  <c r="AO663" i="11"/>
  <c r="AN664" i="11"/>
  <c r="AF673" i="11"/>
  <c r="O233" i="4"/>
  <c r="AG27" i="2"/>
  <c r="AH17" i="11" s="1"/>
  <c r="U27" i="2"/>
  <c r="G23" i="6"/>
  <c r="AD38" i="2" a="1"/>
  <c r="AD38" i="2" s="1"/>
  <c r="AD37" i="2" a="1"/>
  <c r="AD37" i="2" s="1"/>
  <c r="AD36" i="2" a="1"/>
  <c r="AD36" i="2" s="1"/>
  <c r="AD35" i="2" a="1"/>
  <c r="AD35" i="2" s="1"/>
  <c r="AD34" i="2" a="1"/>
  <c r="AD34" i="2" s="1"/>
  <c r="AD33" i="2" a="1"/>
  <c r="AD33" i="2" s="1"/>
  <c r="AD32" i="2" a="1"/>
  <c r="AD32" i="2" s="1"/>
  <c r="AD31" i="2" a="1"/>
  <c r="AD31" i="2" s="1"/>
  <c r="AD30" i="2" a="1"/>
  <c r="AD30" i="2" s="1"/>
  <c r="AD29" i="2" a="1"/>
  <c r="AD29" i="2" s="1"/>
  <c r="AD28" i="2" a="1"/>
  <c r="AD28" i="2" s="1"/>
  <c r="AD27" i="2" a="1"/>
  <c r="AD27" i="2" s="1"/>
  <c r="AD26" i="2" a="1"/>
  <c r="AD26" i="2" s="1"/>
  <c r="G20" i="6"/>
  <c r="AG25" i="2"/>
  <c r="AH15" i="11" s="1"/>
  <c r="G21" i="6"/>
  <c r="AG26" i="2"/>
  <c r="AH16" i="11" s="1"/>
  <c r="U26" i="2"/>
  <c r="G22" i="6"/>
  <c r="AG28" i="2"/>
  <c r="AH18" i="11" s="1"/>
  <c r="U28" i="2"/>
  <c r="G24" i="6"/>
  <c r="AG30" i="2"/>
  <c r="AH20" i="11" s="1"/>
  <c r="U30" i="2"/>
  <c r="G26" i="6"/>
  <c r="AG32" i="2"/>
  <c r="AH22" i="11" s="1"/>
  <c r="U32" i="2"/>
  <c r="G28" i="6"/>
  <c r="AG34" i="2"/>
  <c r="AH24" i="11" s="1"/>
  <c r="U34" i="2"/>
  <c r="G30" i="6"/>
  <c r="AG36" i="2"/>
  <c r="AH26" i="11" s="1"/>
  <c r="U36" i="2"/>
  <c r="G32" i="6"/>
  <c r="AG29" i="2"/>
  <c r="AH19" i="11" s="1"/>
  <c r="U29" i="2"/>
  <c r="G25" i="6"/>
  <c r="AG31" i="2"/>
  <c r="AH21" i="11" s="1"/>
  <c r="U31" i="2"/>
  <c r="G27" i="6"/>
  <c r="AG33" i="2"/>
  <c r="AH23" i="11" s="1"/>
  <c r="U33" i="2"/>
  <c r="G29" i="6"/>
  <c r="AG35" i="2"/>
  <c r="AH25" i="11" s="1"/>
  <c r="U35" i="2"/>
  <c r="G31" i="6"/>
  <c r="G33" i="6"/>
  <c r="G34" i="6"/>
  <c r="U37" i="2"/>
  <c r="U38" i="2"/>
  <c r="O30" i="4"/>
  <c r="S14" i="4"/>
  <c r="O153" i="4" s="1"/>
  <c r="C153" i="4" s="1"/>
  <c r="AA491" i="6" s="1"/>
  <c r="S15" i="4"/>
  <c r="O258" i="4" s="1"/>
  <c r="C258" i="4" s="1"/>
  <c r="AA549" i="6" s="1"/>
  <c r="S16" i="4"/>
  <c r="O344" i="4" s="1"/>
  <c r="C344" i="4" s="1"/>
  <c r="AA597" i="6" s="1"/>
  <c r="S19" i="4"/>
  <c r="O639" i="4" s="1"/>
  <c r="C639" i="4" s="1"/>
  <c r="AA755" i="6" s="1"/>
  <c r="O418" i="4"/>
  <c r="AK683" i="6" s="1"/>
  <c r="O539" i="4"/>
  <c r="AK736" i="6" s="1"/>
  <c r="Q220" i="6"/>
  <c r="Q228" i="6"/>
  <c r="Q224" i="6"/>
  <c r="Q358" i="6"/>
  <c r="Q187" i="6"/>
  <c r="Q359" i="6"/>
  <c r="Q222" i="6"/>
  <c r="Q226" i="6"/>
  <c r="AL86" i="11"/>
  <c r="AL88" i="11"/>
  <c r="AL90" i="11"/>
  <c r="AL92" i="11"/>
  <c r="AL94" i="11"/>
  <c r="AL179" i="11"/>
  <c r="AL181" i="11"/>
  <c r="AL183" i="11"/>
  <c r="AL185" i="11"/>
  <c r="AL187" i="11"/>
  <c r="AL189" i="11"/>
  <c r="AL200" i="11"/>
  <c r="AL202" i="11"/>
  <c r="AL204" i="11"/>
  <c r="AL281" i="11"/>
  <c r="AL283" i="11"/>
  <c r="AL287" i="11"/>
  <c r="AL288" i="11"/>
  <c r="AL289" i="11"/>
  <c r="AL290" i="11"/>
  <c r="AL291" i="11"/>
  <c r="AL292" i="11"/>
  <c r="AL293" i="11"/>
  <c r="AL294" i="11"/>
  <c r="AL295" i="11"/>
  <c r="AL296" i="11"/>
  <c r="AL297" i="11"/>
  <c r="AL298" i="11"/>
  <c r="AL299" i="11"/>
  <c r="AL369" i="11"/>
  <c r="AL373" i="11"/>
  <c r="AL376" i="11"/>
  <c r="AL477" i="11"/>
  <c r="AL481" i="11"/>
  <c r="AL491" i="11"/>
  <c r="AL492" i="11"/>
  <c r="AL493" i="11"/>
  <c r="AL494" i="11"/>
  <c r="AL495" i="11"/>
  <c r="AL496" i="11"/>
  <c r="AL497" i="11"/>
  <c r="AL498" i="11"/>
  <c r="AL499" i="11"/>
  <c r="AL500" i="11"/>
  <c r="AL501" i="11"/>
  <c r="AL502" i="11"/>
  <c r="AL503" i="11"/>
  <c r="AL504" i="11"/>
  <c r="AL505" i="11"/>
  <c r="AL87" i="11"/>
  <c r="AL89" i="11"/>
  <c r="AL91" i="11"/>
  <c r="AL93" i="11"/>
  <c r="AL97" i="11"/>
  <c r="AL98" i="11"/>
  <c r="AL99" i="11"/>
  <c r="AL100" i="11"/>
  <c r="AL101" i="11"/>
  <c r="AL102" i="11"/>
  <c r="AL103" i="11"/>
  <c r="AL106" i="11"/>
  <c r="AL178" i="11"/>
  <c r="AL180" i="11"/>
  <c r="AL182" i="11"/>
  <c r="AL184" i="11"/>
  <c r="AL186" i="11"/>
  <c r="AL188" i="11"/>
  <c r="AL192" i="11"/>
  <c r="AL193" i="11"/>
  <c r="AL194" i="11"/>
  <c r="AL195" i="11"/>
  <c r="AL196" i="11"/>
  <c r="AL197" i="11"/>
  <c r="AL198" i="11"/>
  <c r="AL199" i="11"/>
  <c r="AL201" i="11"/>
  <c r="AL203" i="11"/>
  <c r="AL206" i="11"/>
  <c r="AL280" i="11"/>
  <c r="AL282" i="11"/>
  <c r="AL284" i="11"/>
  <c r="AL367" i="11"/>
  <c r="AL371" i="11"/>
  <c r="AL375" i="11"/>
  <c r="AL475" i="11"/>
  <c r="AL479" i="11"/>
  <c r="AL483" i="11"/>
  <c r="Q186" i="6"/>
  <c r="AL379" i="11"/>
  <c r="AL380" i="11"/>
  <c r="AL381" i="11"/>
  <c r="AL382" i="11"/>
  <c r="AL383" i="11"/>
  <c r="AL384" i="11"/>
  <c r="AL385" i="11"/>
  <c r="AL386" i="11"/>
  <c r="AL387" i="11"/>
  <c r="AL388" i="11"/>
  <c r="AL389" i="11"/>
  <c r="AL391" i="11"/>
  <c r="AL474" i="11"/>
  <c r="AL476" i="11"/>
  <c r="AL478" i="11"/>
  <c r="AL480" i="11"/>
  <c r="AL482" i="11"/>
  <c r="AL488" i="11"/>
  <c r="AL573" i="11"/>
  <c r="AL574" i="11"/>
  <c r="AL575" i="11"/>
  <c r="AL576" i="11"/>
  <c r="AL577" i="11"/>
  <c r="AL578" i="11"/>
  <c r="AL579" i="11"/>
  <c r="Q357" i="6"/>
  <c r="AL653" i="11"/>
  <c r="AL654" i="11"/>
  <c r="AL655" i="11"/>
  <c r="AL656" i="11"/>
  <c r="AL657" i="11"/>
  <c r="AL658" i="11"/>
  <c r="AL659" i="11"/>
  <c r="AL660" i="11"/>
  <c r="AL661" i="11"/>
  <c r="AL662" i="11"/>
  <c r="AL663" i="11"/>
  <c r="AL664" i="11"/>
  <c r="AG62" i="11" l="1" a="1"/>
  <c r="AG62" i="11" s="1"/>
  <c r="AA434" i="6"/>
  <c r="AK464" i="6"/>
  <c r="C233" i="4"/>
  <c r="AK577" i="6"/>
  <c r="AA594" i="6"/>
  <c r="AK629" i="6"/>
  <c r="AA752" i="6"/>
  <c r="AK781" i="6"/>
  <c r="L27" i="2"/>
  <c r="C26" i="2"/>
  <c r="C126" i="4"/>
  <c r="AA488" i="6"/>
  <c r="BO486" i="11"/>
  <c r="BP486" i="11" s="1"/>
  <c r="BO485" i="11"/>
  <c r="BP485" i="11" s="1"/>
  <c r="BO487" i="11"/>
  <c r="BP487" i="11" s="1"/>
  <c r="BO86" i="11"/>
  <c r="BP86" i="11" s="1"/>
  <c r="BO484" i="11"/>
  <c r="BP484" i="11" s="1"/>
  <c r="BO390" i="11"/>
  <c r="BO205" i="11"/>
  <c r="BO104" i="11"/>
  <c r="BO105" i="11"/>
  <c r="AP192" i="11"/>
  <c r="AP193" i="11" s="1"/>
  <c r="AP194" i="11" s="1"/>
  <c r="AP195" i="11" s="1"/>
  <c r="AP196" i="11" s="1"/>
  <c r="AP197" i="11" s="1"/>
  <c r="AP178" i="11"/>
  <c r="AP179" i="11" s="1"/>
  <c r="AP180" i="11" s="1"/>
  <c r="AP181" i="11" s="1"/>
  <c r="AL548" i="11" a="1"/>
  <c r="AL548" i="11" s="1"/>
  <c r="P370" i="6" s="1"/>
  <c r="AL550" i="11" a="1"/>
  <c r="AL550" i="11" s="1"/>
  <c r="P372" i="6" s="1"/>
  <c r="AL547" i="11" a="1"/>
  <c r="AL547" i="11" s="1"/>
  <c r="P369" i="6" s="1"/>
  <c r="AL549" i="11" a="1"/>
  <c r="AL549" i="11" s="1"/>
  <c r="P371" i="6" s="1"/>
  <c r="AL551" i="11" a="1"/>
  <c r="AL551" i="11" s="1"/>
  <c r="P373" i="6" s="1"/>
  <c r="AL436" i="11" a="1"/>
  <c r="AL436" i="11" s="1"/>
  <c r="P315" i="6" s="1"/>
  <c r="AL437" i="11" a="1"/>
  <c r="AL437" i="11" s="1"/>
  <c r="P316" i="6" s="1"/>
  <c r="AL438" i="11" a="1"/>
  <c r="AL438" i="11" s="1"/>
  <c r="P317" i="6" s="1"/>
  <c r="AL439" i="11" a="1"/>
  <c r="AL439" i="11" s="1"/>
  <c r="P318" i="6" s="1"/>
  <c r="AL440" i="11" a="1"/>
  <c r="AL440" i="11" s="1"/>
  <c r="P319" i="6" s="1"/>
  <c r="AL441" i="11" a="1"/>
  <c r="AL441" i="11" s="1"/>
  <c r="P320" i="6" s="1"/>
  <c r="AL442" i="11" a="1"/>
  <c r="AL442" i="11" s="1"/>
  <c r="P321" i="6" s="1"/>
  <c r="AL443" i="11" a="1"/>
  <c r="AL443" i="11" s="1"/>
  <c r="P322" i="6" s="1"/>
  <c r="AL444" i="11" a="1"/>
  <c r="AL444" i="11" s="1"/>
  <c r="P323" i="6" s="1"/>
  <c r="AL445" i="11" a="1"/>
  <c r="AL445" i="11" s="1"/>
  <c r="P324" i="6" s="1"/>
  <c r="AL446" i="11" a="1"/>
  <c r="AL446" i="11" s="1"/>
  <c r="P325" i="6" s="1"/>
  <c r="AL447" i="11" a="1"/>
  <c r="AL447" i="11" s="1"/>
  <c r="P326" i="6" s="1"/>
  <c r="AL448" i="11" a="1"/>
  <c r="AL448" i="11" s="1"/>
  <c r="P327" i="6" s="1"/>
  <c r="AL449" i="11" a="1"/>
  <c r="AL449" i="11" s="1"/>
  <c r="P328" i="6" s="1"/>
  <c r="AL450" i="11" a="1"/>
  <c r="AL450" i="11" s="1"/>
  <c r="P329" i="6" s="1"/>
  <c r="AL451" i="11" a="1"/>
  <c r="AL451" i="11" s="1"/>
  <c r="P330" i="6" s="1"/>
  <c r="AL452" i="11" a="1"/>
  <c r="AL452" i="11" s="1"/>
  <c r="P331" i="6" s="1"/>
  <c r="AL453" i="11" a="1"/>
  <c r="AL453" i="11" s="1"/>
  <c r="P332" i="6" s="1"/>
  <c r="AL454" i="11" a="1"/>
  <c r="AL454" i="11" s="1"/>
  <c r="P333" i="6" s="1"/>
  <c r="AL455" i="11" a="1"/>
  <c r="AL455" i="11" s="1"/>
  <c r="AL456" i="11" a="1"/>
  <c r="AL456" i="11" s="1"/>
  <c r="P334" i="6" s="1"/>
  <c r="AL457" i="11" a="1"/>
  <c r="AL457" i="11" s="1"/>
  <c r="P335" i="6" s="1"/>
  <c r="AL458" i="11" a="1"/>
  <c r="AL458" i="11" s="1"/>
  <c r="P336" i="6" s="1"/>
  <c r="AL459" i="11" a="1"/>
  <c r="AL459" i="11" s="1"/>
  <c r="AL346" i="11" a="1"/>
  <c r="AL346" i="11" s="1"/>
  <c r="P254" i="6" s="1"/>
  <c r="AL349" i="11" a="1"/>
  <c r="AL349" i="11" s="1"/>
  <c r="P257" i="6" s="1"/>
  <c r="AL351" i="11" a="1"/>
  <c r="AL351" i="11" s="1"/>
  <c r="P259" i="6" s="1"/>
  <c r="AL347" i="11" a="1"/>
  <c r="AL347" i="11" s="1"/>
  <c r="P255" i="6" s="1"/>
  <c r="AL348" i="11" a="1"/>
  <c r="AL348" i="11" s="1"/>
  <c r="P256" i="6" s="1"/>
  <c r="AL350" i="11" a="1"/>
  <c r="AL350" i="11" s="1"/>
  <c r="P258" i="6" s="1"/>
  <c r="AL352" i="11" a="1"/>
  <c r="AL352" i="11" s="1"/>
  <c r="P260" i="6" s="1"/>
  <c r="AL257" i="11" a="1"/>
  <c r="AL257" i="11" s="1"/>
  <c r="P197" i="6" s="1"/>
  <c r="AL258" i="11" a="1"/>
  <c r="AL258" i="11" s="1"/>
  <c r="P198" i="6" s="1"/>
  <c r="AL259" i="11" a="1"/>
  <c r="AL259" i="11" s="1"/>
  <c r="P199" i="6" s="1"/>
  <c r="AL260" i="11" a="1"/>
  <c r="AL260" i="11" s="1"/>
  <c r="P200" i="6" s="1"/>
  <c r="AL261" i="11" a="1"/>
  <c r="AL261" i="11" s="1"/>
  <c r="P201" i="6" s="1"/>
  <c r="AL262" i="11" a="1"/>
  <c r="AL262" i="11" s="1"/>
  <c r="P202" i="6" s="1"/>
  <c r="AL263" i="11" a="1"/>
  <c r="AL263" i="11" s="1"/>
  <c r="P203" i="6" s="1"/>
  <c r="AL264" i="11" a="1"/>
  <c r="AL264" i="11" s="1"/>
  <c r="P204" i="6" s="1"/>
  <c r="AL265" i="11" a="1"/>
  <c r="AL265" i="11" s="1"/>
  <c r="P205" i="6" s="1"/>
  <c r="AL266" i="11" a="1"/>
  <c r="AL266" i="11" s="1"/>
  <c r="P206" i="6" s="1"/>
  <c r="AL155" i="11" a="1"/>
  <c r="AL155" i="11" s="1"/>
  <c r="P143" i="6" s="1"/>
  <c r="AL156" i="11" a="1"/>
  <c r="AL156" i="11" s="1"/>
  <c r="P144" i="6" s="1"/>
  <c r="AL157" i="11" a="1"/>
  <c r="AL157" i="11" s="1"/>
  <c r="P145" i="6" s="1"/>
  <c r="AL158" i="11" a="1"/>
  <c r="AL158" i="11" s="1"/>
  <c r="P146" i="6" s="1"/>
  <c r="AL159" i="11" a="1"/>
  <c r="AL159" i="11" s="1"/>
  <c r="P147" i="6" s="1"/>
  <c r="AL160" i="11" a="1"/>
  <c r="AL160" i="11" s="1"/>
  <c r="P148" i="6" s="1"/>
  <c r="AL161" i="11" a="1"/>
  <c r="AL161" i="11" s="1"/>
  <c r="P149" i="6" s="1"/>
  <c r="AL162" i="11" a="1"/>
  <c r="AL162" i="11" s="1"/>
  <c r="P150" i="6" s="1"/>
  <c r="AL163" i="11" a="1"/>
  <c r="AL163" i="11" s="1"/>
  <c r="P151" i="6" s="1"/>
  <c r="AL164" i="11" a="1"/>
  <c r="AL164" i="11" s="1"/>
  <c r="P152" i="6" s="1"/>
  <c r="AL63" i="11" a="1"/>
  <c r="AL63" i="11" s="1"/>
  <c r="P83" i="6" s="1"/>
  <c r="AL64" i="11" a="1"/>
  <c r="AL64" i="11" s="1"/>
  <c r="P84" i="6" s="1"/>
  <c r="AL65" i="11" a="1"/>
  <c r="AL65" i="11" s="1"/>
  <c r="P85" i="6" s="1"/>
  <c r="AL66" i="11" a="1"/>
  <c r="AL66" i="11" s="1"/>
  <c r="P86" i="6" s="1"/>
  <c r="AL67" i="11" a="1"/>
  <c r="AL67" i="11" s="1"/>
  <c r="P87" i="6" s="1"/>
  <c r="AL68" i="11" a="1"/>
  <c r="AL68" i="11" s="1"/>
  <c r="P88" i="6" s="1"/>
  <c r="AL69" i="11" a="1"/>
  <c r="AL69" i="11" s="1"/>
  <c r="P89" i="6" s="1"/>
  <c r="AL70" i="11" a="1"/>
  <c r="AL70" i="11" s="1"/>
  <c r="P90" i="6" s="1"/>
  <c r="AL71" i="11" a="1"/>
  <c r="AL71" i="11" s="1"/>
  <c r="P91" i="6" s="1"/>
  <c r="AL72" i="11" a="1"/>
  <c r="AL72" i="11" s="1"/>
  <c r="P92" i="6" s="1"/>
  <c r="AL62" i="11" a="1"/>
  <c r="AL62" i="11" s="1"/>
  <c r="P82" i="6" s="1"/>
  <c r="Z82" i="6" s="1"/>
  <c r="P80" i="6" s="1"/>
  <c r="AH346" i="11" a="1"/>
  <c r="AH346" i="11" s="1"/>
  <c r="AH347" i="11" a="1"/>
  <c r="AH347" i="11" s="1"/>
  <c r="AH348" i="11" a="1"/>
  <c r="AH348" i="11" s="1"/>
  <c r="AH349" i="11" a="1"/>
  <c r="AH349" i="11" s="1"/>
  <c r="AH350" i="11" a="1"/>
  <c r="AH350" i="11" s="1"/>
  <c r="AH351" i="11" a="1"/>
  <c r="AH351" i="11" s="1"/>
  <c r="AH352" i="11" a="1"/>
  <c r="AH352" i="11" s="1"/>
  <c r="AH257" i="11" a="1"/>
  <c r="AH257" i="11" s="1"/>
  <c r="AH259" i="11" a="1"/>
  <c r="AH259" i="11" s="1"/>
  <c r="AH261" i="11" a="1"/>
  <c r="AH261" i="11" s="1"/>
  <c r="AH263" i="11" a="1"/>
  <c r="AH263" i="11" s="1"/>
  <c r="AH265" i="11" a="1"/>
  <c r="AH265" i="11" s="1"/>
  <c r="AH64" i="11" a="1"/>
  <c r="AH64" i="11" s="1"/>
  <c r="AH66" i="11" a="1"/>
  <c r="AH66" i="11" s="1"/>
  <c r="AH62" i="11" a="1"/>
  <c r="AH62" i="11" s="1"/>
  <c r="AH626" i="11" a="1"/>
  <c r="AH626" i="11" s="1"/>
  <c r="AH627" i="11" a="1"/>
  <c r="AH627" i="11" s="1"/>
  <c r="AH629" i="11" a="1"/>
  <c r="AH629" i="11" s="1"/>
  <c r="AH631" i="11" a="1"/>
  <c r="AH631" i="11" s="1"/>
  <c r="AH633" i="11" a="1"/>
  <c r="AH633" i="11" s="1"/>
  <c r="AH547" i="11" a="1"/>
  <c r="AH547" i="11" s="1"/>
  <c r="AH549" i="11" a="1"/>
  <c r="AH549" i="11" s="1"/>
  <c r="AH546" i="11" a="1"/>
  <c r="AH546" i="11" s="1"/>
  <c r="AH437" i="11" a="1"/>
  <c r="AH437" i="11" s="1"/>
  <c r="AH439" i="11" a="1"/>
  <c r="AH439" i="11" s="1"/>
  <c r="AH441" i="11" a="1"/>
  <c r="AH441" i="11" s="1"/>
  <c r="AH443" i="11" a="1"/>
  <c r="AH443" i="11" s="1"/>
  <c r="AH435" i="11" a="1"/>
  <c r="AH435" i="11" s="1"/>
  <c r="AH345" i="11" a="1"/>
  <c r="AH345" i="11" s="1"/>
  <c r="AH258" i="11" a="1"/>
  <c r="AH258" i="11" s="1"/>
  <c r="AH262" i="11" a="1"/>
  <c r="AH262" i="11" s="1"/>
  <c r="AH256" i="11" a="1"/>
  <c r="AH256" i="11" s="1"/>
  <c r="AH156" i="11" a="1"/>
  <c r="AH156" i="11" s="1"/>
  <c r="AH158" i="11" a="1"/>
  <c r="AH158" i="11" s="1"/>
  <c r="AH160" i="11" a="1"/>
  <c r="AH160" i="11" s="1"/>
  <c r="AH162" i="11" a="1"/>
  <c r="AH162" i="11" s="1"/>
  <c r="AH63" i="11" a="1"/>
  <c r="AH63" i="11" s="1"/>
  <c r="AH628" i="11" a="1"/>
  <c r="AH628" i="11" s="1"/>
  <c r="AH630" i="11" a="1"/>
  <c r="AH630" i="11" s="1"/>
  <c r="AH632" i="11" a="1"/>
  <c r="AH632" i="11" s="1"/>
  <c r="AH625" i="11" a="1"/>
  <c r="AH625" i="11" s="1"/>
  <c r="AH548" i="11" a="1"/>
  <c r="AH548" i="11" s="1"/>
  <c r="AH550" i="11" a="1"/>
  <c r="AH550" i="11" s="1"/>
  <c r="AH436" i="11" a="1"/>
  <c r="AH436" i="11" s="1"/>
  <c r="AH438" i="11" a="1"/>
  <c r="AH438" i="11" s="1"/>
  <c r="AH440" i="11" a="1"/>
  <c r="AH440" i="11" s="1"/>
  <c r="AH442" i="11" a="1"/>
  <c r="AH442" i="11" s="1"/>
  <c r="AH444" i="11" a="1"/>
  <c r="AH444" i="11" s="1"/>
  <c r="AH260" i="11" a="1"/>
  <c r="AH260" i="11" s="1"/>
  <c r="AH264" i="11" a="1"/>
  <c r="AH264" i="11" s="1"/>
  <c r="AH155" i="11" a="1"/>
  <c r="AH155" i="11" s="1"/>
  <c r="AH157" i="11" a="1"/>
  <c r="AH157" i="11" s="1"/>
  <c r="AH159" i="11" a="1"/>
  <c r="AH159" i="11" s="1"/>
  <c r="AH161" i="11" a="1"/>
  <c r="AH161" i="11" s="1"/>
  <c r="AH163" i="11" a="1"/>
  <c r="AH163" i="11" s="1"/>
  <c r="AH65" i="11" a="1"/>
  <c r="AH65" i="11" s="1"/>
  <c r="AG437" i="11" a="1"/>
  <c r="AG437" i="11" s="1"/>
  <c r="AG439" i="11" a="1"/>
  <c r="AG439" i="11" s="1"/>
  <c r="AG441" i="11" a="1"/>
  <c r="AG441" i="11" s="1"/>
  <c r="AG443" i="11" a="1"/>
  <c r="AG443" i="11" s="1"/>
  <c r="AG435" i="11" a="1"/>
  <c r="AG435" i="11" s="1"/>
  <c r="AG346" i="11" a="1"/>
  <c r="AG346" i="11" s="1"/>
  <c r="AG348" i="11" a="1"/>
  <c r="AG348" i="11" s="1"/>
  <c r="AG350" i="11" a="1"/>
  <c r="AG350" i="11" s="1"/>
  <c r="AG345" i="11" a="1"/>
  <c r="AG345" i="11" s="1"/>
  <c r="AG438" i="11" a="1"/>
  <c r="AG438" i="11" s="1"/>
  <c r="AG442" i="11" a="1"/>
  <c r="AG442" i="11" s="1"/>
  <c r="AG347" i="11" a="1"/>
  <c r="AG347" i="11" s="1"/>
  <c r="AG155" i="11" a="1"/>
  <c r="AG155" i="11" s="1"/>
  <c r="AG157" i="11" a="1"/>
  <c r="AG157" i="11" s="1"/>
  <c r="AG159" i="11" a="1"/>
  <c r="AG159" i="11" s="1"/>
  <c r="AG63" i="11" a="1"/>
  <c r="AG63" i="11" s="1"/>
  <c r="AG65" i="11" a="1"/>
  <c r="AG65" i="11" s="1"/>
  <c r="AG436" i="11" a="1"/>
  <c r="AG436" i="11" s="1"/>
  <c r="AG440" i="11" a="1"/>
  <c r="AG440" i="11" s="1"/>
  <c r="AG444" i="11" a="1"/>
  <c r="AG444" i="11" s="1"/>
  <c r="AG349" i="11" a="1"/>
  <c r="AG349" i="11" s="1"/>
  <c r="AG156" i="11" a="1"/>
  <c r="AG156" i="11" s="1"/>
  <c r="AG158" i="11" a="1"/>
  <c r="AG158" i="11" s="1"/>
  <c r="AG160" i="11" a="1"/>
  <c r="AG160" i="11" s="1"/>
  <c r="AG64" i="11" a="1"/>
  <c r="AG64" i="11" s="1"/>
  <c r="AP379" i="11"/>
  <c r="AP380" i="11" s="1"/>
  <c r="AP381" i="11" s="1"/>
  <c r="AP382" i="11" s="1"/>
  <c r="AP383" i="11" s="1"/>
  <c r="AP384" i="11" s="1"/>
  <c r="AP385" i="11" s="1"/>
  <c r="AP386" i="11" s="1"/>
  <c r="AP387" i="11" s="1"/>
  <c r="AP388" i="11" s="1"/>
  <c r="Q291" i="4"/>
  <c r="AP280" i="11"/>
  <c r="AP281" i="11" s="1"/>
  <c r="AP282" i="11" s="1"/>
  <c r="AP283" i="11" s="1"/>
  <c r="AP284" i="11" s="1"/>
  <c r="AA546" i="6"/>
  <c r="Q512" i="4"/>
  <c r="BO567" i="11"/>
  <c r="BP567" i="11" s="1"/>
  <c r="C619" i="4"/>
  <c r="AP653" i="11"/>
  <c r="AP654" i="11" s="1"/>
  <c r="AP655" i="11" s="1"/>
  <c r="AP656" i="11" s="1"/>
  <c r="AP657" i="11" s="1"/>
  <c r="AP658" i="11" s="1"/>
  <c r="AP659" i="11" s="1"/>
  <c r="AP660" i="11" s="1"/>
  <c r="AP661" i="11" s="1"/>
  <c r="AP662" i="11" s="1"/>
  <c r="AP663" i="11" s="1"/>
  <c r="AP664" i="11" s="1"/>
  <c r="AP491" i="11"/>
  <c r="AP492" i="11" s="1"/>
  <c r="BO375" i="11"/>
  <c r="BP375" i="11" s="1"/>
  <c r="P394" i="4"/>
  <c r="P670" i="4"/>
  <c r="BO90" i="11"/>
  <c r="BP90" i="11" s="1"/>
  <c r="BO282" i="11"/>
  <c r="BP282" i="11" s="1"/>
  <c r="BO650" i="11"/>
  <c r="BP650" i="11" s="1"/>
  <c r="BO649" i="11"/>
  <c r="BP649" i="11" s="1"/>
  <c r="P381" i="4"/>
  <c r="BO87" i="11"/>
  <c r="BP87" i="11" s="1"/>
  <c r="BO180" i="11"/>
  <c r="BP180" i="11" s="1"/>
  <c r="BO368" i="11"/>
  <c r="BP368" i="11" s="1"/>
  <c r="BO479" i="11"/>
  <c r="BP479" i="11" s="1"/>
  <c r="BO93" i="11"/>
  <c r="BP93" i="11" s="1"/>
  <c r="BO184" i="11"/>
  <c r="BP184" i="11" s="1"/>
  <c r="BO367" i="11"/>
  <c r="BP367" i="11" s="1"/>
  <c r="BO475" i="11"/>
  <c r="BP475" i="11" s="1"/>
  <c r="BO483" i="11"/>
  <c r="BP483" i="11" s="1"/>
  <c r="BO645" i="11"/>
  <c r="BP645" i="11" s="1"/>
  <c r="Q670" i="4"/>
  <c r="Q193" i="4"/>
  <c r="BO88" i="11"/>
  <c r="BP88" i="11" s="1"/>
  <c r="BO178" i="11"/>
  <c r="BP178" i="11" s="1"/>
  <c r="BO182" i="11"/>
  <c r="BP182" i="11" s="1"/>
  <c r="BO280" i="11"/>
  <c r="BP280" i="11" s="1"/>
  <c r="BO284" i="11"/>
  <c r="BP284" i="11" s="1"/>
  <c r="BO372" i="11"/>
  <c r="BP372" i="11" s="1"/>
  <c r="BO371" i="11"/>
  <c r="BP371" i="11" s="1"/>
  <c r="BO376" i="11"/>
  <c r="BP376" i="11" s="1"/>
  <c r="BO477" i="11"/>
  <c r="BP477" i="11" s="1"/>
  <c r="BO481" i="11"/>
  <c r="BP481" i="11" s="1"/>
  <c r="BO565" i="11"/>
  <c r="BP565" i="11" s="1"/>
  <c r="BO569" i="11"/>
  <c r="BP569" i="11" s="1"/>
  <c r="BO647" i="11"/>
  <c r="BP647" i="11" s="1"/>
  <c r="Q678" i="4"/>
  <c r="P598" i="4"/>
  <c r="P512" i="4"/>
  <c r="Q298" i="4"/>
  <c r="P291" i="4"/>
  <c r="P207" i="4"/>
  <c r="P193" i="4"/>
  <c r="P590" i="4"/>
  <c r="Q394" i="4"/>
  <c r="P298" i="4"/>
  <c r="Q207" i="4"/>
  <c r="C30" i="4"/>
  <c r="AP366" i="11"/>
  <c r="AP367" i="11" s="1"/>
  <c r="AP368" i="11" s="1"/>
  <c r="AP369" i="11" s="1"/>
  <c r="AP287" i="11"/>
  <c r="AP288" i="11" s="1"/>
  <c r="AP289" i="11" s="1"/>
  <c r="AP290" i="11" s="1"/>
  <c r="AP291" i="11" s="1"/>
  <c r="AP292" i="11" s="1"/>
  <c r="AP293" i="11" s="1"/>
  <c r="AP294" i="11" s="1"/>
  <c r="AP295" i="11" s="1"/>
  <c r="AP296" i="11" s="1"/>
  <c r="AP297" i="11" s="1"/>
  <c r="AP298" i="11" s="1"/>
  <c r="AP299" i="11" s="1"/>
  <c r="AP300" i="11" s="1"/>
  <c r="AP301" i="11" s="1"/>
  <c r="BO91" i="11"/>
  <c r="BP91" i="11" s="1"/>
  <c r="BO89" i="11"/>
  <c r="BP89" i="11" s="1"/>
  <c r="BO92" i="11"/>
  <c r="BP92" i="11" s="1"/>
  <c r="BO94" i="11"/>
  <c r="BP94" i="11" s="1"/>
  <c r="BO179" i="11"/>
  <c r="BP179" i="11" s="1"/>
  <c r="BO181" i="11"/>
  <c r="BP181" i="11" s="1"/>
  <c r="BO183" i="11"/>
  <c r="BP183" i="11" s="1"/>
  <c r="BO189" i="11"/>
  <c r="BP189" i="11" s="1"/>
  <c r="BO281" i="11"/>
  <c r="BP281" i="11" s="1"/>
  <c r="BO283" i="11"/>
  <c r="BP283" i="11" s="1"/>
  <c r="BO366" i="11"/>
  <c r="BP366" i="11" s="1"/>
  <c r="BO370" i="11"/>
  <c r="BP370" i="11" s="1"/>
  <c r="BO374" i="11"/>
  <c r="BP374" i="11" s="1"/>
  <c r="BO369" i="11"/>
  <c r="BP369" i="11" s="1"/>
  <c r="BO373" i="11"/>
  <c r="BP373" i="11" s="1"/>
  <c r="BO474" i="11"/>
  <c r="BP474" i="11" s="1"/>
  <c r="BO476" i="11"/>
  <c r="BP476" i="11" s="1"/>
  <c r="BO478" i="11"/>
  <c r="BP478" i="11" s="1"/>
  <c r="BO480" i="11"/>
  <c r="BP480" i="11" s="1"/>
  <c r="BO482" i="11"/>
  <c r="BP482" i="11" s="1"/>
  <c r="BO488" i="11"/>
  <c r="BP488" i="11" s="1"/>
  <c r="BO566" i="11"/>
  <c r="BP566" i="11" s="1"/>
  <c r="BO568" i="11"/>
  <c r="BP568" i="11" s="1"/>
  <c r="BO570" i="11"/>
  <c r="BP570" i="11" s="1"/>
  <c r="BO646" i="11"/>
  <c r="BP646" i="11" s="1"/>
  <c r="BO648" i="11"/>
  <c r="BP648" i="11" s="1"/>
  <c r="C324" i="4"/>
  <c r="AP573" i="11"/>
  <c r="AP574" i="11" s="1"/>
  <c r="AP575" i="11" s="1"/>
  <c r="AP576" i="11" s="1"/>
  <c r="AP577" i="11" s="1"/>
  <c r="AP578" i="11" s="1"/>
  <c r="AP579" i="11" s="1"/>
  <c r="AP580" i="11" s="1"/>
  <c r="AP581" i="11" s="1"/>
  <c r="AP582" i="11" s="1"/>
  <c r="AR572" i="11" s="1"/>
  <c r="AP474" i="11"/>
  <c r="AP475" i="11" s="1"/>
  <c r="AP476" i="11" s="1"/>
  <c r="AP477" i="11" s="1"/>
  <c r="AP478" i="11" s="1"/>
  <c r="AP479" i="11" s="1"/>
  <c r="AP480" i="11" s="1"/>
  <c r="AP481" i="11" s="1"/>
  <c r="AP482" i="11" s="1"/>
  <c r="AP97" i="11"/>
  <c r="AP98" i="11" s="1"/>
  <c r="AP99" i="11" s="1"/>
  <c r="AP100" i="11" s="1"/>
  <c r="AP101" i="11" s="1"/>
  <c r="AP102" i="11" s="1"/>
  <c r="AP86" i="11"/>
  <c r="AP87" i="11" s="1"/>
  <c r="AP88" i="11" s="1"/>
  <c r="AP89" i="11" s="1"/>
  <c r="Q495" i="4"/>
  <c r="Q381" i="4"/>
  <c r="Q677" i="4"/>
  <c r="Q393" i="4"/>
  <c r="Q206" i="4"/>
  <c r="Q597" i="4"/>
  <c r="Q511" i="4"/>
  <c r="Q297" i="4"/>
  <c r="AP647" i="11"/>
  <c r="AP648" i="11" s="1"/>
  <c r="AP649" i="11" s="1"/>
  <c r="AP650" i="11" s="1"/>
  <c r="AL630" i="11" a="1"/>
  <c r="AL630" i="11" s="1"/>
  <c r="P412" i="6" s="1"/>
  <c r="AL628" i="11" a="1"/>
  <c r="AL628" i="11" s="1"/>
  <c r="P410" i="6" s="1"/>
  <c r="AL626" i="11" a="1"/>
  <c r="AL626" i="11" s="1"/>
  <c r="P408" i="6" s="1"/>
  <c r="AL631" i="11" a="1"/>
  <c r="AL631" i="11" s="1"/>
  <c r="P413" i="6" s="1"/>
  <c r="AL629" i="11" a="1"/>
  <c r="AL629" i="11" s="1"/>
  <c r="P411" i="6" s="1"/>
  <c r="AL627" i="11" a="1"/>
  <c r="AL627" i="11" s="1"/>
  <c r="P409" i="6" s="1"/>
  <c r="AL625" i="11" a="1"/>
  <c r="AL625" i="11" s="1"/>
  <c r="P407" i="6" s="1"/>
  <c r="Z407" i="6" s="1"/>
  <c r="P405" i="6" s="1"/>
  <c r="AL546" i="11" a="1"/>
  <c r="AL546" i="11" s="1"/>
  <c r="P368" i="6" s="1"/>
  <c r="Z368" i="6" s="1"/>
  <c r="P366" i="6" s="1"/>
  <c r="AL435" i="11" a="1"/>
  <c r="AL435" i="11" s="1"/>
  <c r="P314" i="6" s="1"/>
  <c r="Z314" i="6" s="1"/>
  <c r="P312" i="6" s="1"/>
  <c r="AL154" i="11" a="1"/>
  <c r="AL154" i="11" s="1"/>
  <c r="P142" i="6" s="1"/>
  <c r="Z142" i="6" s="1"/>
  <c r="P140" i="6" s="1"/>
  <c r="AL345" i="11" a="1"/>
  <c r="AL345" i="11" s="1"/>
  <c r="P253" i="6" s="1"/>
  <c r="Z253" i="6" s="1"/>
  <c r="P251" i="6" s="1"/>
  <c r="AL256" i="11" a="1"/>
  <c r="AL256" i="11" s="1"/>
  <c r="P196" i="6" s="1"/>
  <c r="Z196" i="6" s="1"/>
  <c r="P194" i="6" s="1"/>
  <c r="AR564" i="11"/>
  <c r="BO664" i="11"/>
  <c r="BO662" i="11"/>
  <c r="BO660" i="11"/>
  <c r="BO658" i="11"/>
  <c r="BO656" i="11"/>
  <c r="BO654" i="11"/>
  <c r="BO663" i="11"/>
  <c r="BO661" i="11"/>
  <c r="BO659" i="11"/>
  <c r="BO657" i="11"/>
  <c r="BO655" i="11"/>
  <c r="BO653" i="11"/>
  <c r="BO581" i="11"/>
  <c r="BO579" i="11"/>
  <c r="BO577" i="11"/>
  <c r="BO575" i="11"/>
  <c r="BO573" i="11"/>
  <c r="BO505" i="11"/>
  <c r="BO503" i="11"/>
  <c r="BO501" i="11"/>
  <c r="BO499" i="11"/>
  <c r="BO582" i="11"/>
  <c r="BO580" i="11"/>
  <c r="BO578" i="11"/>
  <c r="BO576" i="11"/>
  <c r="BO574" i="11"/>
  <c r="BO497" i="11"/>
  <c r="BO495" i="11"/>
  <c r="BO493" i="11"/>
  <c r="BO491" i="11"/>
  <c r="BO389" i="11"/>
  <c r="BO387" i="11"/>
  <c r="BO385" i="11"/>
  <c r="BO383" i="11"/>
  <c r="BO381" i="11"/>
  <c r="BO379" i="11"/>
  <c r="BO504" i="11"/>
  <c r="BO502" i="11"/>
  <c r="BO500" i="11"/>
  <c r="BO498" i="11"/>
  <c r="BO496" i="11"/>
  <c r="BO494" i="11"/>
  <c r="BO492" i="11"/>
  <c r="BO391" i="11"/>
  <c r="BO388" i="11"/>
  <c r="BO386" i="11"/>
  <c r="BO384" i="11"/>
  <c r="BO382" i="11"/>
  <c r="BO380" i="11"/>
  <c r="BO301" i="11"/>
  <c r="BO300" i="11"/>
  <c r="BO298" i="11"/>
  <c r="BO296" i="11"/>
  <c r="BO294" i="11"/>
  <c r="BO292" i="11"/>
  <c r="BO290" i="11"/>
  <c r="BO288" i="11"/>
  <c r="BO206" i="11"/>
  <c r="BO197" i="11"/>
  <c r="BO195" i="11"/>
  <c r="BO193" i="11"/>
  <c r="BO106" i="11"/>
  <c r="BO299" i="11"/>
  <c r="BO297" i="11"/>
  <c r="BO295" i="11"/>
  <c r="BO293" i="11"/>
  <c r="BO291" i="11"/>
  <c r="BO289" i="11"/>
  <c r="BO287" i="11"/>
  <c r="BO198" i="11"/>
  <c r="BO196" i="11"/>
  <c r="BO194" i="11"/>
  <c r="BO192" i="11"/>
  <c r="BO103" i="11"/>
  <c r="BO101" i="11"/>
  <c r="BO99" i="11"/>
  <c r="BO97" i="11"/>
  <c r="BO102" i="11"/>
  <c r="BO100" i="11"/>
  <c r="BO98" i="11"/>
  <c r="AA642" i="6"/>
  <c r="C418" i="4"/>
  <c r="AA710" i="6"/>
  <c r="C539" i="4"/>
  <c r="L28" i="2" l="1"/>
  <c r="C27" i="2"/>
  <c r="AP483" i="11"/>
  <c r="AP484" i="11" s="1"/>
  <c r="AP485" i="11" s="1"/>
  <c r="AP486" i="11" s="1"/>
  <c r="AP487" i="11" s="1"/>
  <c r="AP488" i="11" s="1"/>
  <c r="AP389" i="11"/>
  <c r="AP390" i="11" s="1"/>
  <c r="AP391" i="11" s="1"/>
  <c r="AP198" i="11"/>
  <c r="AP103" i="11"/>
  <c r="AP104" i="11" s="1"/>
  <c r="AP105" i="11" s="1"/>
  <c r="AP106" i="11" s="1"/>
  <c r="AH448" i="11" a="1"/>
  <c r="AH448" i="11" s="1"/>
  <c r="AH456" i="11" a="1"/>
  <c r="AH456" i="11" s="1"/>
  <c r="AG450" i="11" a="1"/>
  <c r="AG450" i="11" s="1"/>
  <c r="AG447" i="11" a="1"/>
  <c r="AG447" i="11" s="1"/>
  <c r="AH551" i="11" a="1"/>
  <c r="AH551" i="11" s="1"/>
  <c r="AH447" i="11" a="1"/>
  <c r="AH447" i="11" s="1"/>
  <c r="AH457" i="11" a="1"/>
  <c r="AH457" i="11" s="1"/>
  <c r="AH451" i="11" a="1"/>
  <c r="AH451" i="11" s="1"/>
  <c r="AH452" i="11" a="1"/>
  <c r="AH452" i="11" s="1"/>
  <c r="AG456" i="11" a="1"/>
  <c r="AG456" i="11" s="1"/>
  <c r="AG454" i="11" a="1"/>
  <c r="AG454" i="11" s="1"/>
  <c r="AG451" i="11" a="1"/>
  <c r="AG451" i="11" s="1"/>
  <c r="AG457" i="11" a="1"/>
  <c r="AG457" i="11" s="1"/>
  <c r="AG452" i="11" a="1"/>
  <c r="AG452" i="11" s="1"/>
  <c r="AG448" i="11" a="1"/>
  <c r="AG448" i="11" s="1"/>
  <c r="AG459" i="11" a="1"/>
  <c r="AG459" i="11" s="1"/>
  <c r="AG453" i="11" a="1"/>
  <c r="AG453" i="11" s="1"/>
  <c r="AG449" i="11" a="1"/>
  <c r="AG449" i="11" s="1"/>
  <c r="AP182" i="11"/>
  <c r="AP183" i="11" s="1"/>
  <c r="AP184" i="11" s="1"/>
  <c r="AH459" i="11" a="1"/>
  <c r="AH459" i="11" s="1"/>
  <c r="AH453" i="11" a="1"/>
  <c r="AH453" i="11" s="1"/>
  <c r="AH449" i="11" a="1"/>
  <c r="AH449" i="11" s="1"/>
  <c r="AH454" i="11" a="1"/>
  <c r="AH454" i="11" s="1"/>
  <c r="AH450" i="11" a="1"/>
  <c r="AH450" i="11" s="1"/>
  <c r="AG154" i="11" a="1"/>
  <c r="AG154" i="11" s="1"/>
  <c r="AR279" i="11"/>
  <c r="AW284" i="11" s="1" a="1"/>
  <c r="AW284" i="11" s="1"/>
  <c r="AP90" i="11"/>
  <c r="AP91" i="11" s="1"/>
  <c r="AP92" i="11" s="1"/>
  <c r="AP93" i="11" s="1"/>
  <c r="AP94" i="11" s="1"/>
  <c r="AP370" i="11"/>
  <c r="AP371" i="11" s="1"/>
  <c r="AP372" i="11" s="1"/>
  <c r="AP373" i="11" s="1"/>
  <c r="AP374" i="11" s="1"/>
  <c r="AP375" i="11" s="1"/>
  <c r="AP376" i="11" s="1"/>
  <c r="AP199" i="11"/>
  <c r="AP200" i="11" s="1"/>
  <c r="AP201" i="11" s="1"/>
  <c r="AP202" i="11" s="1"/>
  <c r="AP203" i="11" s="1"/>
  <c r="AP204" i="11" s="1"/>
  <c r="AP205" i="11" s="1"/>
  <c r="AP206" i="11" s="1"/>
  <c r="AW570" i="11"/>
  <c r="AU570" i="11"/>
  <c r="AW569" i="11"/>
  <c r="AU569" i="11"/>
  <c r="AW568" i="11"/>
  <c r="AU568" i="11"/>
  <c r="AW567" i="11"/>
  <c r="AU567" i="11"/>
  <c r="AW566" i="11"/>
  <c r="AU566" i="11"/>
  <c r="AV570" i="11"/>
  <c r="Q596" i="4" s="1"/>
  <c r="AV569" i="11"/>
  <c r="Q595" i="4" s="1"/>
  <c r="AV568" i="11"/>
  <c r="Q594" i="4" s="1"/>
  <c r="AV567" i="11"/>
  <c r="Q593" i="4" s="1"/>
  <c r="AV566" i="11"/>
  <c r="Q592" i="4" s="1"/>
  <c r="AW565" i="11"/>
  <c r="AU565" i="11"/>
  <c r="AX570" i="11"/>
  <c r="AX569" i="11"/>
  <c r="AX568" i="11"/>
  <c r="AX567" i="11"/>
  <c r="AX566" i="11"/>
  <c r="AX565" i="11"/>
  <c r="AV565" i="11"/>
  <c r="Q591" i="4" s="1"/>
  <c r="AP493" i="11"/>
  <c r="AP494" i="11" s="1"/>
  <c r="AP495" i="11" s="1"/>
  <c r="AP496" i="11" s="1"/>
  <c r="AP497" i="11" s="1"/>
  <c r="AP498" i="11" s="1"/>
  <c r="AP499" i="11" s="1"/>
  <c r="AP500" i="11" s="1"/>
  <c r="AP501" i="11" s="1"/>
  <c r="AP502" i="11" s="1"/>
  <c r="AP503" i="11" s="1"/>
  <c r="AP504" i="11" s="1"/>
  <c r="AP505" i="11" s="1"/>
  <c r="AX581" i="11" a="1"/>
  <c r="AX581" i="11" s="1"/>
  <c r="AW581" i="11" a="1"/>
  <c r="AW581" i="11" s="1"/>
  <c r="AV581" i="11" a="1"/>
  <c r="AV581" i="11" s="1"/>
  <c r="Q607" i="4" s="1"/>
  <c r="AU581" i="11" a="1"/>
  <c r="AU581" i="11" s="1"/>
  <c r="AX579" i="11" a="1"/>
  <c r="AX579" i="11" s="1"/>
  <c r="AW579" i="11" a="1"/>
  <c r="AW579" i="11" s="1"/>
  <c r="AV579" i="11" a="1"/>
  <c r="AV579" i="11" s="1"/>
  <c r="Q605" i="4" s="1"/>
  <c r="AU579" i="11" a="1"/>
  <c r="AU579" i="11" s="1"/>
  <c r="AX577" i="11" a="1"/>
  <c r="AX577" i="11" s="1"/>
  <c r="AW577" i="11" a="1"/>
  <c r="AW577" i="11" s="1"/>
  <c r="AV577" i="11" a="1"/>
  <c r="AV577" i="11" s="1"/>
  <c r="Q603" i="4" s="1"/>
  <c r="AU577" i="11" a="1"/>
  <c r="AU577" i="11" s="1"/>
  <c r="AX575" i="11" a="1"/>
  <c r="AX575" i="11" s="1"/>
  <c r="AW575" i="11" a="1"/>
  <c r="AW575" i="11" s="1"/>
  <c r="AV575" i="11" a="1"/>
  <c r="AV575" i="11" s="1"/>
  <c r="Q601" i="4" s="1"/>
  <c r="AU575" i="11" a="1"/>
  <c r="AU575" i="11" s="1"/>
  <c r="AX573" i="11" a="1"/>
  <c r="AX573" i="11" s="1"/>
  <c r="AW573" i="11" a="1"/>
  <c r="AW573" i="11" s="1"/>
  <c r="AV573" i="11" a="1"/>
  <c r="AV573" i="11" s="1"/>
  <c r="Q599" i="4" s="1"/>
  <c r="AU573" i="11" a="1"/>
  <c r="AU573" i="11" s="1"/>
  <c r="AX582" i="11" a="1"/>
  <c r="AX582" i="11" s="1"/>
  <c r="AV582" i="11" a="1"/>
  <c r="AV582" i="11" s="1"/>
  <c r="Q608" i="4" s="1"/>
  <c r="AX580" i="11" a="1"/>
  <c r="AX580" i="11" s="1"/>
  <c r="AV580" i="11" a="1"/>
  <c r="AV580" i="11" s="1"/>
  <c r="Q606" i="4" s="1"/>
  <c r="AX578" i="11" a="1"/>
  <c r="AX578" i="11" s="1"/>
  <c r="AV578" i="11" a="1"/>
  <c r="AV578" i="11" s="1"/>
  <c r="Q604" i="4" s="1"/>
  <c r="AX576" i="11" a="1"/>
  <c r="AX576" i="11" s="1"/>
  <c r="AV576" i="11" a="1"/>
  <c r="AV576" i="11" s="1"/>
  <c r="Q602" i="4" s="1"/>
  <c r="AX574" i="11" a="1"/>
  <c r="AX574" i="11" s="1"/>
  <c r="AV574" i="11" a="1"/>
  <c r="AV574" i="11" s="1"/>
  <c r="Q600" i="4" s="1"/>
  <c r="AW582" i="11" a="1"/>
  <c r="AW582" i="11" s="1"/>
  <c r="AU582" i="11" a="1"/>
  <c r="AU582" i="11" s="1"/>
  <c r="AW580" i="11" a="1"/>
  <c r="AW580" i="11" s="1"/>
  <c r="AU580" i="11" a="1"/>
  <c r="AU580" i="11" s="1"/>
  <c r="AW578" i="11" a="1"/>
  <c r="AW578" i="11" s="1"/>
  <c r="AU578" i="11" a="1"/>
  <c r="AU578" i="11" s="1"/>
  <c r="AW576" i="11" a="1"/>
  <c r="AW576" i="11" s="1"/>
  <c r="AU576" i="11" a="1"/>
  <c r="AU576" i="11" s="1"/>
  <c r="AW574" i="11" a="1"/>
  <c r="AW574" i="11" s="1"/>
  <c r="AU574" i="11" a="1"/>
  <c r="AU574" i="11" s="1"/>
  <c r="AR286" i="11"/>
  <c r="AR644" i="11"/>
  <c r="AR652" i="11"/>
  <c r="L29" i="2" l="1"/>
  <c r="C28" i="2"/>
  <c r="AR378" i="11"/>
  <c r="AX390" i="11" s="1" a="1"/>
  <c r="AX390" i="11" s="1"/>
  <c r="AR473" i="11"/>
  <c r="AW390" i="11" a="1"/>
  <c r="AW390" i="11" s="1"/>
  <c r="AR96" i="11"/>
  <c r="AU105" i="11" s="1" a="1"/>
  <c r="AU105" i="11" s="1"/>
  <c r="AX281" i="11" a="1"/>
  <c r="AX281" i="11" s="1"/>
  <c r="AX283" i="11" a="1"/>
  <c r="AX283" i="11" s="1"/>
  <c r="AX280" i="11" a="1"/>
  <c r="AX280" i="11" s="1"/>
  <c r="AX282" i="11" a="1"/>
  <c r="AX282" i="11" s="1"/>
  <c r="AX284" i="11" a="1"/>
  <c r="AX284" i="11" s="1"/>
  <c r="AV280" i="11" a="1"/>
  <c r="AV280" i="11" s="1"/>
  <c r="Q292" i="4" s="1"/>
  <c r="AV281" i="11" a="1"/>
  <c r="AV281" i="11" s="1"/>
  <c r="Q293" i="4" s="1"/>
  <c r="AV282" i="11" a="1"/>
  <c r="AV282" i="11" s="1"/>
  <c r="Q294" i="4" s="1"/>
  <c r="AV283" i="11" a="1"/>
  <c r="AV283" i="11" s="1"/>
  <c r="Q295" i="4" s="1"/>
  <c r="AV284" i="11" a="1"/>
  <c r="AV284" i="11" s="1"/>
  <c r="Q296" i="4" s="1"/>
  <c r="AH154" i="11" a="1"/>
  <c r="AH154" i="11" s="1"/>
  <c r="AP185" i="11"/>
  <c r="AP186" i="11" s="1"/>
  <c r="AP187" i="11" s="1"/>
  <c r="AP188" i="11" s="1"/>
  <c r="AP189" i="11" s="1"/>
  <c r="AU280" i="11" a="1"/>
  <c r="AU280" i="11" s="1"/>
  <c r="AW280" i="11" a="1"/>
  <c r="AW280" i="11" s="1"/>
  <c r="AU281" i="11" a="1"/>
  <c r="AU281" i="11" s="1"/>
  <c r="AW281" i="11" a="1"/>
  <c r="AW281" i="11" s="1"/>
  <c r="AU282" i="11" a="1"/>
  <c r="AU282" i="11" s="1"/>
  <c r="AW282" i="11" a="1"/>
  <c r="AW282" i="11" s="1"/>
  <c r="AU283" i="11" a="1"/>
  <c r="AU283" i="11" s="1"/>
  <c r="AW283" i="11" a="1"/>
  <c r="AW283" i="11" s="1"/>
  <c r="AU284" i="11" a="1"/>
  <c r="AU284" i="11" s="1"/>
  <c r="AR191" i="11"/>
  <c r="AX650" i="11"/>
  <c r="AV650" i="11"/>
  <c r="Q676" i="4" s="1"/>
  <c r="AW650" i="11"/>
  <c r="AU650" i="11"/>
  <c r="AW649" i="11"/>
  <c r="AU649" i="11"/>
  <c r="AW648" i="11"/>
  <c r="AU648" i="11"/>
  <c r="AW647" i="11"/>
  <c r="AU647" i="11"/>
  <c r="AW646" i="11"/>
  <c r="AU646" i="11"/>
  <c r="AW645" i="11"/>
  <c r="AU645" i="11"/>
  <c r="AX649" i="11"/>
  <c r="AX648" i="11"/>
  <c r="AX647" i="11"/>
  <c r="AX646" i="11"/>
  <c r="AX645" i="11"/>
  <c r="AV649" i="11"/>
  <c r="Q675" i="4" s="1"/>
  <c r="AV648" i="11"/>
  <c r="Q674" i="4" s="1"/>
  <c r="AV647" i="11"/>
  <c r="Q673" i="4" s="1"/>
  <c r="AV646" i="11"/>
  <c r="Q672" i="4" s="1"/>
  <c r="AV645" i="11"/>
  <c r="Q671" i="4" s="1"/>
  <c r="AW389" i="11" a="1"/>
  <c r="AW389" i="11" s="1"/>
  <c r="AR365" i="11"/>
  <c r="AR85" i="11"/>
  <c r="AX664" i="11" a="1"/>
  <c r="AX664" i="11" s="1"/>
  <c r="AW664" i="11" a="1"/>
  <c r="AW664" i="11" s="1"/>
  <c r="AV664" i="11" a="1"/>
  <c r="AV664" i="11" s="1"/>
  <c r="Q690" i="4" s="1"/>
  <c r="AU664" i="11" a="1"/>
  <c r="AU664" i="11" s="1"/>
  <c r="AX662" i="11" a="1"/>
  <c r="AX662" i="11" s="1"/>
  <c r="AW662" i="11" a="1"/>
  <c r="AW662" i="11" s="1"/>
  <c r="AV662" i="11" a="1"/>
  <c r="AV662" i="11" s="1"/>
  <c r="Q688" i="4" s="1"/>
  <c r="AU662" i="11" a="1"/>
  <c r="AU662" i="11" s="1"/>
  <c r="AX660" i="11" a="1"/>
  <c r="AX660" i="11" s="1"/>
  <c r="AW660" i="11" a="1"/>
  <c r="AW660" i="11" s="1"/>
  <c r="AV660" i="11" a="1"/>
  <c r="AV660" i="11" s="1"/>
  <c r="Q686" i="4" s="1"/>
  <c r="AU660" i="11" a="1"/>
  <c r="AU660" i="11" s="1"/>
  <c r="AX658" i="11" a="1"/>
  <c r="AX658" i="11" s="1"/>
  <c r="AW658" i="11" a="1"/>
  <c r="AW658" i="11" s="1"/>
  <c r="AV658" i="11" a="1"/>
  <c r="AV658" i="11" s="1"/>
  <c r="Q684" i="4" s="1"/>
  <c r="AU658" i="11" a="1"/>
  <c r="AU658" i="11" s="1"/>
  <c r="AX656" i="11" a="1"/>
  <c r="AX656" i="11" s="1"/>
  <c r="AW656" i="11" a="1"/>
  <c r="AW656" i="11" s="1"/>
  <c r="AV656" i="11" a="1"/>
  <c r="AV656" i="11" s="1"/>
  <c r="Q682" i="4" s="1"/>
  <c r="AU656" i="11" a="1"/>
  <c r="AU656" i="11" s="1"/>
  <c r="AX654" i="11" a="1"/>
  <c r="AX654" i="11" s="1"/>
  <c r="AW654" i="11" a="1"/>
  <c r="AW654" i="11" s="1"/>
  <c r="AV654" i="11" a="1"/>
  <c r="AV654" i="11" s="1"/>
  <c r="Q680" i="4" s="1"/>
  <c r="AU654" i="11" a="1"/>
  <c r="AU654" i="11" s="1"/>
  <c r="AX663" i="11" a="1"/>
  <c r="AX663" i="11" s="1"/>
  <c r="AW663" i="11" a="1"/>
  <c r="AW663" i="11" s="1"/>
  <c r="AV663" i="11" a="1"/>
  <c r="AV663" i="11" s="1"/>
  <c r="Q689" i="4" s="1"/>
  <c r="AU663" i="11" a="1"/>
  <c r="AU663" i="11" s="1"/>
  <c r="AX661" i="11" a="1"/>
  <c r="AX661" i="11" s="1"/>
  <c r="AW661" i="11" a="1"/>
  <c r="AW661" i="11" s="1"/>
  <c r="AV661" i="11" a="1"/>
  <c r="AV661" i="11" s="1"/>
  <c r="Q687" i="4" s="1"/>
  <c r="AU661" i="11" a="1"/>
  <c r="AU661" i="11" s="1"/>
  <c r="AX659" i="11" a="1"/>
  <c r="AX659" i="11" s="1"/>
  <c r="AW659" i="11" a="1"/>
  <c r="AW659" i="11" s="1"/>
  <c r="AV659" i="11" a="1"/>
  <c r="AV659" i="11" s="1"/>
  <c r="Q685" i="4" s="1"/>
  <c r="AU659" i="11" a="1"/>
  <c r="AU659" i="11" s="1"/>
  <c r="AX657" i="11" a="1"/>
  <c r="AX657" i="11" s="1"/>
  <c r="AW657" i="11" a="1"/>
  <c r="AW657" i="11" s="1"/>
  <c r="AV657" i="11" a="1"/>
  <c r="AV657" i="11" s="1"/>
  <c r="Q683" i="4" s="1"/>
  <c r="AU657" i="11" a="1"/>
  <c r="AU657" i="11" s="1"/>
  <c r="AX655" i="11" a="1"/>
  <c r="AX655" i="11" s="1"/>
  <c r="AW655" i="11" a="1"/>
  <c r="AW655" i="11" s="1"/>
  <c r="AV655" i="11" a="1"/>
  <c r="AV655" i="11" s="1"/>
  <c r="Q681" i="4" s="1"/>
  <c r="AU655" i="11" a="1"/>
  <c r="AU655" i="11" s="1"/>
  <c r="AX653" i="11" a="1"/>
  <c r="AX653" i="11" s="1"/>
  <c r="AW653" i="11" a="1"/>
  <c r="AW653" i="11" s="1"/>
  <c r="AV653" i="11" a="1"/>
  <c r="AV653" i="11" s="1"/>
  <c r="Q679" i="4" s="1"/>
  <c r="AU653" i="11" a="1"/>
  <c r="AU653" i="11" s="1"/>
  <c r="AX301" i="11" a="1"/>
  <c r="AX301" i="11" s="1"/>
  <c r="AW301" i="11" a="1"/>
  <c r="AW301" i="11" s="1"/>
  <c r="AV301" i="11" a="1"/>
  <c r="AV301" i="11" s="1"/>
  <c r="Q313" i="4" s="1"/>
  <c r="AU301" i="11" a="1"/>
  <c r="AU301" i="11" s="1"/>
  <c r="AX300" i="11" a="1"/>
  <c r="AX300" i="11" s="1"/>
  <c r="AW300" i="11" a="1"/>
  <c r="AW300" i="11" s="1"/>
  <c r="AV300" i="11" a="1"/>
  <c r="AV300" i="11" s="1"/>
  <c r="Q312" i="4" s="1"/>
  <c r="AU300" i="11" a="1"/>
  <c r="AU300" i="11" s="1"/>
  <c r="AX298" i="11" a="1"/>
  <c r="AX298" i="11" s="1"/>
  <c r="AW298" i="11" a="1"/>
  <c r="AW298" i="11" s="1"/>
  <c r="AV298" i="11" a="1"/>
  <c r="AV298" i="11" s="1"/>
  <c r="Q310" i="4" s="1"/>
  <c r="AU298" i="11" a="1"/>
  <c r="AU298" i="11" s="1"/>
  <c r="AX296" i="11" a="1"/>
  <c r="AX296" i="11" s="1"/>
  <c r="AW296" i="11" a="1"/>
  <c r="AW296" i="11" s="1"/>
  <c r="AV296" i="11" a="1"/>
  <c r="AV296" i="11" s="1"/>
  <c r="Q308" i="4" s="1"/>
  <c r="AU296" i="11" a="1"/>
  <c r="AU296" i="11" s="1"/>
  <c r="AX294" i="11" a="1"/>
  <c r="AX294" i="11" s="1"/>
  <c r="AW294" i="11" a="1"/>
  <c r="AW294" i="11" s="1"/>
  <c r="AV294" i="11" a="1"/>
  <c r="AV294" i="11" s="1"/>
  <c r="Q306" i="4" s="1"/>
  <c r="AU294" i="11" a="1"/>
  <c r="AU294" i="11" s="1"/>
  <c r="AX292" i="11" a="1"/>
  <c r="AX292" i="11" s="1"/>
  <c r="AW292" i="11" a="1"/>
  <c r="AW292" i="11" s="1"/>
  <c r="AV292" i="11" a="1"/>
  <c r="AV292" i="11" s="1"/>
  <c r="Q304" i="4" s="1"/>
  <c r="AU292" i="11" a="1"/>
  <c r="AU292" i="11" s="1"/>
  <c r="AX290" i="11" a="1"/>
  <c r="AX290" i="11" s="1"/>
  <c r="AW290" i="11" a="1"/>
  <c r="AW290" i="11" s="1"/>
  <c r="AV290" i="11" a="1"/>
  <c r="AV290" i="11" s="1"/>
  <c r="Q302" i="4" s="1"/>
  <c r="AU290" i="11" a="1"/>
  <c r="AU290" i="11" s="1"/>
  <c r="AX288" i="11" a="1"/>
  <c r="AX288" i="11" s="1"/>
  <c r="AW288" i="11" a="1"/>
  <c r="AW288" i="11" s="1"/>
  <c r="AV288" i="11" a="1"/>
  <c r="AV288" i="11" s="1"/>
  <c r="Q300" i="4" s="1"/>
  <c r="AU288" i="11" a="1"/>
  <c r="AU288" i="11" s="1"/>
  <c r="AX299" i="11" a="1"/>
  <c r="AX299" i="11" s="1"/>
  <c r="AW299" i="11" a="1"/>
  <c r="AW299" i="11" s="1"/>
  <c r="AV299" i="11" a="1"/>
  <c r="AV299" i="11" s="1"/>
  <c r="Q311" i="4" s="1"/>
  <c r="AU299" i="11" a="1"/>
  <c r="AU299" i="11" s="1"/>
  <c r="AX297" i="11" a="1"/>
  <c r="AX297" i="11" s="1"/>
  <c r="AW297" i="11" a="1"/>
  <c r="AW297" i="11" s="1"/>
  <c r="AV297" i="11" a="1"/>
  <c r="AV297" i="11" s="1"/>
  <c r="Q309" i="4" s="1"/>
  <c r="AU297" i="11" a="1"/>
  <c r="AU297" i="11" s="1"/>
  <c r="AX295" i="11" a="1"/>
  <c r="AX295" i="11" s="1"/>
  <c r="AW295" i="11" a="1"/>
  <c r="AW295" i="11" s="1"/>
  <c r="AV295" i="11" a="1"/>
  <c r="AV295" i="11" s="1"/>
  <c r="Q307" i="4" s="1"/>
  <c r="AU295" i="11" a="1"/>
  <c r="AU295" i="11" s="1"/>
  <c r="AX293" i="11" a="1"/>
  <c r="AX293" i="11" s="1"/>
  <c r="AW293" i="11" a="1"/>
  <c r="AW293" i="11" s="1"/>
  <c r="AV293" i="11" a="1"/>
  <c r="AV293" i="11" s="1"/>
  <c r="Q305" i="4" s="1"/>
  <c r="AU293" i="11" a="1"/>
  <c r="AU293" i="11" s="1"/>
  <c r="AX291" i="11" a="1"/>
  <c r="AX291" i="11" s="1"/>
  <c r="AW291" i="11" a="1"/>
  <c r="AW291" i="11" s="1"/>
  <c r="AV291" i="11" a="1"/>
  <c r="AV291" i="11" s="1"/>
  <c r="Q303" i="4" s="1"/>
  <c r="AU291" i="11" a="1"/>
  <c r="AU291" i="11" s="1"/>
  <c r="AX289" i="11" a="1"/>
  <c r="AX289" i="11" s="1"/>
  <c r="AW289" i="11" a="1"/>
  <c r="AW289" i="11" s="1"/>
  <c r="AV289" i="11" a="1"/>
  <c r="AV289" i="11" s="1"/>
  <c r="Q301" i="4" s="1"/>
  <c r="AU289" i="11" a="1"/>
  <c r="AU289" i="11" s="1"/>
  <c r="AX287" i="11" a="1"/>
  <c r="AX287" i="11" s="1"/>
  <c r="AW287" i="11" a="1"/>
  <c r="AW287" i="11" s="1"/>
  <c r="AV287" i="11" a="1"/>
  <c r="AV287" i="11" s="1"/>
  <c r="Q299" i="4" s="1"/>
  <c r="AU287" i="11" a="1"/>
  <c r="AU287" i="11" s="1"/>
  <c r="AR490" i="11"/>
  <c r="AW386" i="11" l="1" a="1"/>
  <c r="AW386" i="11" s="1"/>
  <c r="AW381" i="11" a="1"/>
  <c r="AW381" i="11" s="1"/>
  <c r="L30" i="2"/>
  <c r="C29" i="2"/>
  <c r="AW382" i="11" a="1"/>
  <c r="AW382" i="11" s="1"/>
  <c r="AW391" i="11" a="1"/>
  <c r="AW391" i="11" s="1"/>
  <c r="AW385" i="11" a="1"/>
  <c r="AW385" i="11" s="1"/>
  <c r="AW380" i="11" a="1"/>
  <c r="AW380" i="11" s="1"/>
  <c r="AW384" i="11" a="1"/>
  <c r="AW384" i="11" s="1"/>
  <c r="AW388" i="11" a="1"/>
  <c r="AW388" i="11" s="1"/>
  <c r="AW379" i="11" a="1"/>
  <c r="AW379" i="11" s="1"/>
  <c r="AW383" i="11" a="1"/>
  <c r="AW383" i="11" s="1"/>
  <c r="AW387" i="11" a="1"/>
  <c r="AW387" i="11" s="1"/>
  <c r="AU380" i="11" a="1"/>
  <c r="AU380" i="11" s="1"/>
  <c r="AU382" i="11" a="1"/>
  <c r="AU382" i="11" s="1"/>
  <c r="AU384" i="11" a="1"/>
  <c r="AU384" i="11" s="1"/>
  <c r="AU386" i="11" a="1"/>
  <c r="AU386" i="11" s="1"/>
  <c r="AU388" i="11" a="1"/>
  <c r="AU388" i="11" s="1"/>
  <c r="AU391" i="11" a="1"/>
  <c r="AU391" i="11" s="1"/>
  <c r="AU379" i="11" a="1"/>
  <c r="AU379" i="11" s="1"/>
  <c r="AU381" i="11" a="1"/>
  <c r="AU381" i="11" s="1"/>
  <c r="AU383" i="11" a="1"/>
  <c r="AU383" i="11" s="1"/>
  <c r="AU385" i="11" a="1"/>
  <c r="AU385" i="11" s="1"/>
  <c r="AU387" i="11" a="1"/>
  <c r="AU387" i="11" s="1"/>
  <c r="AU389" i="11" a="1"/>
  <c r="AU389" i="11" s="1"/>
  <c r="AU390" i="11" a="1"/>
  <c r="AU390" i="11" s="1"/>
  <c r="AX486" i="11" a="1"/>
  <c r="AX486" i="11" s="1"/>
  <c r="AW486" i="11" a="1"/>
  <c r="AW486" i="11" s="1"/>
  <c r="AV486" i="11" a="1"/>
  <c r="AV486" i="11" s="1"/>
  <c r="Q508" i="4" s="1"/>
  <c r="AU486" i="11" a="1"/>
  <c r="AU486" i="11" s="1"/>
  <c r="AX485" i="11" a="1"/>
  <c r="AX485" i="11" s="1"/>
  <c r="AW485" i="11" a="1"/>
  <c r="AW485" i="11" s="1"/>
  <c r="AV485" i="11" a="1"/>
  <c r="AV485" i="11" s="1"/>
  <c r="Q507" i="4" s="1"/>
  <c r="AU485" i="11" a="1"/>
  <c r="AU485" i="11" s="1"/>
  <c r="AW103" i="11" a="1"/>
  <c r="AW103" i="11" s="1"/>
  <c r="AU487" i="11" a="1"/>
  <c r="AU487" i="11" s="1"/>
  <c r="AV487" i="11" a="1"/>
  <c r="AV487" i="11" s="1"/>
  <c r="Q509" i="4" s="1"/>
  <c r="AW487" i="11" a="1"/>
  <c r="AW487" i="11" s="1"/>
  <c r="AX487" i="11" a="1"/>
  <c r="AX487" i="11" s="1"/>
  <c r="AV380" i="11" a="1"/>
  <c r="AV380" i="11" s="1"/>
  <c r="Q396" i="4" s="1"/>
  <c r="AX380" i="11" a="1"/>
  <c r="AX380" i="11" s="1"/>
  <c r="AV382" i="11" a="1"/>
  <c r="AV382" i="11" s="1"/>
  <c r="Q398" i="4" s="1"/>
  <c r="AX382" i="11" a="1"/>
  <c r="AX382" i="11" s="1"/>
  <c r="AV384" i="11" a="1"/>
  <c r="AV384" i="11" s="1"/>
  <c r="Q400" i="4" s="1"/>
  <c r="AX384" i="11" a="1"/>
  <c r="AX384" i="11" s="1"/>
  <c r="AV386" i="11" a="1"/>
  <c r="AV386" i="11" s="1"/>
  <c r="Q402" i="4" s="1"/>
  <c r="AX386" i="11" a="1"/>
  <c r="AX386" i="11" s="1"/>
  <c r="AV388" i="11" a="1"/>
  <c r="AV388" i="11" s="1"/>
  <c r="Q404" i="4" s="1"/>
  <c r="AX388" i="11" a="1"/>
  <c r="AX388" i="11" s="1"/>
  <c r="AV391" i="11" a="1"/>
  <c r="AV391" i="11" s="1"/>
  <c r="Q407" i="4" s="1"/>
  <c r="AX391" i="11" a="1"/>
  <c r="AX391" i="11" s="1"/>
  <c r="AV379" i="11" a="1"/>
  <c r="AV379" i="11" s="1"/>
  <c r="Q395" i="4" s="1"/>
  <c r="AX379" i="11" a="1"/>
  <c r="AX379" i="11" s="1"/>
  <c r="AV381" i="11" a="1"/>
  <c r="AV381" i="11" s="1"/>
  <c r="Q397" i="4" s="1"/>
  <c r="AX381" i="11" a="1"/>
  <c r="AX381" i="11" s="1"/>
  <c r="AV383" i="11" a="1"/>
  <c r="AV383" i="11" s="1"/>
  <c r="Q399" i="4" s="1"/>
  <c r="AX383" i="11" a="1"/>
  <c r="AX383" i="11" s="1"/>
  <c r="AV385" i="11" a="1"/>
  <c r="AV385" i="11" s="1"/>
  <c r="Q401" i="4" s="1"/>
  <c r="AX385" i="11" a="1"/>
  <c r="AX385" i="11" s="1"/>
  <c r="AV387" i="11" a="1"/>
  <c r="AV387" i="11" s="1"/>
  <c r="Q403" i="4" s="1"/>
  <c r="AX387" i="11" a="1"/>
  <c r="AX387" i="11" s="1"/>
  <c r="AV389" i="11" a="1"/>
  <c r="AV389" i="11" s="1"/>
  <c r="Q405" i="4" s="1"/>
  <c r="AX389" i="11" a="1"/>
  <c r="AX389" i="11" s="1"/>
  <c r="AV390" i="11" a="1"/>
  <c r="AV390" i="11" s="1"/>
  <c r="Q406" i="4" s="1"/>
  <c r="AX484" i="11" a="1"/>
  <c r="AX484" i="11" s="1"/>
  <c r="AV484" i="11" a="1"/>
  <c r="AV484" i="11" s="1"/>
  <c r="Q506" i="4" s="1"/>
  <c r="AX479" i="11" a="1"/>
  <c r="AX479" i="11" s="1"/>
  <c r="AX476" i="11" a="1"/>
  <c r="AX476" i="11" s="1"/>
  <c r="AX480" i="11" a="1"/>
  <c r="AX480" i="11" s="1"/>
  <c r="AX488" i="11" a="1"/>
  <c r="AX488" i="11" s="1"/>
  <c r="AV475" i="11" a="1"/>
  <c r="AV475" i="11" s="1"/>
  <c r="Q497" i="4" s="1"/>
  <c r="AV477" i="11" a="1"/>
  <c r="AV477" i="11" s="1"/>
  <c r="Q499" i="4" s="1"/>
  <c r="AV479" i="11" a="1"/>
  <c r="AV479" i="11" s="1"/>
  <c r="Q501" i="4" s="1"/>
  <c r="AV481" i="11" a="1"/>
  <c r="AV481" i="11" s="1"/>
  <c r="Q503" i="4" s="1"/>
  <c r="AV483" i="11" a="1"/>
  <c r="AV483" i="11" s="1"/>
  <c r="Q505" i="4" s="1"/>
  <c r="AU474" i="11" a="1"/>
  <c r="AU474" i="11" s="1"/>
  <c r="AU475" i="11" a="1"/>
  <c r="AU475" i="11" s="1"/>
  <c r="AU476" i="11" a="1"/>
  <c r="AU476" i="11" s="1"/>
  <c r="AU477" i="11" a="1"/>
  <c r="AU477" i="11" s="1"/>
  <c r="AU478" i="11" a="1"/>
  <c r="AU478" i="11" s="1"/>
  <c r="AU479" i="11" a="1"/>
  <c r="AU479" i="11" s="1"/>
  <c r="AU480" i="11" a="1"/>
  <c r="AU480" i="11" s="1"/>
  <c r="AU481" i="11" a="1"/>
  <c r="AU481" i="11" s="1"/>
  <c r="AU482" i="11" a="1"/>
  <c r="AU482" i="11" s="1"/>
  <c r="AU483" i="11" a="1"/>
  <c r="AU483" i="11" s="1"/>
  <c r="AU488" i="11" a="1"/>
  <c r="AU488" i="11" s="1"/>
  <c r="AW488" i="11" a="1"/>
  <c r="AW488" i="11" s="1"/>
  <c r="AW484" i="11" a="1"/>
  <c r="AW484" i="11" s="1"/>
  <c r="AU484" i="11" a="1"/>
  <c r="AU484" i="11" s="1"/>
  <c r="AX481" i="11" a="1"/>
  <c r="AX481" i="11" s="1"/>
  <c r="AX477" i="11" a="1"/>
  <c r="AX477" i="11" s="1"/>
  <c r="AX475" i="11" a="1"/>
  <c r="AX475" i="11" s="1"/>
  <c r="AX483" i="11" a="1"/>
  <c r="AX483" i="11" s="1"/>
  <c r="AX474" i="11" a="1"/>
  <c r="AX474" i="11" s="1"/>
  <c r="AX478" i="11" a="1"/>
  <c r="AX478" i="11" s="1"/>
  <c r="AX482" i="11" a="1"/>
  <c r="AX482" i="11" s="1"/>
  <c r="AV474" i="11" a="1"/>
  <c r="AV474" i="11" s="1"/>
  <c r="Q496" i="4" s="1"/>
  <c r="AV476" i="11" a="1"/>
  <c r="AV476" i="11" s="1"/>
  <c r="Q498" i="4" s="1"/>
  <c r="AV478" i="11" a="1"/>
  <c r="AV478" i="11" s="1"/>
  <c r="Q500" i="4" s="1"/>
  <c r="AV480" i="11" a="1"/>
  <c r="AV480" i="11" s="1"/>
  <c r="Q502" i="4" s="1"/>
  <c r="AV482" i="11" a="1"/>
  <c r="AV482" i="11" s="1"/>
  <c r="Q504" i="4" s="1"/>
  <c r="AV488" i="11" a="1"/>
  <c r="AV488" i="11" s="1"/>
  <c r="Q510" i="4" s="1"/>
  <c r="AW474" i="11" a="1"/>
  <c r="AW474" i="11" s="1"/>
  <c r="AW475" i="11" a="1"/>
  <c r="AW475" i="11" s="1"/>
  <c r="AW476" i="11" a="1"/>
  <c r="AW476" i="11" s="1"/>
  <c r="AW477" i="11" a="1"/>
  <c r="AW477" i="11" s="1"/>
  <c r="AW478" i="11" a="1"/>
  <c r="AW478" i="11" s="1"/>
  <c r="AW479" i="11" a="1"/>
  <c r="AW479" i="11" s="1"/>
  <c r="AW480" i="11" a="1"/>
  <c r="AW480" i="11" s="1"/>
  <c r="AW481" i="11" a="1"/>
  <c r="AW481" i="11" s="1"/>
  <c r="AW482" i="11" a="1"/>
  <c r="AW482" i="11" s="1"/>
  <c r="AW483" i="11" a="1"/>
  <c r="AW483" i="11" s="1"/>
  <c r="AU102" i="11" a="1"/>
  <c r="AU102" i="11" s="1"/>
  <c r="AW102" i="11" a="1"/>
  <c r="AW102" i="11" s="1"/>
  <c r="AW206" i="11" a="1"/>
  <c r="AW206" i="11" s="1"/>
  <c r="AX205" i="11" a="1"/>
  <c r="AX205" i="11" s="1"/>
  <c r="AW205" i="11" a="1"/>
  <c r="AW205" i="11" s="1"/>
  <c r="AV205" i="11" a="1"/>
  <c r="AV205" i="11" s="1"/>
  <c r="Q221" i="4" s="1"/>
  <c r="AU205" i="11" a="1"/>
  <c r="AU205" i="11" s="1"/>
  <c r="AX206" i="11" a="1"/>
  <c r="AX206" i="11" s="1"/>
  <c r="AW99" i="11" a="1"/>
  <c r="AW99" i="11" s="1"/>
  <c r="AV100" i="11" a="1"/>
  <c r="AV100" i="11" s="1"/>
  <c r="Q109" i="4" s="1"/>
  <c r="AX103" i="11" a="1"/>
  <c r="AX103" i="11" s="1"/>
  <c r="AW100" i="11" a="1"/>
  <c r="AW100" i="11" s="1"/>
  <c r="AV97" i="11" a="1"/>
  <c r="AV97" i="11" s="1"/>
  <c r="Q106" i="4" s="1"/>
  <c r="AW101" i="11" a="1"/>
  <c r="AW101" i="11" s="1"/>
  <c r="AW97" i="11" a="1"/>
  <c r="AW97" i="11" s="1"/>
  <c r="AU98" i="11" a="1"/>
  <c r="AU98" i="11" s="1"/>
  <c r="AX99" i="11" a="1"/>
  <c r="AX99" i="11" s="1"/>
  <c r="AX100" i="11" a="1"/>
  <c r="AX100" i="11" s="1"/>
  <c r="AV103" i="11" a="1"/>
  <c r="AV103" i="11" s="1"/>
  <c r="Q112" i="4" s="1"/>
  <c r="AX105" i="11" a="1"/>
  <c r="AX105" i="11" s="1"/>
  <c r="AX104" i="11" a="1"/>
  <c r="AX104" i="11" s="1"/>
  <c r="AW104" i="11" a="1"/>
  <c r="AW104" i="11" s="1"/>
  <c r="AV104" i="11" a="1"/>
  <c r="AV104" i="11" s="1"/>
  <c r="Q113" i="4" s="1"/>
  <c r="AU104" i="11" a="1"/>
  <c r="AU104" i="11" s="1"/>
  <c r="AU106" i="11" a="1"/>
  <c r="AU106" i="11" s="1"/>
  <c r="AU103" i="11" a="1"/>
  <c r="AU103" i="11" s="1"/>
  <c r="AU101" i="11" a="1"/>
  <c r="AU101" i="11" s="1"/>
  <c r="AU99" i="11" a="1"/>
  <c r="AU99" i="11" s="1"/>
  <c r="AU97" i="11" a="1"/>
  <c r="AU97" i="11" s="1"/>
  <c r="AU100" i="11" a="1"/>
  <c r="AU100" i="11" s="1"/>
  <c r="AV102" i="11" a="1"/>
  <c r="AV102" i="11" s="1"/>
  <c r="Q111" i="4" s="1"/>
  <c r="AV98" i="11" a="1"/>
  <c r="AV98" i="11" s="1"/>
  <c r="Q107" i="4" s="1"/>
  <c r="AX106" i="11" a="1"/>
  <c r="AX106" i="11" s="1"/>
  <c r="AX101" i="11" a="1"/>
  <c r="AX101" i="11" s="1"/>
  <c r="AX97" i="11" a="1"/>
  <c r="AX97" i="11" s="1"/>
  <c r="AW98" i="11" a="1"/>
  <c r="AW98" i="11" s="1"/>
  <c r="AV99" i="11" a="1"/>
  <c r="AV99" i="11" s="1"/>
  <c r="Q108" i="4" s="1"/>
  <c r="AX98" i="11" a="1"/>
  <c r="AX98" i="11" s="1"/>
  <c r="AV106" i="11" a="1"/>
  <c r="AV106" i="11" s="1"/>
  <c r="Q115" i="4" s="1"/>
  <c r="AX102" i="11" a="1"/>
  <c r="AX102" i="11" s="1"/>
  <c r="AW105" i="11" a="1"/>
  <c r="AW105" i="11" s="1"/>
  <c r="AV101" i="11" a="1"/>
  <c r="AV101" i="11" s="1"/>
  <c r="Q110" i="4" s="1"/>
  <c r="AW106" i="11" a="1"/>
  <c r="AW106" i="11" s="1"/>
  <c r="AV105" i="11" a="1"/>
  <c r="AV105" i="11" s="1"/>
  <c r="Q114" i="4" s="1"/>
  <c r="AX195" i="11" a="1"/>
  <c r="AX195" i="11" s="1"/>
  <c r="AX194" i="11" a="1"/>
  <c r="AX194" i="11" s="1"/>
  <c r="AX201" i="11" a="1"/>
  <c r="AX201" i="11" s="1"/>
  <c r="AX198" i="11" a="1"/>
  <c r="AX198" i="11" s="1"/>
  <c r="AX199" i="11" a="1"/>
  <c r="AX199" i="11" s="1"/>
  <c r="AX203" i="11" a="1"/>
  <c r="AX203" i="11" s="1"/>
  <c r="AX192" i="11" a="1"/>
  <c r="AX192" i="11" s="1"/>
  <c r="AX196" i="11" a="1"/>
  <c r="AX196" i="11" s="1"/>
  <c r="AX193" i="11" a="1"/>
  <c r="AX193" i="11" s="1"/>
  <c r="AX197" i="11" a="1"/>
  <c r="AX197" i="11" s="1"/>
  <c r="AX200" i="11" a="1"/>
  <c r="AX200" i="11" s="1"/>
  <c r="AX202" i="11" a="1"/>
  <c r="AX202" i="11" s="1"/>
  <c r="AX204" i="11" a="1"/>
  <c r="AX204" i="11" s="1"/>
  <c r="AV192" i="11" a="1"/>
  <c r="AV192" i="11" s="1"/>
  <c r="Q208" i="4" s="1"/>
  <c r="AV194" i="11" a="1"/>
  <c r="AV194" i="11" s="1"/>
  <c r="Q210" i="4" s="1"/>
  <c r="AV196" i="11" a="1"/>
  <c r="AV196" i="11" s="1"/>
  <c r="Q212" i="4" s="1"/>
  <c r="AV198" i="11" a="1"/>
  <c r="AV198" i="11" s="1"/>
  <c r="Q214" i="4" s="1"/>
  <c r="AV193" i="11" a="1"/>
  <c r="AV193" i="11" s="1"/>
  <c r="Q209" i="4" s="1"/>
  <c r="AV195" i="11" a="1"/>
  <c r="AV195" i="11" s="1"/>
  <c r="Q211" i="4" s="1"/>
  <c r="AV197" i="11" a="1"/>
  <c r="AV197" i="11" s="1"/>
  <c r="Q213" i="4" s="1"/>
  <c r="AV199" i="11" a="1"/>
  <c r="AV199" i="11" s="1"/>
  <c r="Q215" i="4" s="1"/>
  <c r="AV200" i="11" a="1"/>
  <c r="AV200" i="11" s="1"/>
  <c r="Q216" i="4" s="1"/>
  <c r="AV201" i="11" a="1"/>
  <c r="AV201" i="11" s="1"/>
  <c r="Q217" i="4" s="1"/>
  <c r="AV202" i="11" a="1"/>
  <c r="AV202" i="11" s="1"/>
  <c r="Q218" i="4" s="1"/>
  <c r="AV203" i="11" a="1"/>
  <c r="AV203" i="11" s="1"/>
  <c r="Q219" i="4" s="1"/>
  <c r="AV204" i="11" a="1"/>
  <c r="AV204" i="11" s="1"/>
  <c r="Q220" i="4" s="1"/>
  <c r="AV206" i="11" a="1"/>
  <c r="AV206" i="11" s="1"/>
  <c r="Q222" i="4" s="1"/>
  <c r="AR177" i="11"/>
  <c r="AU192" i="11" a="1"/>
  <c r="AU192" i="11" s="1"/>
  <c r="AW192" i="11" a="1"/>
  <c r="AW192" i="11" s="1"/>
  <c r="AU194" i="11" a="1"/>
  <c r="AU194" i="11" s="1"/>
  <c r="AW194" i="11" a="1"/>
  <c r="AW194" i="11" s="1"/>
  <c r="AU196" i="11" a="1"/>
  <c r="AU196" i="11" s="1"/>
  <c r="AW196" i="11" a="1"/>
  <c r="AW196" i="11" s="1"/>
  <c r="AU198" i="11" a="1"/>
  <c r="AU198" i="11" s="1"/>
  <c r="AW198" i="11" a="1"/>
  <c r="AW198" i="11" s="1"/>
  <c r="AU193" i="11" a="1"/>
  <c r="AU193" i="11" s="1"/>
  <c r="AW193" i="11" a="1"/>
  <c r="AW193" i="11" s="1"/>
  <c r="AU195" i="11" a="1"/>
  <c r="AU195" i="11" s="1"/>
  <c r="AW195" i="11" a="1"/>
  <c r="AW195" i="11" s="1"/>
  <c r="AU197" i="11" a="1"/>
  <c r="AU197" i="11" s="1"/>
  <c r="AW197" i="11" a="1"/>
  <c r="AW197" i="11" s="1"/>
  <c r="AU199" i="11" a="1"/>
  <c r="AU199" i="11" s="1"/>
  <c r="AW199" i="11" a="1"/>
  <c r="AW199" i="11" s="1"/>
  <c r="AU200" i="11" a="1"/>
  <c r="AU200" i="11" s="1"/>
  <c r="AW200" i="11" a="1"/>
  <c r="AW200" i="11" s="1"/>
  <c r="AU201" i="11" a="1"/>
  <c r="AU201" i="11" s="1"/>
  <c r="AW201" i="11" a="1"/>
  <c r="AW201" i="11" s="1"/>
  <c r="AU202" i="11" a="1"/>
  <c r="AU202" i="11" s="1"/>
  <c r="AW202" i="11" a="1"/>
  <c r="AW202" i="11" s="1"/>
  <c r="AU203" i="11" a="1"/>
  <c r="AU203" i="11" s="1"/>
  <c r="AW203" i="11" a="1"/>
  <c r="AW203" i="11" s="1"/>
  <c r="AU204" i="11" a="1"/>
  <c r="AU204" i="11" s="1"/>
  <c r="AW204" i="11" a="1"/>
  <c r="AW204" i="11" s="1"/>
  <c r="AU206" i="11" a="1"/>
  <c r="AU206" i="11" s="1"/>
  <c r="AX94" i="11" a="1"/>
  <c r="AX94" i="11" s="1"/>
  <c r="AW94" i="11" a="1"/>
  <c r="AW94" i="11" s="1"/>
  <c r="AV94" i="11" a="1"/>
  <c r="AV94" i="11" s="1"/>
  <c r="Q103" i="4" s="1"/>
  <c r="AU94" i="11" a="1"/>
  <c r="AU94" i="11" s="1"/>
  <c r="AX93" i="11" a="1"/>
  <c r="AX93" i="11" s="1"/>
  <c r="AW93" i="11" a="1"/>
  <c r="AW93" i="11" s="1"/>
  <c r="AV93" i="11" a="1"/>
  <c r="AV93" i="11" s="1"/>
  <c r="Q102" i="4" s="1"/>
  <c r="AU93" i="11" a="1"/>
  <c r="AU93" i="11" s="1"/>
  <c r="AX92" i="11" a="1"/>
  <c r="AX92" i="11" s="1"/>
  <c r="AW92" i="11" a="1"/>
  <c r="AW92" i="11" s="1"/>
  <c r="AV92" i="11" a="1"/>
  <c r="AV92" i="11" s="1"/>
  <c r="Q101" i="4" s="1"/>
  <c r="AU92" i="11" a="1"/>
  <c r="AU92" i="11" s="1"/>
  <c r="AX91" i="11" a="1"/>
  <c r="AX91" i="11" s="1"/>
  <c r="AW91" i="11" a="1"/>
  <c r="AW91" i="11" s="1"/>
  <c r="AV91" i="11" a="1"/>
  <c r="AV91" i="11" s="1"/>
  <c r="Q100" i="4" s="1"/>
  <c r="AU91" i="11" a="1"/>
  <c r="AU91" i="11" s="1"/>
  <c r="AX90" i="11" a="1"/>
  <c r="AX90" i="11" s="1"/>
  <c r="AW90" i="11" a="1"/>
  <c r="AW90" i="11" s="1"/>
  <c r="AV90" i="11" a="1"/>
  <c r="AV90" i="11" s="1"/>
  <c r="Q99" i="4" s="1"/>
  <c r="AU90" i="11" a="1"/>
  <c r="AU90" i="11" s="1"/>
  <c r="AX89" i="11" a="1"/>
  <c r="AX89" i="11" s="1"/>
  <c r="AW89" i="11" a="1"/>
  <c r="AW89" i="11" s="1"/>
  <c r="AV89" i="11" a="1"/>
  <c r="AV89" i="11" s="1"/>
  <c r="Q98" i="4" s="1"/>
  <c r="AU89" i="11" a="1"/>
  <c r="AU89" i="11" s="1"/>
  <c r="AX88" i="11" a="1"/>
  <c r="AX88" i="11" s="1"/>
  <c r="AW88" i="11" a="1"/>
  <c r="AW88" i="11" s="1"/>
  <c r="AV88" i="11" a="1"/>
  <c r="AV88" i="11" s="1"/>
  <c r="Q97" i="4" s="1"/>
  <c r="AU88" i="11" a="1"/>
  <c r="AU88" i="11" s="1"/>
  <c r="AX87" i="11" a="1"/>
  <c r="AX87" i="11" s="1"/>
  <c r="AW87" i="11" a="1"/>
  <c r="AW87" i="11" s="1"/>
  <c r="AV87" i="11" a="1"/>
  <c r="AV87" i="11" s="1"/>
  <c r="Q96" i="4" s="1"/>
  <c r="AU87" i="11" a="1"/>
  <c r="AU87" i="11" s="1"/>
  <c r="AX86" i="11" a="1"/>
  <c r="AX86" i="11" s="1"/>
  <c r="AW86" i="11" a="1"/>
  <c r="AW86" i="11" s="1"/>
  <c r="AV86" i="11" a="1"/>
  <c r="AV86" i="11" s="1"/>
  <c r="Q95" i="4" s="1"/>
  <c r="AU86" i="11" a="1"/>
  <c r="AU86" i="11" s="1"/>
  <c r="AX505" i="11" a="1"/>
  <c r="AX505" i="11" s="1"/>
  <c r="AW505" i="11" a="1"/>
  <c r="AW505" i="11" s="1"/>
  <c r="AV505" i="11" a="1"/>
  <c r="AV505" i="11" s="1"/>
  <c r="Q527" i="4" s="1"/>
  <c r="AU505" i="11" a="1"/>
  <c r="AU505" i="11" s="1"/>
  <c r="AX503" i="11" a="1"/>
  <c r="AX503" i="11" s="1"/>
  <c r="AW503" i="11" a="1"/>
  <c r="AW503" i="11" s="1"/>
  <c r="AV503" i="11" a="1"/>
  <c r="AV503" i="11" s="1"/>
  <c r="Q525" i="4" s="1"/>
  <c r="AU503" i="11" a="1"/>
  <c r="AU503" i="11" s="1"/>
  <c r="AX501" i="11" a="1"/>
  <c r="AX501" i="11" s="1"/>
  <c r="AW501" i="11" a="1"/>
  <c r="AW501" i="11" s="1"/>
  <c r="AV501" i="11" a="1"/>
  <c r="AV501" i="11" s="1"/>
  <c r="Q523" i="4" s="1"/>
  <c r="AU501" i="11" a="1"/>
  <c r="AU501" i="11" s="1"/>
  <c r="AX499" i="11" a="1"/>
  <c r="AX499" i="11" s="1"/>
  <c r="AW499" i="11" a="1"/>
  <c r="AW499" i="11" s="1"/>
  <c r="AV499" i="11" a="1"/>
  <c r="AV499" i="11" s="1"/>
  <c r="Q521" i="4" s="1"/>
  <c r="AU499" i="11" a="1"/>
  <c r="AU499" i="11" s="1"/>
  <c r="AX504" i="11" a="1"/>
  <c r="AX504" i="11" s="1"/>
  <c r="AV504" i="11" a="1"/>
  <c r="AV504" i="11" s="1"/>
  <c r="Q526" i="4" s="1"/>
  <c r="AX502" i="11" a="1"/>
  <c r="AX502" i="11" s="1"/>
  <c r="AV502" i="11" a="1"/>
  <c r="AV502" i="11" s="1"/>
  <c r="Q524" i="4" s="1"/>
  <c r="AX500" i="11" a="1"/>
  <c r="AX500" i="11" s="1"/>
  <c r="AV500" i="11" a="1"/>
  <c r="AV500" i="11" s="1"/>
  <c r="Q522" i="4" s="1"/>
  <c r="AX497" i="11" a="1"/>
  <c r="AX497" i="11" s="1"/>
  <c r="AW497" i="11" a="1"/>
  <c r="AW497" i="11" s="1"/>
  <c r="AV497" i="11" a="1"/>
  <c r="AV497" i="11" s="1"/>
  <c r="Q519" i="4" s="1"/>
  <c r="AU497" i="11" a="1"/>
  <c r="AU497" i="11" s="1"/>
  <c r="AX495" i="11" a="1"/>
  <c r="AX495" i="11" s="1"/>
  <c r="AW495" i="11" a="1"/>
  <c r="AW495" i="11" s="1"/>
  <c r="AV495" i="11" a="1"/>
  <c r="AV495" i="11" s="1"/>
  <c r="Q517" i="4" s="1"/>
  <c r="AU495" i="11" a="1"/>
  <c r="AU495" i="11" s="1"/>
  <c r="AX493" i="11" a="1"/>
  <c r="AX493" i="11" s="1"/>
  <c r="AW493" i="11" a="1"/>
  <c r="AW493" i="11" s="1"/>
  <c r="AV493" i="11" a="1"/>
  <c r="AV493" i="11" s="1"/>
  <c r="Q515" i="4" s="1"/>
  <c r="AU493" i="11" a="1"/>
  <c r="AU493" i="11" s="1"/>
  <c r="AX491" i="11" a="1"/>
  <c r="AX491" i="11" s="1"/>
  <c r="AW491" i="11" a="1"/>
  <c r="AW491" i="11" s="1"/>
  <c r="AV491" i="11" a="1"/>
  <c r="AV491" i="11" s="1"/>
  <c r="Q513" i="4" s="1"/>
  <c r="AU491" i="11" a="1"/>
  <c r="AU491" i="11" s="1"/>
  <c r="AW504" i="11" a="1"/>
  <c r="AW504" i="11" s="1"/>
  <c r="AU504" i="11" a="1"/>
  <c r="AU504" i="11" s="1"/>
  <c r="AW502" i="11" a="1"/>
  <c r="AW502" i="11" s="1"/>
  <c r="AU502" i="11" a="1"/>
  <c r="AU502" i="11" s="1"/>
  <c r="AW500" i="11" a="1"/>
  <c r="AW500" i="11" s="1"/>
  <c r="AU500" i="11" a="1"/>
  <c r="AU500" i="11" s="1"/>
  <c r="AX498" i="11" a="1"/>
  <c r="AX498" i="11" s="1"/>
  <c r="AW498" i="11" a="1"/>
  <c r="AW498" i="11" s="1"/>
  <c r="AV498" i="11" a="1"/>
  <c r="AV498" i="11" s="1"/>
  <c r="Q520" i="4" s="1"/>
  <c r="AU498" i="11" a="1"/>
  <c r="AU498" i="11" s="1"/>
  <c r="AX496" i="11" a="1"/>
  <c r="AX496" i="11" s="1"/>
  <c r="AW496" i="11" a="1"/>
  <c r="AW496" i="11" s="1"/>
  <c r="AV496" i="11" a="1"/>
  <c r="AV496" i="11" s="1"/>
  <c r="Q518" i="4" s="1"/>
  <c r="AU496" i="11" a="1"/>
  <c r="AU496" i="11" s="1"/>
  <c r="AX494" i="11" a="1"/>
  <c r="AX494" i="11" s="1"/>
  <c r="AW494" i="11" a="1"/>
  <c r="AW494" i="11" s="1"/>
  <c r="AV494" i="11" a="1"/>
  <c r="AV494" i="11" s="1"/>
  <c r="Q516" i="4" s="1"/>
  <c r="AU494" i="11" a="1"/>
  <c r="AU494" i="11" s="1"/>
  <c r="AX492" i="11" a="1"/>
  <c r="AX492" i="11" s="1"/>
  <c r="AW492" i="11" a="1"/>
  <c r="AW492" i="11" s="1"/>
  <c r="AV492" i="11" a="1"/>
  <c r="AV492" i="11" s="1"/>
  <c r="Q514" i="4" s="1"/>
  <c r="AU492" i="11" a="1"/>
  <c r="AU492" i="11" s="1"/>
  <c r="AX376" i="11" a="1"/>
  <c r="AX376" i="11" s="1"/>
  <c r="AW376" i="11" a="1"/>
  <c r="AW376" i="11" s="1"/>
  <c r="AV376" i="11" a="1"/>
  <c r="AV376" i="11" s="1"/>
  <c r="Q392" i="4" s="1"/>
  <c r="AU376" i="11" a="1"/>
  <c r="AU376" i="11" s="1"/>
  <c r="AW375" i="11" a="1"/>
  <c r="AW375" i="11" s="1"/>
  <c r="AU375" i="11" a="1"/>
  <c r="AU375" i="11" s="1"/>
  <c r="AX374" i="11" a="1"/>
  <c r="AX374" i="11" s="1"/>
  <c r="AV374" i="11" a="1"/>
  <c r="AV374" i="11" s="1"/>
  <c r="Q390" i="4" s="1"/>
  <c r="AW373" i="11" a="1"/>
  <c r="AW373" i="11" s="1"/>
  <c r="AU373" i="11" a="1"/>
  <c r="AU373" i="11" s="1"/>
  <c r="AX372" i="11" a="1"/>
  <c r="AX372" i="11" s="1"/>
  <c r="AV372" i="11" a="1"/>
  <c r="AV372" i="11" s="1"/>
  <c r="Q388" i="4" s="1"/>
  <c r="AW371" i="11" a="1"/>
  <c r="AW371" i="11" s="1"/>
  <c r="AU371" i="11" a="1"/>
  <c r="AU371" i="11" s="1"/>
  <c r="AX370" i="11" a="1"/>
  <c r="AX370" i="11" s="1"/>
  <c r="AV370" i="11" a="1"/>
  <c r="AV370" i="11" s="1"/>
  <c r="Q386" i="4" s="1"/>
  <c r="AW369" i="11" a="1"/>
  <c r="AW369" i="11" s="1"/>
  <c r="AU369" i="11" a="1"/>
  <c r="AU369" i="11" s="1"/>
  <c r="AX368" i="11" a="1"/>
  <c r="AX368" i="11" s="1"/>
  <c r="AV368" i="11" a="1"/>
  <c r="AV368" i="11" s="1"/>
  <c r="Q384" i="4" s="1"/>
  <c r="AW367" i="11" a="1"/>
  <c r="AW367" i="11" s="1"/>
  <c r="AU367" i="11" a="1"/>
  <c r="AU367" i="11" s="1"/>
  <c r="AX366" i="11" a="1"/>
  <c r="AX366" i="11" s="1"/>
  <c r="AV366" i="11" a="1"/>
  <c r="AV366" i="11" s="1"/>
  <c r="Q382" i="4" s="1"/>
  <c r="AX375" i="11" a="1"/>
  <c r="AX375" i="11" s="1"/>
  <c r="AV375" i="11" a="1"/>
  <c r="AV375" i="11" s="1"/>
  <c r="Q391" i="4" s="1"/>
  <c r="AW374" i="11" a="1"/>
  <c r="AW374" i="11" s="1"/>
  <c r="AU374" i="11" a="1"/>
  <c r="AU374" i="11" s="1"/>
  <c r="AX373" i="11" a="1"/>
  <c r="AX373" i="11" s="1"/>
  <c r="AV373" i="11" a="1"/>
  <c r="AV373" i="11" s="1"/>
  <c r="Q389" i="4" s="1"/>
  <c r="AW372" i="11" a="1"/>
  <c r="AW372" i="11" s="1"/>
  <c r="AU372" i="11" a="1"/>
  <c r="AU372" i="11" s="1"/>
  <c r="AX371" i="11" a="1"/>
  <c r="AX371" i="11" s="1"/>
  <c r="AV371" i="11" a="1"/>
  <c r="AV371" i="11" s="1"/>
  <c r="Q387" i="4" s="1"/>
  <c r="AW370" i="11" a="1"/>
  <c r="AW370" i="11" s="1"/>
  <c r="AU370" i="11" a="1"/>
  <c r="AU370" i="11" s="1"/>
  <c r="AX369" i="11" a="1"/>
  <c r="AX369" i="11" s="1"/>
  <c r="AV369" i="11" a="1"/>
  <c r="AV369" i="11" s="1"/>
  <c r="Q385" i="4" s="1"/>
  <c r="AW368" i="11" a="1"/>
  <c r="AW368" i="11" s="1"/>
  <c r="AU368" i="11" a="1"/>
  <c r="AU368" i="11" s="1"/>
  <c r="AX367" i="11" a="1"/>
  <c r="AX367" i="11" s="1"/>
  <c r="AV367" i="11" a="1"/>
  <c r="AV367" i="11" s="1"/>
  <c r="Q383" i="4" s="1"/>
  <c r="AW366" i="11" a="1"/>
  <c r="AW366" i="11" s="1"/>
  <c r="AU366" i="11" a="1"/>
  <c r="AU366" i="11" s="1"/>
  <c r="L31" i="2" l="1"/>
  <c r="C30" i="2"/>
  <c r="AX187" i="11" a="1"/>
  <c r="AX187" i="11" s="1"/>
  <c r="AX186" i="11" a="1"/>
  <c r="AX186" i="11" s="1"/>
  <c r="AX185" i="11" a="1"/>
  <c r="AX185" i="11" s="1"/>
  <c r="AX184" i="11" a="1"/>
  <c r="AX184" i="11" s="1"/>
  <c r="AV183" i="11" a="1"/>
  <c r="AV183" i="11" s="1"/>
  <c r="Q199" i="4" s="1"/>
  <c r="AX182" i="11" a="1"/>
  <c r="AX182" i="11" s="1"/>
  <c r="AX181" i="11" a="1"/>
  <c r="AX181" i="11" s="1"/>
  <c r="AV180" i="11" a="1"/>
  <c r="AV180" i="11" s="1"/>
  <c r="Q196" i="4" s="1"/>
  <c r="AV179" i="11" a="1"/>
  <c r="AV179" i="11" s="1"/>
  <c r="Q195" i="4" s="1"/>
  <c r="AW189" i="11" a="1"/>
  <c r="AW189" i="11" s="1"/>
  <c r="AU189" i="11" a="1"/>
  <c r="AU189" i="11" s="1"/>
  <c r="AW188" i="11" a="1"/>
  <c r="AW188" i="11" s="1"/>
  <c r="AU188" i="11" a="1"/>
  <c r="AU188" i="11" s="1"/>
  <c r="AW187" i="11" a="1"/>
  <c r="AW187" i="11" s="1"/>
  <c r="AU187" i="11" a="1"/>
  <c r="AU187" i="11" s="1"/>
  <c r="AW186" i="11" a="1"/>
  <c r="AW186" i="11" s="1"/>
  <c r="AU186" i="11" a="1"/>
  <c r="AU186" i="11" s="1"/>
  <c r="AW185" i="11" a="1"/>
  <c r="AW185" i="11" s="1"/>
  <c r="AU185" i="11" a="1"/>
  <c r="AU185" i="11" s="1"/>
  <c r="AW184" i="11" a="1"/>
  <c r="AW184" i="11" s="1"/>
  <c r="AU184" i="11" a="1"/>
  <c r="AU184" i="11" s="1"/>
  <c r="AW183" i="11" a="1"/>
  <c r="AW183" i="11" s="1"/>
  <c r="AU183" i="11" a="1"/>
  <c r="AU183" i="11" s="1"/>
  <c r="AW182" i="11" a="1"/>
  <c r="AW182" i="11" s="1"/>
  <c r="AU182" i="11" a="1"/>
  <c r="AU182" i="11" s="1"/>
  <c r="AW181" i="11" a="1"/>
  <c r="AW181" i="11" s="1"/>
  <c r="AU181" i="11" a="1"/>
  <c r="AU181" i="11" s="1"/>
  <c r="AW180" i="11" a="1"/>
  <c r="AW180" i="11" s="1"/>
  <c r="AU180" i="11" a="1"/>
  <c r="AU180" i="11" s="1"/>
  <c r="AW179" i="11" a="1"/>
  <c r="AW179" i="11" s="1"/>
  <c r="AU179" i="11" a="1"/>
  <c r="AU179" i="11" s="1"/>
  <c r="AW178" i="11" a="1"/>
  <c r="AW178" i="11" s="1"/>
  <c r="AU178" i="11" a="1"/>
  <c r="AU178" i="11" s="1"/>
  <c r="AX189" i="11" a="1"/>
  <c r="AX189" i="11" s="1"/>
  <c r="AV189" i="11" a="1"/>
  <c r="AV189" i="11" s="1"/>
  <c r="Q205" i="4" s="1"/>
  <c r="AX188" i="11" a="1"/>
  <c r="AX188" i="11" s="1"/>
  <c r="AV188" i="11" a="1"/>
  <c r="AV188" i="11" s="1"/>
  <c r="Q204" i="4" s="1"/>
  <c r="AV187" i="11" a="1"/>
  <c r="AV187" i="11" s="1"/>
  <c r="Q203" i="4" s="1"/>
  <c r="AV186" i="11" a="1"/>
  <c r="AV186" i="11" s="1"/>
  <c r="Q202" i="4" s="1"/>
  <c r="AV185" i="11" a="1"/>
  <c r="AV185" i="11" s="1"/>
  <c r="Q201" i="4" s="1"/>
  <c r="AV184" i="11" a="1"/>
  <c r="AV184" i="11" s="1"/>
  <c r="Q200" i="4" s="1"/>
  <c r="AX183" i="11" a="1"/>
  <c r="AX183" i="11" s="1"/>
  <c r="AV182" i="11" a="1"/>
  <c r="AV182" i="11" s="1"/>
  <c r="Q198" i="4" s="1"/>
  <c r="AV181" i="11" a="1"/>
  <c r="AV181" i="11" s="1"/>
  <c r="Q197" i="4" s="1"/>
  <c r="AX180" i="11" a="1"/>
  <c r="AX180" i="11" s="1"/>
  <c r="AX179" i="11" a="1"/>
  <c r="AX179" i="11" s="1"/>
  <c r="AX178" i="11" a="1"/>
  <c r="AX178" i="11" s="1"/>
  <c r="AV178" i="11" a="1"/>
  <c r="AV178" i="11" s="1"/>
  <c r="Q194" i="4" s="1"/>
  <c r="L32" i="2" l="1"/>
  <c r="C31" i="2"/>
  <c r="L33" i="2" l="1"/>
  <c r="C32" i="2"/>
  <c r="L34" i="2" l="1"/>
  <c r="C33" i="2"/>
  <c r="L35" i="2" l="1"/>
  <c r="C34" i="2"/>
  <c r="L36" i="2" l="1"/>
  <c r="C35" i="2"/>
  <c r="L37" i="2" l="1"/>
  <c r="C36" i="2"/>
  <c r="L38" i="2" l="1"/>
  <c r="C38" i="2" s="1"/>
  <c r="C37" i="2"/>
  <c r="V141" i="4" a="1"/>
  <c r="V141" i="4" s="1"/>
  <c r="AK536" i="6" s="1"/>
  <c r="V246" i="4" a="1"/>
  <c r="V246" i="4" s="1"/>
  <c r="AK585" i="6" s="1"/>
  <c r="V250" i="4" a="1"/>
  <c r="V250" i="4" s="1"/>
  <c r="AK589" i="6" s="1"/>
  <c r="V47" i="4" a="1"/>
  <c r="V47" i="4" s="1"/>
  <c r="AK476" i="6" s="1"/>
  <c r="V431" i="4" a="1"/>
  <c r="V431" i="4" s="1"/>
  <c r="AK691" i="6" s="1"/>
  <c r="V629" i="4" a="1"/>
  <c r="V629" i="4" s="1"/>
  <c r="AK786" i="6" s="1"/>
  <c r="V433" i="4" a="1"/>
  <c r="V433" i="4" s="1"/>
  <c r="AK693" i="6" s="1"/>
  <c r="V631" i="4" a="1"/>
  <c r="V631" i="4" s="1"/>
  <c r="AK788" i="6" s="1"/>
  <c r="V428" i="4" a="1"/>
  <c r="V428" i="4" s="1"/>
  <c r="AK688" i="6" s="1"/>
  <c r="V53" i="4" a="1"/>
  <c r="V53" i="4" s="1"/>
  <c r="AK482" i="6" s="1"/>
  <c r="V430" i="4" a="1"/>
  <c r="V430" i="4" s="1"/>
  <c r="AK690" i="6" s="1"/>
  <c r="V547" i="4" a="1"/>
  <c r="V547" i="4" s="1"/>
  <c r="AK739" i="6" s="1"/>
  <c r="V241" i="4" a="1"/>
  <c r="V241" i="4" s="1"/>
  <c r="AK580" i="6" s="1"/>
  <c r="V51" i="4" a="1"/>
  <c r="V51" i="4" s="1"/>
  <c r="AK480" i="6" s="1"/>
  <c r="V630" i="4" a="1"/>
  <c r="V630" i="4" s="1"/>
  <c r="AK787" i="6" s="1"/>
  <c r="V39" i="4" a="1"/>
  <c r="V39" i="4" s="1"/>
  <c r="AK468" i="6" s="1"/>
  <c r="V632" i="4" a="1"/>
  <c r="V632" i="4" s="1"/>
  <c r="AK789" i="6" s="1"/>
  <c r="V57" i="4" a="1"/>
  <c r="V57" i="4" s="1"/>
  <c r="V427" i="4" a="1"/>
  <c r="V427" i="4" s="1"/>
  <c r="AK687" i="6" s="1"/>
  <c r="V429" i="4" a="1"/>
  <c r="V429" i="4" s="1"/>
  <c r="AK689" i="6" s="1"/>
  <c r="V252" i="4" a="1"/>
  <c r="V252" i="4" s="1"/>
  <c r="AK591" i="6" s="1"/>
  <c r="V447" i="4" a="1"/>
  <c r="V447" i="4" s="1"/>
  <c r="V55" i="4" a="1"/>
  <c r="V55" i="4" s="1"/>
  <c r="AK484" i="6" s="1"/>
  <c r="V249" i="4" a="1"/>
  <c r="V249" i="4" s="1"/>
  <c r="AK588" i="6" s="1"/>
  <c r="V52" i="4" a="1"/>
  <c r="V52" i="4" s="1"/>
  <c r="AK481" i="6" s="1"/>
  <c r="V54" i="4" a="1"/>
  <c r="V54" i="4" s="1"/>
  <c r="AK483" i="6" s="1"/>
  <c r="V435" i="4" a="1"/>
  <c r="V435" i="4" s="1"/>
  <c r="AK695" i="6" s="1"/>
  <c r="V633" i="4" a="1"/>
  <c r="V633" i="4" s="1"/>
  <c r="AK790" i="6" s="1"/>
  <c r="V437" i="4" a="1"/>
  <c r="V437" i="4" s="1"/>
  <c r="AK697" i="6" s="1"/>
  <c r="V626" i="4" a="1"/>
  <c r="V626" i="4" s="1"/>
  <c r="AK783" i="6" s="1"/>
  <c r="V425" i="4" a="1"/>
  <c r="V425" i="4" s="1"/>
  <c r="AK685" i="6" s="1"/>
  <c r="V554" i="4" a="1"/>
  <c r="V554" i="4" s="1"/>
  <c r="AK746" i="6" s="1"/>
  <c r="V41" i="4" a="1"/>
  <c r="V41" i="4" s="1"/>
  <c r="AK470" i="6" s="1"/>
  <c r="V556" i="4" a="1"/>
  <c r="V556" i="4" s="1"/>
  <c r="V46" i="4" a="1"/>
  <c r="V46" i="4" s="1"/>
  <c r="AK475" i="6" s="1"/>
  <c r="V627" i="4" a="1"/>
  <c r="V627" i="4" s="1"/>
  <c r="AK784" i="6" s="1"/>
  <c r="V337" i="4" a="1"/>
  <c r="V337" i="4" s="1"/>
  <c r="AK637" i="6" s="1"/>
  <c r="V336" i="4" a="1"/>
  <c r="V336" i="4" s="1"/>
  <c r="AK636" i="6" s="1"/>
  <c r="V335" i="4" a="1"/>
  <c r="V335" i="4" s="1"/>
  <c r="AK635" i="6" s="1"/>
  <c r="V334" i="4" a="1"/>
  <c r="V334" i="4" s="1"/>
  <c r="AK634" i="6" s="1"/>
  <c r="V242" i="4" a="1"/>
  <c r="V242" i="4" s="1"/>
  <c r="AK581" i="6" s="1"/>
  <c r="V240" i="4" a="1"/>
  <c r="V240" i="4" s="1"/>
  <c r="AK579" i="6" s="1"/>
  <c r="V546" i="4" a="1"/>
  <c r="V546" i="4" s="1"/>
  <c r="AK738" i="6" s="1"/>
  <c r="V548" i="4" a="1"/>
  <c r="V548" i="4" s="1"/>
  <c r="AK740" i="6" s="1"/>
  <c r="V56" i="4" a="1"/>
  <c r="V56" i="4" s="1"/>
  <c r="AK485" i="6" s="1"/>
  <c r="V43" i="4" a="1"/>
  <c r="V43" i="4" s="1"/>
  <c r="AK472" i="6" s="1"/>
  <c r="V432" i="4" a="1"/>
  <c r="V432" i="4" s="1"/>
  <c r="AK692" i="6" s="1"/>
  <c r="V434" i="4" a="1"/>
  <c r="V434" i="4" s="1"/>
  <c r="AK694" i="6" s="1"/>
  <c r="V244" i="4" a="1"/>
  <c r="V244" i="4" s="1"/>
  <c r="AK583" i="6" s="1"/>
  <c r="V40" i="4" a="1"/>
  <c r="V40" i="4" s="1"/>
  <c r="AK469" i="6" s="1"/>
  <c r="V50" i="4" a="1"/>
  <c r="V50" i="4" s="1"/>
  <c r="AK479" i="6" s="1"/>
  <c r="V248" i="4" a="1"/>
  <c r="V248" i="4" s="1"/>
  <c r="AK587" i="6" s="1"/>
  <c r="V49" i="4" a="1"/>
  <c r="V49" i="4" s="1"/>
  <c r="AK478" i="6" s="1"/>
  <c r="V445" i="4" a="1"/>
  <c r="V445" i="4" s="1"/>
  <c r="AK705" i="6" s="1"/>
  <c r="V44" i="4" a="1"/>
  <c r="V44" i="4" s="1"/>
  <c r="AK473" i="6" s="1"/>
  <c r="V338" i="4" a="1"/>
  <c r="V338" i="4" s="1"/>
  <c r="AK638" i="6" s="1"/>
  <c r="V438" i="4" a="1"/>
  <c r="V438" i="4" s="1"/>
  <c r="AK698" i="6" s="1"/>
  <c r="V555" i="4" a="1"/>
  <c r="V555" i="4" s="1"/>
  <c r="AK747" i="6" s="1"/>
  <c r="V245" i="4" a="1"/>
  <c r="V245" i="4" s="1"/>
  <c r="AK584" i="6" s="1"/>
  <c r="V48" i="4" a="1"/>
  <c r="V48" i="4" s="1"/>
  <c r="AK477" i="6" s="1"/>
  <c r="V243" i="4" a="1"/>
  <c r="V243" i="4" s="1"/>
  <c r="AK582" i="6" s="1"/>
  <c r="V426" i="4" a="1"/>
  <c r="V426" i="4" s="1"/>
  <c r="AK686" i="6" s="1"/>
  <c r="V45" i="4" a="1"/>
  <c r="V45" i="4" s="1"/>
  <c r="AK474" i="6" s="1"/>
  <c r="V444" i="4" a="1"/>
  <c r="V444" i="4" s="1"/>
  <c r="AK704" i="6" s="1"/>
  <c r="V550" i="4" a="1"/>
  <c r="V550" i="4" s="1"/>
  <c r="AK742" i="6" s="1"/>
  <c r="V446" i="4" a="1"/>
  <c r="V446" i="4" s="1"/>
  <c r="AK706" i="6" s="1"/>
  <c r="V552" i="4" a="1"/>
  <c r="V552" i="4" s="1"/>
  <c r="AK744" i="6" s="1"/>
  <c r="V38" i="4" a="1"/>
  <c r="V38" i="4" s="1"/>
  <c r="AK467" i="6" s="1"/>
  <c r="V439" i="4" a="1"/>
  <c r="V439" i="4" s="1"/>
  <c r="AK699" i="6" s="1"/>
  <c r="V253" i="4" a="1"/>
  <c r="V253" i="4" s="1"/>
  <c r="V441" i="4" a="1"/>
  <c r="V441" i="4" s="1"/>
  <c r="AK701" i="6" s="1"/>
  <c r="V42" i="4" a="1"/>
  <c r="V42" i="4" s="1"/>
  <c r="AK471" i="6" s="1"/>
  <c r="V436" i="4" a="1"/>
  <c r="V436" i="4" s="1"/>
  <c r="AK696" i="6" s="1"/>
  <c r="V333" i="4" a="1"/>
  <c r="V333" i="4" s="1"/>
  <c r="AK633" i="6" s="1"/>
  <c r="V332" i="4" a="1"/>
  <c r="V332" i="4" s="1"/>
  <c r="AK632" i="6" s="1"/>
  <c r="V331" i="4" a="1"/>
  <c r="V331" i="4" s="1"/>
  <c r="AK631" i="6" s="1"/>
  <c r="V339" i="4" a="1"/>
  <c r="V339" i="4" s="1"/>
  <c r="V440" i="4" a="1"/>
  <c r="V440" i="4" s="1"/>
  <c r="AK700" i="6" s="1"/>
  <c r="V442" i="4" a="1"/>
  <c r="V442" i="4" s="1"/>
  <c r="AK702" i="6" s="1"/>
  <c r="V247" i="4" a="1"/>
  <c r="V247" i="4" s="1"/>
  <c r="AK586" i="6" s="1"/>
  <c r="V251" i="4" a="1"/>
  <c r="V251" i="4" s="1"/>
  <c r="AK590" i="6" s="1"/>
  <c r="V628" i="4" a="1"/>
  <c r="V628" i="4" s="1"/>
  <c r="AK785" i="6" s="1"/>
  <c r="V549" i="4" a="1"/>
  <c r="V549" i="4" s="1"/>
  <c r="AK741" i="6" s="1"/>
  <c r="V551" i="4" a="1"/>
  <c r="V551" i="4" s="1"/>
  <c r="AK743" i="6" s="1"/>
  <c r="V443" i="4" a="1"/>
  <c r="V443" i="4" s="1"/>
  <c r="AK703" i="6" s="1"/>
  <c r="V553" i="4" a="1"/>
  <c r="V553" i="4" s="1"/>
  <c r="AK745" i="6" s="1"/>
  <c r="V634" i="4" a="1"/>
  <c r="V634" i="4" s="1"/>
  <c r="V139" i="4" a="1"/>
  <c r="V139" i="4" s="1"/>
  <c r="AK534" i="6" s="1"/>
  <c r="V138" i="4" a="1"/>
  <c r="V138" i="4" s="1"/>
  <c r="AK533" i="6" s="1"/>
  <c r="V145" i="4" a="1"/>
  <c r="V145" i="4" s="1"/>
  <c r="AK540" i="6" s="1"/>
  <c r="V142" i="4" a="1"/>
  <c r="V142" i="4" s="1"/>
  <c r="AK537" i="6" s="1"/>
  <c r="V143" i="4" a="1"/>
  <c r="V143" i="4" s="1"/>
  <c r="AK538" i="6" s="1"/>
  <c r="V135" i="4" a="1"/>
  <c r="V135" i="4" s="1"/>
  <c r="AK530" i="6" s="1"/>
  <c r="V148" i="4" a="1"/>
  <c r="V148" i="4" s="1"/>
  <c r="V140" i="4" a="1"/>
  <c r="V140" i="4" s="1"/>
  <c r="AK535" i="6" s="1"/>
  <c r="V136" i="4" a="1"/>
  <c r="V136" i="4" s="1"/>
  <c r="AK531" i="6" s="1"/>
  <c r="V144" i="4" a="1"/>
  <c r="V144" i="4" s="1"/>
  <c r="AK539" i="6" s="1"/>
  <c r="V146" i="4" a="1"/>
  <c r="V146" i="4" s="1"/>
  <c r="AK541" i="6" s="1"/>
  <c r="V137" i="4" a="1"/>
  <c r="V137" i="4" s="1"/>
  <c r="AK532" i="6" s="1"/>
  <c r="V133" i="4" a="1"/>
  <c r="V133" i="4" s="1"/>
  <c r="AK528" i="6" s="1"/>
  <c r="V134" i="4" a="1"/>
  <c r="V134" i="4" s="1"/>
  <c r="AK529" i="6" s="1"/>
  <c r="V37" i="4" a="1"/>
  <c r="V37" i="4" s="1"/>
  <c r="AK466" i="6" s="1"/>
  <c r="V147" i="4" a="1"/>
  <c r="V147" i="4" s="1"/>
  <c r="AK542" i="6" s="1"/>
</calcChain>
</file>

<file path=xl/sharedStrings.xml><?xml version="1.0" encoding="utf-8"?>
<sst xmlns="http://schemas.openxmlformats.org/spreadsheetml/2006/main" count="2612" uniqueCount="623">
  <si>
    <t>Overview</t>
  </si>
  <si>
    <t>Module 1 - Documenting likely REDD+ actions</t>
  </si>
  <si>
    <t>Module 3 - Identifying relevant policies, laws and regulations</t>
  </si>
  <si>
    <t>How to use</t>
  </si>
  <si>
    <t>FORMAT:</t>
  </si>
  <si>
    <t>Objective:</t>
  </si>
  <si>
    <t>Reducing emissions from deforestation</t>
  </si>
  <si>
    <t>Reducing emissions from forest degradation</t>
  </si>
  <si>
    <t>Conservation of forest carbon stocks</t>
  </si>
  <si>
    <t>Sustainable management of forests</t>
  </si>
  <si>
    <t>Enhancement of forest carbon stocks</t>
  </si>
  <si>
    <t>Guiding questions</t>
  </si>
  <si>
    <t>Click on the "+" icon on the left to extend the view and go through the guiding questions.</t>
  </si>
  <si>
    <t>Risks</t>
  </si>
  <si>
    <t>REDD+ actions from Module 1 (not all actions may have risks relevant to the safeguard)</t>
  </si>
  <si>
    <t>Sample REDD+ Actions</t>
  </si>
  <si>
    <t>Country REDD+ Actions</t>
  </si>
  <si>
    <t>Safeguard (a)</t>
  </si>
  <si>
    <t>Safeguard (b)</t>
  </si>
  <si>
    <t>Safeguard (c)</t>
  </si>
  <si>
    <t>Safeguard (d)</t>
  </si>
  <si>
    <t>Safeguard (e)</t>
  </si>
  <si>
    <t>Safeguard (f)</t>
  </si>
  <si>
    <t>Safeguard (g)</t>
  </si>
  <si>
    <t>Safeguard</t>
  </si>
  <si>
    <t>Click on the "-" icon on the left to minimize the view.</t>
  </si>
  <si>
    <t>Possible REDD+ actions</t>
  </si>
  <si>
    <t>Relevance to REDD+ activities</t>
  </si>
  <si>
    <t>1. Improving agricultural practice</t>
  </si>
  <si>
    <t>2. Protection measures</t>
  </si>
  <si>
    <t>3. Reducing impacts of extractive use</t>
  </si>
  <si>
    <t>4. Restoration/Reforestation</t>
  </si>
  <si>
    <t xml:space="preserve">     e.g. 1.1. Sustainable agricultural intensification</t>
  </si>
  <si>
    <t xml:space="preserve">     e.g. 1.2. Agroforestry</t>
  </si>
  <si>
    <t xml:space="preserve">     e.g. 1.3. Sustainable shifting cultivation</t>
  </si>
  <si>
    <t xml:space="preserve">     e.g. 1.4. Fire management</t>
  </si>
  <si>
    <t xml:space="preserve">     e.g. 3.1. Reduced impact logging</t>
  </si>
  <si>
    <t xml:space="preserve">     e.g. 3.2. Efficiencies, alternative production or substitution of fuelwood and NFTPs</t>
  </si>
  <si>
    <t xml:space="preserve">     e.g. 3.3. Hunting regulation</t>
  </si>
  <si>
    <t xml:space="preserve">     e.g. 4.1. Assisted natural regeneration</t>
  </si>
  <si>
    <t xml:space="preserve">     e.g. 4.2. Afforestation &amp; reforestation primarily for wood/fibre production</t>
  </si>
  <si>
    <t xml:space="preserve">     e.g. 4.3. Reforestation primarly for biodiversity and ecosystem services</t>
  </si>
  <si>
    <t xml:space="preserve">     e.g. 4.4. Landscape scale planning &amp; coordination</t>
  </si>
  <si>
    <t/>
  </si>
  <si>
    <t>••</t>
  </si>
  <si>
    <t>•</t>
  </si>
  <si>
    <t>Enabling conditions for REDD+ activities</t>
  </si>
  <si>
    <t>Land tenure reform</t>
  </si>
  <si>
    <t>Establishment of forest monitoring plots</t>
  </si>
  <si>
    <t>▪</t>
  </si>
  <si>
    <t>Scroll here and select some examples</t>
  </si>
  <si>
    <t>Output Tables</t>
  </si>
  <si>
    <t>Click here to select an action from Module 1:</t>
  </si>
  <si>
    <t>REDD+ actions from Module 1 (not all actions may have benefits relevant to the safeguard)</t>
  </si>
  <si>
    <t>Benefits</t>
  </si>
  <si>
    <t>Rank of benefits</t>
  </si>
  <si>
    <t>Sort Order</t>
  </si>
  <si>
    <t>Output Tables will be automatically available here in this section once the Input Tables have been completed.</t>
  </si>
  <si>
    <t>Click on the "+" icon on the left to extend the view and go through the key issues.</t>
  </si>
  <si>
    <t>Table 1: Relevance of REDD+ actions to the five REDD+ activities</t>
  </si>
  <si>
    <t>Low</t>
  </si>
  <si>
    <t>Medium</t>
  </si>
  <si>
    <t>High</t>
  </si>
  <si>
    <t>CLICK FOR AN EXAMPLE:</t>
  </si>
  <si>
    <t>• High</t>
  </si>
  <si>
    <t>• Medium</t>
  </si>
  <si>
    <t>• Low</t>
  </si>
  <si>
    <t>Description</t>
  </si>
  <si>
    <t>A</t>
  </si>
  <si>
    <t>B</t>
  </si>
  <si>
    <t>C</t>
  </si>
  <si>
    <t>Sorted</t>
  </si>
  <si>
    <t>High Risks</t>
  </si>
  <si>
    <t>High Benefits</t>
  </si>
  <si>
    <t>xx</t>
  </si>
  <si>
    <t>xxx</t>
  </si>
  <si>
    <t>xxxx</t>
  </si>
  <si>
    <t>xxxxx</t>
  </si>
  <si>
    <t>xxxxxx</t>
  </si>
  <si>
    <t>xxxxxxx</t>
  </si>
  <si>
    <t xml:space="preserve">(a): </t>
  </si>
  <si>
    <t>(b):</t>
  </si>
  <si>
    <t>(c):</t>
  </si>
  <si>
    <t>(d):</t>
  </si>
  <si>
    <t>(e):</t>
  </si>
  <si>
    <t>(f):</t>
  </si>
  <si>
    <t>(g):</t>
  </si>
  <si>
    <t>Table 2:</t>
  </si>
  <si>
    <t>Benefits and Risks relating to</t>
  </si>
  <si>
    <t>BENEFITS SECTION</t>
  </si>
  <si>
    <t>RISKS SECTION</t>
  </si>
  <si>
    <t>Sample Benefits</t>
  </si>
  <si>
    <t>Sample Risks</t>
  </si>
  <si>
    <t>Probability</t>
  </si>
  <si>
    <t>Impact</t>
  </si>
  <si>
    <t>Not defined</t>
  </si>
  <si>
    <t>EXAMPLE</t>
  </si>
  <si>
    <t>How effectively the PLR is being implemented?</t>
  </si>
  <si>
    <t>Benefits relevant to safeguard</t>
  </si>
  <si>
    <t>Risks relevant to safeguard</t>
  </si>
  <si>
    <t>Overall PLR coverage/gaps of safeguard:</t>
  </si>
  <si>
    <t>PLRs relevant to this benefit</t>
  </si>
  <si>
    <t>PLRs relevant to this risk</t>
  </si>
  <si>
    <t>RELATED TO</t>
  </si>
  <si>
    <t>e.g.:</t>
  </si>
  <si>
    <t>(To see a sample benefit, first select a sample REDD+ action from the drop-down list on the left)</t>
  </si>
  <si>
    <t>(To see a sample risk, first select a sample REDD+ action from the drop-down list on the left)</t>
  </si>
  <si>
    <t>Key issues</t>
  </si>
  <si>
    <t>Full Name</t>
  </si>
  <si>
    <t>ID Letter</t>
  </si>
  <si>
    <t>Short Name</t>
  </si>
  <si>
    <t>Number</t>
  </si>
  <si>
    <t>Value</t>
  </si>
  <si>
    <t>If not selected (benefit)</t>
  </si>
  <si>
    <t>NUMBER</t>
  </si>
  <si>
    <t>AUTOPOPULATED TEXT</t>
  </si>
  <si>
    <t>CLASIFIED TEXT</t>
  </si>
  <si>
    <t>SORTED TEXT</t>
  </si>
  <si>
    <t>Select:</t>
  </si>
  <si>
    <t>Drop-down</t>
  </si>
  <si>
    <t>How to use:</t>
  </si>
  <si>
    <t>Rank of risks</t>
  </si>
  <si>
    <t>SORT</t>
  </si>
  <si>
    <t>SORTED TEXT Ascending</t>
  </si>
  <si>
    <t>SORTED TEXT Descending</t>
  </si>
  <si>
    <t>CRITERIA</t>
  </si>
  <si>
    <t>EXTRACTED DATA BASED ON CRITERIA</t>
  </si>
  <si>
    <t>DROP-DOWN LIST FOR MODULE 2</t>
  </si>
  <si>
    <t>RETURNED VALUES</t>
  </si>
  <si>
    <t>Lookup</t>
  </si>
  <si>
    <t>COUNT</t>
  </si>
  <si>
    <t>#</t>
  </si>
  <si>
    <t>CONCATENATED COMPLETE TABLE</t>
  </si>
  <si>
    <t xml:space="preserve">(Draft) OUTPUT TABLE </t>
  </si>
  <si>
    <t>From Module 2</t>
  </si>
  <si>
    <t>Qty.</t>
  </si>
  <si>
    <t>Edit directly at the end left.</t>
  </si>
  <si>
    <t>Lack of capacity in enforcing existing laws/ regulations may lead to strengthening the incentives of the drivers of deforestation and negatively affect stakeholders’ trust in the REDD+ process.</t>
  </si>
  <si>
    <t>Both</t>
  </si>
  <si>
    <t>Planning that prioritizes the protection of natural forest halts the decline in availability of non-timber forest products.</t>
  </si>
  <si>
    <t>As a result of the awareness-raising work of the REDD+ programme, local communities and private companies better understand the value of forest ecosystem services, and incorporate this into their planning. Ecosystem services are better maintained.</t>
  </si>
  <si>
    <t>As a result of REDD+, new farmland is developed in wetlands, rather than in forest. Substantial emissions result from wetland drainage.</t>
  </si>
  <si>
    <t>Incomplete – the targets are broad and non-binding.</t>
  </si>
  <si>
    <t>No.</t>
  </si>
  <si>
    <t>Identifies conditions under which burning is acceptable, e.g. weather.</t>
  </si>
  <si>
    <t>Ineffective implementation due to lack of enforcement / incentives.</t>
  </si>
  <si>
    <t>Implementation gap.</t>
  </si>
  <si>
    <t>Directly intended to address illegal logging.</t>
  </si>
  <si>
    <t>Includes joint law enforcement unit, sharing intelligence and establishes check points in border areas. Monitoring of effectiveness underway.</t>
  </si>
  <si>
    <t>Not all unsustainable logging is illegal. Additional measures to encourage use of sustainable timber may be required.</t>
  </si>
  <si>
    <t>Yes</t>
  </si>
  <si>
    <t>No</t>
  </si>
  <si>
    <t>.</t>
  </si>
  <si>
    <t xml:space="preserve">Relevant PLR related to </t>
  </si>
  <si>
    <t xml:space="preserve">Table 3:  </t>
  </si>
  <si>
    <t>Module 2 - Identifying benefits and risks from REDD+ actions</t>
  </si>
  <si>
    <t>Potential for REDD+ action(s) to contribute to achieving policy objectives on climate change adaptation. Please give further details.</t>
  </si>
  <si>
    <t>Potential for conflict between REDD+ and national poverty reduction strategies. Please give further details.</t>
  </si>
  <si>
    <t>Potential for conflict between REDD+ and other environmental policy objectives and strategies. Please give further details.</t>
  </si>
  <si>
    <t>1.       Are any of the REDD+ actions identified in Module 1 likely to:</t>
  </si>
  <si>
    <t>IF YES (Benefit)</t>
  </si>
  <si>
    <t>Potential for REDD+ actions to avoid soil erosion and maintain water quality. Please give further details.</t>
  </si>
  <si>
    <t>Potential for REDD+ action(s) to result in conversion of natural forest. Please give further details.</t>
  </si>
  <si>
    <t>Potential negative impacts on biodiversity outside forests from afforestation in areas of conservation importance. Please give further details.</t>
  </si>
  <si>
    <t>Potential for reversal of emissions reductions or carbon sequestration achieved, as a result of fire. Please give further details.</t>
  </si>
  <si>
    <t>Potential for reversal of emissions reductions or carbon sequestration achieved, as a result of institutional failure. Please give further details.</t>
  </si>
  <si>
    <t>Potential for reversal of emissions reductions or carbon sequestration achieved due to demographic trends and land demands.  Please give further details.</t>
  </si>
  <si>
    <t>Fluctuations in the availability of REDD+ finance risk reversal of achievements.</t>
  </si>
  <si>
    <t>Fire from agricultural burning spreads into the new forest, leading to the reversal of carbon sequestration, and may also impair future sequestration potential.</t>
  </si>
  <si>
    <t>Risks relating to</t>
  </si>
  <si>
    <t>Potentially limited ability to estimate leakage of carbon dioxide emissions and so prioritize amongst REDD+ actions to minimize leakage. Please give further details.</t>
  </si>
  <si>
    <t>Notes  (if any)</t>
  </si>
  <si>
    <t>2.       Does the national REDD+ strategy or action plan refer to, and make use of, the following national laws and policies contributing to the implementation of relevant international conventions and agreements:</t>
  </si>
  <si>
    <t>3.       Are there policies, laws, regulations or other measures in place (or planned) to:</t>
  </si>
  <si>
    <t>1.       Are there policies, laws, regulations or other measures in place (or planned) to:</t>
  </si>
  <si>
    <t>1.       Are there policies, laws and regulations, or other measures in place (or planned) to:</t>
  </si>
  <si>
    <t>3.       Are they implemented?</t>
  </si>
  <si>
    <t>Relating to natural forests</t>
  </si>
  <si>
    <t xml:space="preserve">Relating to biodiversity </t>
  </si>
  <si>
    <t>Relating to other social and environmental benefits</t>
  </si>
  <si>
    <t>2.       Are there policies, laws, regulations or other measures in place (or planned) to:</t>
  </si>
  <si>
    <t>3.       Are there policies, laws, regulations, or other measures in place (or planned) to:</t>
  </si>
  <si>
    <t>5.       Are there plans to monitor their effective application?</t>
  </si>
  <si>
    <t>3.       Are there plans to monitor their effective application?</t>
  </si>
  <si>
    <t>How does this PLR cover this benefit?</t>
  </si>
  <si>
    <t>How does this PLR cover this risk?</t>
  </si>
  <si>
    <t>Conflicting PLRs?</t>
  </si>
  <si>
    <t>Identified Gaps</t>
  </si>
  <si>
    <t>There are overlaps between the areas designated as production and protection forest. The resulting delay and confusion limits management effectiveness and gives rise to local conflicts.</t>
  </si>
  <si>
    <t>The non-binding nature of the targets might not ensure the conservation of biodiversity.</t>
  </si>
  <si>
    <t>2.       Is there a risk of conflict between the REDD+ actions identified in Module 1 and:</t>
  </si>
  <si>
    <t>Potential for conflict between REDD+ and other climate change mitigation actions. Please give further details.</t>
  </si>
  <si>
    <t>Potential negative impacts on biodiversity in other countries from land-use change or intensified agricultural production. Please give further details.</t>
  </si>
  <si>
    <t>Potential negative impacts on forest biodiversity in other countries from increased logging. Please give further details.</t>
  </si>
  <si>
    <t>Potential negative impacts on forest ecosystem services and biodiversity from continued forest clearance, Please give further details.</t>
  </si>
  <si>
    <t>Potential for enhanced forest conservation from reduced degradation of natural forest. Please give further details.</t>
  </si>
  <si>
    <t>1.       Are any of the REDD+ actions identified in Module 1 likely to be vulnerable to:</t>
  </si>
  <si>
    <t>Potential for reversal of emissions reductions as a result of instability in neighboring countries. Please give further details.</t>
  </si>
  <si>
    <t>Potential for displacement of emissions at the local level. Please give further details.</t>
  </si>
  <si>
    <t>Potential for displacement of emissions within national borders. Please give further details.</t>
  </si>
  <si>
    <t>Potential for international displacement of emissions. Please give further details.</t>
  </si>
  <si>
    <t>Potential for displacement of emissions due to the difficulty of tackling drivers of land-use change and forest degradation. Please give further details.</t>
  </si>
  <si>
    <t>Potential for displacement of land-use change to non-forest ecosystems. Please give further details.</t>
  </si>
  <si>
    <t>Potentially limited ability to assess the vulnerability of non-forest ecosystems to land-use change and so prioritize amongst REDD+ actions that reduce vulnerability. Please give further details.</t>
  </si>
  <si>
    <t>HOW TO USE:</t>
  </si>
  <si>
    <t>GUIDANCE:</t>
  </si>
  <si>
    <t>Have you enabled Macros?</t>
  </si>
  <si>
    <t>Potential to improve participatory/accountability structures. Please give further details.</t>
  </si>
  <si>
    <t>Potential to improve governance and engagement structures and norms. Please give further details.</t>
  </si>
  <si>
    <t>Potential for increased accountability due to improved mechanism/procedures to manage grievances more effectively. Please give further details.</t>
  </si>
  <si>
    <t>Relevant stakeholders receive necessary information in order to engage effectively in REDD+ actions. Please give further details.</t>
  </si>
  <si>
    <t>Potential that relevant stakeholders will not / have not been engaged on REDD+ actions that could impact them. Please give further details.</t>
  </si>
  <si>
    <t>Increased likelihood that conflicts between stakeholders could result in escalation due to lack of mechanism/procedures to manage grievances effectively. Please give further details.</t>
  </si>
  <si>
    <t>Relevant stakeholders won’t/don’t receive necessary information to engage effectively in REDD+ actions. Please give further details.</t>
  </si>
  <si>
    <t>Potential for REDD+ action(s) to enhance local communities’ access to forest products. Please give further details.</t>
  </si>
  <si>
    <t>Potential for REDD+ actions to enhance communities’ adaptive capacity and reduce vulnerability to climate change. Please give further details.</t>
  </si>
  <si>
    <t>Potential for reversal of emissions reductions or carbon sequestration achieved, as a result of climate change. Please give further details.</t>
  </si>
  <si>
    <t xml:space="preserve">• Please enter potential REDD+ actions and categorize them for the five REDD+ activities in Table 1. It is possible to click more than one box per action.
• A typology of possible REDD+ actions for the five REDD+ activities is available in Annex 1 of the User Guide. The country’s own views on potential REDD+ actions should however take precedence. 
• You may also wish to add actions on establishing enabling conditions for REDD+, where these are relevant to benefits and risks in the implementation phase.
• Clicking the ‘Preview’ button will take you to the Output tables, where your results are available to print, and you can proceed to Module 2. 
</t>
  </si>
  <si>
    <t>Don't know</t>
  </si>
  <si>
    <t>DK</t>
  </si>
  <si>
    <t>IF "DON'T KNOW"</t>
  </si>
  <si>
    <t>Guiding questions with "Don't know" as chosen answer</t>
  </si>
  <si>
    <t>Potential risk of overlap and the perpetuation of non-transparent decision-making structures. Please give further details.</t>
  </si>
  <si>
    <t>1.1.    Provide access to timely, relevant and usable information about REDD+ actions?</t>
  </si>
  <si>
    <t>1.2.    Establish information disclosure procedures?</t>
  </si>
  <si>
    <t>2.       How appropriate has been the level of transparency and consultations in the development and implementation of these measures policies, laws and regulations?</t>
  </si>
  <si>
    <t>3.       How accessible, predictable, equitable are each of these policies?</t>
  </si>
  <si>
    <t>4.       Are the capacities to implement these policies appropriately envisaged?</t>
  </si>
  <si>
    <t>5.       Are there plans to monitor their effective applications?</t>
  </si>
  <si>
    <t>2.10.Other existing land-use plans?</t>
  </si>
  <si>
    <t>2.11.Registry of mining and logging concessions?</t>
  </si>
  <si>
    <t>2.12.Land tenure?</t>
  </si>
  <si>
    <t>2.1.    National forest programme?</t>
  </si>
  <si>
    <t>2.2.    Forest code/Forest law?</t>
  </si>
  <si>
    <t>2.3.    Climate change mitigation strategy/policy?</t>
  </si>
  <si>
    <t>2.4.    Climate change adaptation strategy/policy?</t>
  </si>
  <si>
    <t>2.5.    Development policies / national poverty reduction strategies?</t>
  </si>
  <si>
    <t>2.6.    Law on biodiversity/ecosystem services?</t>
  </si>
  <si>
    <t>2.7.    Legal instruments related to protected areas?</t>
  </si>
  <si>
    <t>2.8.    Infrastructure development plans?</t>
  </si>
  <si>
    <t>2.9.    Agricultural development plans and policies?</t>
  </si>
  <si>
    <t>3.1.    Identify and address any inconsistencies between proposed REDD+ actions and:</t>
  </si>
  <si>
    <t>3.1.1. the National Forest Programme?</t>
  </si>
  <si>
    <t>3.1.2. national implementation of relevant international agreements on climate, development and biodiversity?</t>
  </si>
  <si>
    <t>3.2.    Explore and enhance complementarities between the REDD+ and National Forest Programme and these relevant international agreements?</t>
  </si>
  <si>
    <t>3.3.    Facilitate coordination and communication between the agencies and actors implementing these national policies and those involved with REDD+?</t>
  </si>
  <si>
    <t>1.1.    Define a natural forest (including guidance about age, composition and degree of degradation)?</t>
  </si>
  <si>
    <t>1.2.    Develop and maintain information on the distribution of forests and their value for biodiversity and ecosystem services?</t>
  </si>
  <si>
    <t>1.3.    Understand drivers of deforestation and forest degradation?</t>
  </si>
  <si>
    <t>1.4.    Limit conversion and degradation of natural forests (e.g. land use plans, coverage by protected areas, forest management standards and plans, guidance on the use of fire in agriculture)?</t>
  </si>
  <si>
    <t>2.1.    Define specific goals or targets for biodiversity conservation (species and/or ecosystems); including for REDD+?</t>
  </si>
  <si>
    <t>2.3.    Consider and monitor effects of forest management on biodiversity and ecosystem services?</t>
  </si>
  <si>
    <t>2.5.    Avoid or minimise adverse impacts of REDD+ on non-forest ecosystems (e.g. existing land use plans, coverage by protected areas, requirements for Environmental Impact Assessment (EIA))?</t>
  </si>
  <si>
    <t>2.6.    Avoid or minimise impacts of REDD+ on biodiversity in other countries (e.g. by choosing to promote reduced-impact logging rather than to increase timber imports)?</t>
  </si>
  <si>
    <t>3.1.    Identify and map the value of ecosystem services to local communities?</t>
  </si>
  <si>
    <t>3.2.    Incorporate these values into land-use planning?</t>
  </si>
  <si>
    <t>1.1.    Improve information on the magnitude, distribution and current trends in carbon stocks?</t>
  </si>
  <si>
    <t>1.2.    Identify potential drivers of land use change and forest degradation into the future?</t>
  </si>
  <si>
    <t>1.3.    Use concessions to permit or discourage different forest activities?</t>
  </si>
  <si>
    <t>1.4.    Limit the potential impacts of climate change and/or demographic change on forests and ecosystem services (e.g. NAPAs, NAMAs, agricultural, forest or other sectoral planning)?</t>
  </si>
  <si>
    <t>1.1.    Identify possible displacement of land use change and/or forest degradation within and across national borders?</t>
  </si>
  <si>
    <t>1.3.    Avoid or minimize displacement of emissions by enhancing cropland or grazing land areas (e.g. tree planting, agricultural intensification, fertilisation, fodder production)?</t>
  </si>
  <si>
    <t>1.4.    Avoid or minimize displacement at the local level by development of alternative livelihoods (e.g. payments for ecosystem services (PES) and integrated conservation and development projects (ICDP))?</t>
  </si>
  <si>
    <t>1.5.    Provide for bilateral or multilateral cooperation on tackling land-use change across national borders?</t>
  </si>
  <si>
    <t>Please answer each of the questions below by clicking on the appropriate answer:</t>
  </si>
  <si>
    <t>1.1.    Make a specific contribution to achieving the objectives of the national forest programme?</t>
  </si>
  <si>
    <t>1.2.    Make a specific contribution to achieving policy objectives on climate change adaptation (e.g. on restoring degraded watersheds to reduce flood risk), or objectives for additional climate change mitigation?</t>
  </si>
  <si>
    <t>1.3.    Make a specific contribution to achieving the Millennium Development Goals or other international commitments on poverty reduction?</t>
  </si>
  <si>
    <t>1.4.    Make a specific contribution to achieving the objectives of the Convention on Biological Diversity (e.g. through forest restoration using native species)?</t>
  </si>
  <si>
    <t>2.1.    Other climate change mitigation strategies (e.g. concerning land or woody biomass requirements for bioenergy production, or alternative energy development such as hydropower or wind farms)?</t>
  </si>
  <si>
    <t>2.2.    National poverty reduction strategies (e.g. plans for infrastructure development or agriculture)?</t>
  </si>
  <si>
    <t>2.3.    Other environmental policy objectives and strategies (e.g. plans for community or production forests under the national forest programme, or for increased protected area coverage under the National Biodiversity Strategy and Action Plan)?</t>
  </si>
  <si>
    <t>Potential for REDD+ action(s) to contribute to achieving national forest programme objectives.  Please give further details.</t>
  </si>
  <si>
    <t>Potential for REDD+ action(s) to contribute to achieving Millennium Development Goals or other international commitments on poverty reduction.  Please give further details.</t>
  </si>
  <si>
    <t>Potential for REDD+ action(s) to contribute to achieving the objectives of the Convention on Biological Diversity.  Please give further details.</t>
  </si>
  <si>
    <t>Contributes to National Forestry Policy target for forest cover (e.g. 33% in India).</t>
  </si>
  <si>
    <t>Efforts at better coordination initiated through the REDD+ process lead to improved communication between Ministries and greater consistency between sectoral policies overall.</t>
  </si>
  <si>
    <t>Poverty Reduction Strategy.</t>
  </si>
  <si>
    <t>1.1.    Generate and share relevant and timely information (i.e. financial information, information about decision-making processes, bidding and procurement processes, etc.) with stakeholders in the appropriate language and format?</t>
  </si>
  <si>
    <t>Potential for stakeholders to engage effectively in REDD+ actions and to provide monitoring and oversight, thus mitigating the risks of certain corrupt practices. Please give further details.</t>
  </si>
  <si>
    <t>Potential to mitigate overlaps in decision-making processes and to increase transparency and efficiency in decision-making processes. Please give further details.</t>
  </si>
  <si>
    <t>Potential to hold decision makers to account if targets are not met and to redirect REDD+ actions towards set targets and goals. Please give further details.</t>
  </si>
  <si>
    <t>Potential for sanctions to have a deterrent role against corruption and instill confidence in the system, if applied in a fair manner and without undue influence. Please give further details.</t>
  </si>
  <si>
    <t>Potential for efficient and effective running of activities according to schedule, with institutional capacity promoting sustainability. Please give further details.</t>
  </si>
  <si>
    <t>Lack of information sharing in appropriate timing and format with stakeholders can lead to inefficiencies, abuses of power and conflicts. Please give further details.</t>
  </si>
  <si>
    <t>Potential lack of monitoring that different REDD+ actions are contributing towards set goals and lack of possibility to re-orient the process to correct this. Please give further details.</t>
  </si>
  <si>
    <t>Potential for loopholes and abuses of power due to the lack of clarity in rules framing the REDD+ actions. Please give further details.</t>
  </si>
  <si>
    <t>Potential for abuses of power for personal gains due to the lack of appropriate sanctions. Please give further details.</t>
  </si>
  <si>
    <t>Potential for expectations to be raised but unmet because of the lack of capacity, creating distrust. Please give further details.</t>
  </si>
  <si>
    <t>Overarching.</t>
  </si>
  <si>
    <t>Increased decentralization and devolution of powers (with clearly defined roles and responsibilities) for sustainable forest management leads to more effective and efficient governance and accountability systems.</t>
  </si>
  <si>
    <t>Reduce the number of new permits for plantation concessions.</t>
  </si>
  <si>
    <t>If tender process for plantation concessions is done transparently, can favor easier monitoring due to smaller number of concessions.</t>
  </si>
  <si>
    <t>Reduced number of permits only granted to the most powerful and influential actors.</t>
  </si>
  <si>
    <t>If tender process for plantation concession is done transparently, can favor easier monitoring due to smaller number of concessions.</t>
  </si>
  <si>
    <t>Ministry regulation and system to grant concessions.</t>
  </si>
  <si>
    <t>Covers concessions at national level, but not at provincials and district levels.</t>
  </si>
  <si>
    <t>When polled, 60% of users expressed satisfaction.</t>
  </si>
  <si>
    <t>PLR could be more effective if provincial and district level processes were integrated with national level.</t>
  </si>
  <si>
    <t>National or state budget and trainings for law enforcement.</t>
  </si>
  <si>
    <t>Inadequate.</t>
  </si>
  <si>
    <t>Poorly.</t>
  </si>
  <si>
    <t>Need more funding for increased human resources and enhanced skills.</t>
  </si>
  <si>
    <t>Strengthen forest law enforcement.</t>
  </si>
  <si>
    <t>Strengthened use rights.</t>
  </si>
  <si>
    <t>Due to corrupt practices IPs and forest dependent communities will get prosecuted.</t>
  </si>
  <si>
    <t>Cancel logging concessions.</t>
  </si>
  <si>
    <t>Less encroachment on IP lands.</t>
  </si>
  <si>
    <t>Plant 100,000 Ha of plantations on bare land.</t>
  </si>
  <si>
    <t>Less area for grazing.</t>
  </si>
  <si>
    <t>Land tenure regulations.</t>
  </si>
  <si>
    <t>Complete.</t>
  </si>
  <si>
    <t>It guides land tenure.</t>
  </si>
  <si>
    <t>Customary rights.</t>
  </si>
  <si>
    <t>Potential for more sustainable and effective REDD+ actions. Please give further details.</t>
  </si>
  <si>
    <t>1.1.1. Improving the status of areas of biodiversity importance (e.g. through better management of protected areas, or targeting REDD+ actions in areas of biodiversity importance)?</t>
  </si>
  <si>
    <t>1.1.2. Avoiding soil erosion and maintaining water quality (e.g. through targeted reduction of forest clearance or of intensive logging on steep slopes and riverine forests)?</t>
  </si>
  <si>
    <t>1.2.1. Conversion (e.g. establishment of plantations in degraded or secondary forest)?</t>
  </si>
  <si>
    <t>1.2.2. Degradation of biodiversity and ecosystem services (e.g. by intensifying the use of forests leading to increased hunting pressure on vulnerable species, or by favoring highly productive tree species at the expense of species diversity)?</t>
  </si>
  <si>
    <t>1.3.    Pose risks to biodiversity outside forests, through:</t>
  </si>
  <si>
    <t>1.3.1. Displacement of land-use change (e.g. new grazing land in other ecosystems rather than in forest)?</t>
  </si>
  <si>
    <t>1.4.    Pose risks to biodiversity in other countries, through:</t>
  </si>
  <si>
    <t>1.4.1. Increased imports of agricultural products to offset reductions in domestic production?</t>
  </si>
  <si>
    <t>1.4.2. Increased imports of timber?</t>
  </si>
  <si>
    <t>1.4.3. Improve local communities’ access to forest products, such as fuel wood, forest foods and medicinal plants?</t>
  </si>
  <si>
    <t>Potential for REDD+ action(s) to result in degradation of biodiversity and ecosystem services.  Please give further details.</t>
  </si>
  <si>
    <t>Potential negative impacts on biodiversity outside forests from land-use change.  Please give further details.</t>
  </si>
  <si>
    <t>Potential for enhanced forest conservation from prioritizing REDD+ actions that reduce conversion of natural forest. Please give further details.</t>
  </si>
  <si>
    <t>As a result of limited information on the value of forests for biodiversity and ecosystem services, REDD+ planning and implementation focuses mainly on reducing emissions, and opportunities for synergy are missed.</t>
  </si>
  <si>
    <t>Landscape scale planning and coordination.</t>
  </si>
  <si>
    <t>Afforestation.</t>
  </si>
  <si>
    <t>The afforestation of a grassland ecosystem with high biodiversity value leads to losses in breeding bird populations.</t>
  </si>
  <si>
    <t>National Biodiversity Strategy and Action Plan (NBSAP).</t>
  </si>
  <si>
    <t>NBSAP sets national targets for conservation of biodiversity.</t>
  </si>
  <si>
    <t>1.1.    Climate change (e.g. more frequent drought, flooding)?</t>
  </si>
  <si>
    <t>1.2.    Wildfire?</t>
  </si>
  <si>
    <t>1.3.    Institutional failure?</t>
  </si>
  <si>
    <t>1.4.    Projected demographic trends and changing demands on land, including through international trade?</t>
  </si>
  <si>
    <t>Afforestation on agricultural land.</t>
  </si>
  <si>
    <t>Regulation on controlled burning.</t>
  </si>
  <si>
    <t>1.       Are there drivers of land-use change and forest degradation that are likely to persist despite REDD+ actions?</t>
  </si>
  <si>
    <t>2.        Are any of the REDD+ actions identified in Module 1 likely to:</t>
  </si>
  <si>
    <t>2.1.    Result in displacement of land-use change at the local level (e.g. forest protection leading to agricultural conversion of bushland)?</t>
  </si>
  <si>
    <t>2.2.    Give rise to displacement of land-use change within national borders?</t>
  </si>
  <si>
    <t>2.3.    Lead to international displacement of land-use change (e.g. as a result of increased imports of food or timber to offset reductions in domestic production)?</t>
  </si>
  <si>
    <t>2.4.    Is the significance of the carbon storage role of non-forest ecosystems in the country/ region understood (i.e. the extent of damage to the climate from displaced land-use change)?</t>
  </si>
  <si>
    <t>2.5.    Is the vulnerability of non-forest ecosystems to land-use change understood (e.g. agricultural suitability, accessibility, protection status, potential importance for extractive uses, fragmentation)?</t>
  </si>
  <si>
    <t>Enforcement of logging regulations.</t>
  </si>
  <si>
    <t>Reduction in domestic timber production due to REDD+ actions increases unsustainable logging in a neighbouring country.</t>
  </si>
  <si>
    <t>Cross-border forest cooperation agreement.</t>
  </si>
  <si>
    <t>1.3.    Undertake active dissemination through multiple and appropriate channels?</t>
  </si>
  <si>
    <t xml:space="preserve">1) </t>
  </si>
  <si>
    <t xml:space="preserve">2) </t>
  </si>
  <si>
    <t xml:space="preserve">3) </t>
  </si>
  <si>
    <t xml:space="preserve">4) </t>
  </si>
  <si>
    <t xml:space="preserve">5) </t>
  </si>
  <si>
    <t xml:space="preserve">6) </t>
  </si>
  <si>
    <t xml:space="preserve">7) </t>
  </si>
  <si>
    <t xml:space="preserve">8) </t>
  </si>
  <si>
    <t xml:space="preserve">9) </t>
  </si>
  <si>
    <t xml:space="preserve">10) </t>
  </si>
  <si>
    <t xml:space="preserve">11) </t>
  </si>
  <si>
    <t xml:space="preserve">12) </t>
  </si>
  <si>
    <t xml:space="preserve">13) </t>
  </si>
  <si>
    <t xml:space="preserve">14) </t>
  </si>
  <si>
    <t xml:space="preserve">15) </t>
  </si>
  <si>
    <t xml:space="preserve">1.5    Potentially have inequitable or discriminatory adverse impacts on affected populations, particularly people living in poverty or marginalized or excluded individuals or groups? </t>
  </si>
  <si>
    <t>2.4.    State’s human rights obligations under international law, including the nine core international human rights treaties and ILO 169?</t>
  </si>
  <si>
    <t>Reforestation.</t>
  </si>
  <si>
    <t>Fire management.</t>
  </si>
  <si>
    <t>Reduction in fire frequency far below natural background levels results in change in ecosystem structure and function (e.g. from savannah to forest). This may hinder achieving commitments under the Convention on Biological Diversity (CBD).</t>
  </si>
  <si>
    <t>Benefits and Risks Tool (BeRT) v2:</t>
  </si>
  <si>
    <t>1.       Is there a national REDD+ strategy or action plan?</t>
  </si>
  <si>
    <t xml:space="preserve">Existing inter-ministerial communication on achieving the poverty reduction strategy. </t>
  </si>
  <si>
    <t xml:space="preserve">Some ministries have more influence than others. </t>
  </si>
  <si>
    <t xml:space="preserve">No. </t>
  </si>
  <si>
    <t>Current practice limits inter-ministerial communication, e.g. few meetings involving personnel; from multiple ministries.</t>
  </si>
  <si>
    <t>1.2.    Set up new, or enhanced existing forest organizational decision-making structures, with clear and defined roles and responsibilities?</t>
  </si>
  <si>
    <t>1.3.    Be monitored against a set of clear, measurable and time-bound targets?</t>
  </si>
  <si>
    <t>1.4.     Be framed and codified by legal/regulatory systems that are provided the means to be enforceable?</t>
  </si>
  <si>
    <t>1.5.     Create and apply appropriate sanctions?</t>
  </si>
  <si>
    <t>1.6.    Be safeguarded against corruption risks through additional specific detection, prevention and sanction measures?</t>
  </si>
  <si>
    <t>1.7.    Have the appropriate capacities (individual, institutional, collaborative, financial capacities) to be effectively implemented?</t>
  </si>
  <si>
    <t>1.8.    Have inequitable adverse impacts on gender equality and/or the situation of women and girls?</t>
  </si>
  <si>
    <t>1.9.    Discriminate against women or other groups based on gender, especially regarding participation in design and implementation or access to opportunities and benefits?</t>
  </si>
  <si>
    <t>1.10.Have impacts that could adversely affect women’s and men’s ability to use, develop and protect natural resources, taking into account different roles and positions of women and men in accessing environmental goods and services?</t>
  </si>
  <si>
    <t>Potential for REDD+ action(s) to be inconsistent with State’s international human rights obligations.</t>
  </si>
  <si>
    <t>Potential for conflict between REDD+ and State’s human rights obligations. Please give further details.</t>
  </si>
  <si>
    <t>Potential for better participation through a clear, understandable legal/ regulatory framework that sets clear “rules of the game” and for effective enforcement to build confidence in the process. Please give further details.</t>
  </si>
  <si>
    <t>Potential to avoid the misuse of power and funds and to create greater stakeholder confidence in the system, encouraging buy-in. Please give further details.</t>
  </si>
  <si>
    <t>Potential for inequitable adverse impacts on gender equality and/or the situation of women and girls. Please give further details.</t>
  </si>
  <si>
    <t>Potential that REDD+ action(s) could discriminate against women or other groups based on gender, especially regarding participation in design and implementation or access to opportunities and benefits. Please give further details.</t>
  </si>
  <si>
    <t>Potential that REDD+ action(s) could adversely affect women’s and men’s ability to use, develop and protect natural resources. Please give further details.</t>
  </si>
  <si>
    <t>Potential for the abuse of power, inequitable benefit sharing, and distrust from local and funding level. Please give further details.</t>
  </si>
  <si>
    <t>1.4.    Educate stakeholders about where to access this information?</t>
  </si>
  <si>
    <t>1.5.    Designate focal points within REDD+ agencies who are responsible and accountable for sharing information effectively?</t>
  </si>
  <si>
    <t>1.6.    Establish organizational decision making structures, with description of the principles that guide decisions and a clear timetable for decision making processes?</t>
  </si>
  <si>
    <t>1.7.    Evaluate the effectiveness of REDD+ actions on a regular basis, in consultation with stakeholders, and release evaluation results on a regular basis?</t>
  </si>
  <si>
    <t>1.8.    Include or propose approaches to ensure the accountability of bodies representing stakeholders?</t>
  </si>
  <si>
    <t>1.9.    Prevent, detect and sanction abuses of power and corruption in the implementation of REDD+ actions?</t>
  </si>
  <si>
    <t>1.10.Promote gender equality and the empowerment of women while seeking to reduce gender inequalities in access to and control over resources and the benefits of development?</t>
  </si>
  <si>
    <t>1.10.Potentially discriminate against indigenous peoples and/or local communities regarding participation in design and implementation or access to opportunities and benefits?</t>
  </si>
  <si>
    <t xml:space="preserve">1.1.    Potentially affect the rights, lands and territories of indigenous peoples and/or local communities (regardless of whether Indigenous Peoples possess the legal titles to such areas)? </t>
  </si>
  <si>
    <t>1.2.    Involve the utilization and/or commercial development of natural resources on lands and territories claimed by indigenous peoples and/or local communities?</t>
  </si>
  <si>
    <t>1.3.    Potentially result in forced eviction or the whole or partial physical displacement of indigenous peoples and/or local communities, including through access restrictions to lands, territories, and resources?</t>
  </si>
  <si>
    <t>1.4.    Potentially result in economic displacement of indigenous peoples and/or local communities (e.g. loss of assets or access to resources due to land acquisition or access restrictions – even in the absence of physical relocation)?</t>
  </si>
  <si>
    <t>1.5.    Adversely affect the development priorities of indigenous peoples and/or local communities as defined by them?</t>
  </si>
  <si>
    <t>1.6.    Potentially affect the traditional livelihoods, physical and cultural survival of indigenous peoples and/or local communities?</t>
  </si>
  <si>
    <t>1.7.    Potentially affect the Cultural Heritage of indigenous peoples and/or local communities, including through the commercialization or use of their traditional knowledge and practices?</t>
  </si>
  <si>
    <t>1.8.    Result in interventions that would potentially adversely impact sites, structures, or objects with historical, cultural, artistic, traditional or religious values or intangible forms of culture (e.g. knowledge, innovations, practices)?</t>
  </si>
  <si>
    <t xml:space="preserve">1.9.    Potentially affect land tenure arrangements and/or community based property rights/customary rights to land, territories and/or resources? </t>
  </si>
  <si>
    <t>Potential that REDD+ action(s) could affect the rights, lands and territories of indigenous peoples and/or local communities. Please give further details.</t>
  </si>
  <si>
    <t>Potential that REDD+ action(s) could use and/or commercial development of natural resources on lands and territories claimed by indigenous peoples and/or local communities. Please give further details.</t>
  </si>
  <si>
    <t>Potential that REDD+ action(s) could result in forced eviction or the whole or partial physical or economic displacement of indigenous peoples and/or local communities, including through access restrictions to lands, territories, and resources. Please give further details.</t>
  </si>
  <si>
    <t>Potential that REDD+ action(s) could result in economic displacement of indigenous peoples and/or local communities. Please give further details.</t>
  </si>
  <si>
    <t>Potential that REDD+ action(s) could adversely affect the development priorities of indigenous peoples and/or local communities as defined by them. Please give further details.</t>
  </si>
  <si>
    <t>Potential that REDD+ action(s) could affect the traditional livelihoods, physical and cultural survival of indigenous peoples and/or local communities. Please give further details.</t>
  </si>
  <si>
    <t>Potential that REDD+ action(s) could affect the Cultural Heritage of indigenous peoples and/or local communities, including through the commercialization or use of their traditional knowledge and practices. Please give further details.</t>
  </si>
  <si>
    <t>Potential that REDD+ action(s) could adversely impact sites, structures, or objects with historical, cultural, artistic, traditional or religious values or intangible forms of culture. Please give further details.</t>
  </si>
  <si>
    <t>Potential that REDD+ action(s) could affect land tenure arrangements and/or community based property rights/customary rights to land, territories and/or resources. Please give further details.</t>
  </si>
  <si>
    <t>Potential that REDD+ action(s) could discriminate against indigenous peoples and/or local communities regarding participation in design and implementation or access to opportunities and benefits. Please give further details.</t>
  </si>
  <si>
    <t>Less work for IPs and local communities.</t>
  </si>
  <si>
    <t>1.1.    Recognize and foster full respect for indigenous peoples and local communities’ human rights, in line with State’s obligations under international law (including their rights to self-determination, their lands, resources and territories, traditional livelihoods and cultures)?</t>
  </si>
  <si>
    <t>1.2.    Ensure indigenous peoples and local communities’ full and effective participation, with the objective of securing their FPIC where their rights, lands, resources, territories, traditional livelihoods may be affected?</t>
  </si>
  <si>
    <t>1.3.    Promote greater control and management by indigenous peoples and local communities over developments affecting them, including their lands, resources and territories?</t>
  </si>
  <si>
    <t>1.4.    Avoid adverse impacts on the rights of indigenous peoples and local communities, their lands, resources and territories, to mitigate and remedy residual impacts, and to ensure provision of just and equitable benefits?</t>
  </si>
  <si>
    <t>1.5.    Recognize and respect the prohibition on forced evictions of indigenous peoples and local communities?</t>
  </si>
  <si>
    <t>1.6.    Anticipate and avoid, or, when avoidance is not possible, minimize adverse social and economic impacts from land or resource acquisition or restrictions on land or resource use?</t>
  </si>
  <si>
    <t>1.7.    Enhance or at least restore the livelihoods of all displaced persons and to improve the standards of living of the displaced poor and other displaced groups?</t>
  </si>
  <si>
    <t>1.8.    Protect and manage Cultural Heritage?</t>
  </si>
  <si>
    <t>1.9.    Conserve Cultural Heritage and avoid its alteration, damage or removal?</t>
  </si>
  <si>
    <t>2.       How accessible, predictable, equitable are each of these policies?</t>
  </si>
  <si>
    <t>Lack of alignment between regulations and customary rights.</t>
  </si>
  <si>
    <t>Land titling process proposed could lead to dispossession of lands from indigenous peoples.</t>
  </si>
  <si>
    <t>National legislation on land titling and international Convention on the Elimination of Racial Discrimination (CERD).</t>
  </si>
  <si>
    <t>National legislation coverage is incomplete (ie does not address the risk).</t>
  </si>
  <si>
    <t>The national legislation is not being implemented effectively due to protests and conflicts between the government and indigenous peoples where the titling process is proposed to occur.</t>
  </si>
  <si>
    <t>The national legislation conflicts with the international Convention on the Elimination of Racial Discrimination (CERD).</t>
  </si>
  <si>
    <t>Lack of alignment between national and international law.</t>
  </si>
  <si>
    <t>1.       Are any of the REDD+ actions identified in Module 1 likely to potentially exclude any affected stakeholders, in particular marginalized groups, from fully participating in decisions that may affect them?</t>
  </si>
  <si>
    <t>2.       Are any of the REDD+ actions identified in Module 1 likely to potentially exacerbate conflicts among and/or the risk of violence to project-affected communities and individuals?</t>
  </si>
  <si>
    <t>3.       Has a process/platform been established for the relevant stakeholders to engage fully and effectively (e.g. in a gender-responsive, culturally sensitive, non-discriminatory and inclusive manner)?</t>
  </si>
  <si>
    <t>4.       Has a process been established to outline how the government will secure the free, prior and informed consent of relevant rights-holders for REDD+ actions that will impact their rights, lands, territories or resources?</t>
  </si>
  <si>
    <t>5.       Have the relevant stakeholders identified their own representation structures, including representatives?</t>
  </si>
  <si>
    <t>6.       Have the relevant stakeholders been consulted fully and effectively in the design and agreement of the REDD+ actions?</t>
  </si>
  <si>
    <t>7.       Has a process been established for those impacted/affected by REDD+ actions to have their complaints heard and addressed?</t>
  </si>
  <si>
    <t>8.       Has a process been established to ensure the timely dissemination of information about REDD+ actions to relevant stakeholders in an accessible form and language?</t>
  </si>
  <si>
    <t>Potential for relevant stakeholders to be excluded from decision making on issues that may affect them. Please give further details.</t>
  </si>
  <si>
    <t>Potential that REDD+ action(s) could exacerbate conflicts among and/or the risk of violence to project-affected communities and individuals. Please give further details.</t>
  </si>
  <si>
    <t>Potential to strengthen recognition of the rights of indigenous peoples and/or local communities, including the right to FPIC. Please give further details.</t>
  </si>
  <si>
    <t>Potential that relevant rights-holders will not / have not been engaged on REDD+ actions that could impact them. Potential violation of applicable law in the context of FPIC. Please give further details.</t>
  </si>
  <si>
    <t>Potential for a lack of a representative participation structures, leading to a decreased ability to ensure full and effective participation on relevant stakeholders and increase risk of conflict among stakeholders. Please give further details.</t>
  </si>
  <si>
    <t>Increased likelihood of conflict and criticism from relevant stakeholders during REDD+ implementation. Please give further details.</t>
  </si>
  <si>
    <t>1.1.    Ensure meaningful, effective and informed participation of stakeholders in the formulation and implementation of REDD+?</t>
  </si>
  <si>
    <t>1.2.    Ensure stakeholder analysis and engagement will be conducted in a gender-responsive, culturally sensitive, non-discriminatory and inclusive manner, ensuring that potentially affected vulnerable and marginalized groups are identified and provided opportunities to participate?</t>
  </si>
  <si>
    <t>1.3.    Ensure the scale and frequency of the engagement will reflect the nature of the activity, the magnitude of potential risks and adverse impacts, and concerns raised by affected communities?</t>
  </si>
  <si>
    <t>1.4.    Ensure FPIC for activities that may affect the rights and interests, lands, resources, territories and traditional livelihoods of indigenous peoples?</t>
  </si>
  <si>
    <t>1.5.    Ensure that stakeholders who may be adversely affected by REDD+ action(s) can communicate their concerns about the social and environmental performance and impacts through various entry points?</t>
  </si>
  <si>
    <t>1.6.    Support the self-selection of representatives to participate in decision-making about REDD+?</t>
  </si>
  <si>
    <t xml:space="preserve">1.1.    Result in enhanced conservation of biodiversity, natural forests and their ecosystem services, such as: </t>
  </si>
  <si>
    <t>1.2.    Pose risks to the conservation of biodiversity, natural forests and their ecosystem services, through:</t>
  </si>
  <si>
    <t>1.3.2. Unintended impacts on neighbouring lands (e.g. from pesticide drift from intensified agriculture, water abstraction, or fire resulting from forest management)?</t>
  </si>
  <si>
    <t>1.3.3. Afforestation in areas of conservation importance?</t>
  </si>
  <si>
    <t xml:space="preserve">Potential for REDD+ action(s) to improve status of areas of biodiversity importance. Please give further details. </t>
  </si>
  <si>
    <t>Potential negative impacts on biodiversity outside area being managed. Please give further details.</t>
  </si>
  <si>
    <t>Potential for negative impacts on local communities’ ability to access and benefit from forest products. Please give further details.</t>
  </si>
  <si>
    <t>Potential for REDD+ actions to support community livelihoods and development.</t>
  </si>
  <si>
    <t>Potential for negative impact on local livelihoods and development.</t>
  </si>
  <si>
    <t>Potential for protecting forest areas and forest products of traditional and spiritual importance.</t>
  </si>
  <si>
    <t>2.4.    Ensure that land-use planning takes account of ecosystem services and biodiversity conservation, including outside forest (e.g. contribution of wetlands to flood regulation); and aim to maintain or increase forest connectivity (reduce fragmentation)?</t>
  </si>
  <si>
    <t xml:space="preserve">3.3.    Define local communities’ rights to use ecosystem services? </t>
  </si>
  <si>
    <t>3.4.    Improve long-term economic, social and political well-being of indigenous peoples and local communities?</t>
  </si>
  <si>
    <t>4.       How accessible, predictable, equitable, are each of these policies?</t>
  </si>
  <si>
    <t>1.5.    Instability in neighbouring countries (e.g. REDD+ actions in troubled border areas)?</t>
  </si>
  <si>
    <t>1.5.    Integrate REDD+ planning with other planning procedures?</t>
  </si>
  <si>
    <t>1.6.    Identify and/or respond to new information on the risks of reversal of REDD+ achievements?</t>
  </si>
  <si>
    <t>1.7.    Enable monitoring of reversals of REDD+ achievements, such as through a National Forest Monitoring System (NFMS)?</t>
  </si>
  <si>
    <t>1.2.    Monitor displacement as part of a National Forest Monitoring System (NFMS)?</t>
  </si>
  <si>
    <t>[REDD+] actions complement or are consistent with the objectives of national forest programmes and relevant international conventions and agreements.</t>
  </si>
  <si>
    <t>Transparent and effective national forest governance structures, taking into account national legislation and sovereignty.</t>
  </si>
  <si>
    <t>Respect for the knowledge and rights of indigenous peoples and members of local communities, by taking into account relevant international obligations, national circumstances and laws, and noting that the United Nations General Assembly has adopted the United Nations Declaration on the Rights of Indigenous Peoples.</t>
  </si>
  <si>
    <t>The full and effective participation of relevant stakeholders, in particular indigenous peoples and local communities, in REDD+ actions.</t>
  </si>
  <si>
    <t>[REDD+] actions are consistent with the conservation of natural forests and biological diversity, ensuring that REDD+ actions are not used for the conversion of natural forests, but are instead used to incentivize the protection and conservation of natural forests and their ecosystem services, and to enhance other social and environmental benefits.</t>
  </si>
  <si>
    <t>Actions to address the risks of reversals.</t>
  </si>
  <si>
    <t>Actions to reduce displacement of emissions.</t>
  </si>
  <si>
    <t>Consistency with national objectives and international agreements.</t>
  </si>
  <si>
    <t>Transparent, effective forest governance and sovereignty.</t>
  </si>
  <si>
    <t>Respect for knowledge and rights of indigenous peoples and members of local communities.</t>
  </si>
  <si>
    <t>Full and effective participation of stakeholders.</t>
  </si>
  <si>
    <t>Natural forest, biological diversity and enhancement of benefits.</t>
  </si>
  <si>
    <t>Address risk of reversals.</t>
  </si>
  <si>
    <t>Reduce displacement of emissions.</t>
  </si>
  <si>
    <t>1.</t>
  </si>
  <si>
    <t>2.</t>
  </si>
  <si>
    <t>4.</t>
  </si>
  <si>
    <t>5.</t>
  </si>
  <si>
    <t>6.</t>
  </si>
  <si>
    <t>7.</t>
  </si>
  <si>
    <t>3.</t>
  </si>
  <si>
    <t>Consistency with international commitments on climate; contribution to national climate policy objectives, including those of mitigation and adaptation strategies.</t>
  </si>
  <si>
    <t>Consistency with the achievement of the Millennium Development Goals and post-2015 Sustainable Development Goals; contribution to national poverty reduction strategies.</t>
  </si>
  <si>
    <t>Consistency with international commitments on the environment; contribution to national biodiversity conservation policies (including National Biodiversity Strategies and Action Plans), other environmental and natural resource management policy objectives.</t>
  </si>
  <si>
    <t>Consistency with State’s human rights obligations under international law, including the core international human rights treaties and ILO 169, where applicable.</t>
  </si>
  <si>
    <t>Consistency and complementarities with the objectives of the national forest programme.</t>
  </si>
  <si>
    <t>Coordination among agencies and implementing bodies for REDD+, national forest programmes and national policy(ies) that enact the relevant international conventions and agreements.</t>
  </si>
  <si>
    <t>Consistency with other relevant international conventions and agreements.</t>
  </si>
  <si>
    <t>8.</t>
  </si>
  <si>
    <t>9.</t>
  </si>
  <si>
    <t>10.</t>
  </si>
  <si>
    <t>Access to information.</t>
  </si>
  <si>
    <t>Accountability.</t>
  </si>
  <si>
    <t>Land tenure.</t>
  </si>
  <si>
    <t>Enforcement of the rule of law.</t>
  </si>
  <si>
    <t>Gender equality.</t>
  </si>
  <si>
    <t>Coherency of national/subnational legal, policy and regulatory framework for transparent and effective forest governance.</t>
  </si>
  <si>
    <t>Corruption risks.</t>
  </si>
  <si>
    <t>Resource allocation/capacity to meet institutional mandate.</t>
  </si>
  <si>
    <t>Definition/determination of indigenous peoples and local communities.</t>
  </si>
  <si>
    <t>Recognition and allocation of rights to land, territories and resources.</t>
  </si>
  <si>
    <t>Right to compensation and/or other remedies in case of involuntary resettlement and/or economic displacement.</t>
  </si>
  <si>
    <t>Right to share in benefits when appropriate.</t>
  </si>
  <si>
    <t>Right to self-determination.</t>
  </si>
  <si>
    <t>Right to participate in decision making on issues that may affect them.</t>
  </si>
  <si>
    <t>Free, Prior &amp; Informed Consent (FPIC).</t>
  </si>
  <si>
    <t>Recognition and protection of indigenous peoples’ and local communities’ traditional knowledge, cultural heritage, intellectual property.</t>
  </si>
  <si>
    <t>Full and effective participation of relevant stakeholders.</t>
  </si>
  <si>
    <t>Legitimacy and accountability of bodies representing relevant stakeholders.</t>
  </si>
  <si>
    <t>Participatory mechanisms or platforms</t>
  </si>
  <si>
    <t>Access to justice, grievance mechanisms.</t>
  </si>
  <si>
    <t>Definition of natural forest and understanding of the distribution of natural forest.</t>
  </si>
  <si>
    <t xml:space="preserve">Understanding the potential impacts of REDD+ policy options on biodiversity and forest ecosystem services. </t>
  </si>
  <si>
    <t>Conservation of natural forests; avoiding degradation, or conversion to planted forest (unless as part of forest restoration).</t>
  </si>
  <si>
    <t>Management of planted and natural forests to maintain or restore biodiversity and ecosystem services (e.g. soil erosion control, water purity, non-timber forest products).</t>
  </si>
  <si>
    <t>Identification and enhancement of social benefits (e.g. improved livelihoods, benefit sharing).</t>
  </si>
  <si>
    <t>Conservation of biodiversity outside forest.</t>
  </si>
  <si>
    <t>Analysis of the risk of reversals of emissions reductions, also referred to as ‘non-permanence’.</t>
  </si>
  <si>
    <t>National Forest Monitoring System (NFMS) may be designed to detect and provide information on reversals.</t>
  </si>
  <si>
    <t>Plausible reference scenarios for REDD+ that give a reasonable indication of the risk of deforestation in the absence of REDD+. If this is underestimated, then REDD+ successes may be at a greater risk of reversal.</t>
  </si>
  <si>
    <t>Addressing direct and indirect drivers of land-use change.</t>
  </si>
  <si>
    <t>Displacement of emissions at the local level (e.g. across REDD+ project boundaries) may result from some REDD+ options.</t>
  </si>
  <si>
    <t>Displacement of emissions at the national level (to other locations within the country) may result from some REDD+ options.</t>
  </si>
  <si>
    <t>Displacement of emissions at the international level (to other countries) may result from some REDD+ options.</t>
  </si>
  <si>
    <t>IF YES (Risk)</t>
  </si>
  <si>
    <t>IF NO (Risk)</t>
  </si>
  <si>
    <t>IF NO (Benefit)</t>
  </si>
  <si>
    <t>Potential risk to forests and forest products of traditional and spiritual importance.</t>
  </si>
  <si>
    <t>2.2.    Identify and map unique and threatened ecosystems or ecosystems associated with endemic and endangered species?</t>
  </si>
  <si>
    <t>ID</t>
  </si>
  <si>
    <t>1.10. Promote the equitable sharing of benefits when benefits are derived from the lands, resources and/or territories of indigenous peoples and/or local communities?</t>
  </si>
  <si>
    <t>AUTO TEXT</t>
  </si>
  <si>
    <t xml:space="preserve">1. Separate actors are responsible for designation of protection and production forest, without requirement for coordination.
2. No. </t>
  </si>
  <si>
    <t>1. Centralised map database for land-use designations.
2. Process to resolve conflicts.</t>
  </si>
  <si>
    <t xml:space="preserve">1. Limited coordination between actors. 
2. Capacity gap in implementation. </t>
  </si>
  <si>
    <t>[1]</t>
  </si>
  <si>
    <r>
      <t>The BeRT</t>
    </r>
    <r>
      <rPr>
        <vertAlign val="superscript"/>
        <sz val="11"/>
        <color theme="1"/>
        <rFont val="Calibri"/>
        <family val="2"/>
        <scheme val="minor"/>
      </rPr>
      <t>[1]</t>
    </r>
    <r>
      <rPr>
        <sz val="11"/>
        <color theme="1"/>
        <rFont val="Calibri"/>
        <family val="2"/>
        <scheme val="minor"/>
      </rPr>
      <t xml:space="preserve"> is designed to support countries to do the following:
</t>
    </r>
  </si>
  <si>
    <t>[2b]</t>
  </si>
  <si>
    <t>[2a]</t>
  </si>
  <si>
    <t>[2c]</t>
  </si>
  <si>
    <t>[2d]</t>
  </si>
  <si>
    <t>The BeRT has been designed to be as straightforward and user-friendly as possible. Though it should be possible to conduct the modules of the BeRT without referring to further guidance, it is strongly recommended that when undertaking the BeRT the user refers to the 
This document contains background information and detailed step-by-step instructions for each of the BeRT modules.</t>
  </si>
  <si>
    <t>•  Safeguards are considered one at a time. Select the first safeguard for which you want to consider potential benefits and risks of the REDD+ actions identified in Module 1.
•  Take a minute to revise the key issues associated with that particular safeguard.
•  Please use the guiding questions provided as a starting point to thinking about benefits and risks relevant to your country context.
•  By ticking yes or no to the guiding questions, it is possible to auto-generate potential benefits and risks for that safeguard into the table below. These should be revised to represent the country context, and then assigned a particular REDD+ action. If the benefit or risk does not pertain to a specific REDD+ action, you may categorise it as ‘over-arching’. 
•  Add any other benefits and risks relevant to the safeguard.  
•  Please assign benefits and risks the probability, and impact of their occurrence.</t>
  </si>
  <si>
    <t xml:space="preserve">Ensuring stakeholder participation in REDD+ processes can increase the opportunities for participation more broadly, by setting the relevant mechanisms in place. </t>
  </si>
  <si>
    <t>The failure to provide stakeholders with appropriate information may hinder their ability to participate in an effective and meaningful way and cause frustration with the REDD+ process.</t>
  </si>
  <si>
    <t>Extending community forest management.</t>
  </si>
  <si>
    <t>Extending community forest management may increase the numbers and groups of stakeholders involved in decision-making related to forests local to them.</t>
  </si>
  <si>
    <t>Consultation (enabling condition).</t>
  </si>
  <si>
    <t>The group consulted may not equally represent all stakeholders.</t>
  </si>
  <si>
    <t>Community forest management policy.</t>
  </si>
  <si>
    <t>Community forest management policy sets principles for ensuring involvement of relevant stakeholders in establishing community forest management in new areas.</t>
  </si>
  <si>
    <t>While the policy is effectively implemented for engagement of local communities, it does not include specific consideration for indigenous populations.</t>
  </si>
  <si>
    <t>Community forestry management policy is not fully consistent with FPIC and its specifications for indigenous communities. (This is not a conflict with a national PLR but with what is required under REDD+.)</t>
  </si>
  <si>
    <t>Lack of explicit consideration of indigenous population in the existing community forest management policy.</t>
  </si>
  <si>
    <t>Freedom of information law.</t>
  </si>
  <si>
    <t>Freedom for information law mandates proactive disclosure of information and sets rules for requests and replies.</t>
  </si>
  <si>
    <t>Despite implementation of the law, stakeholders are unaware of their legal right to information.
Due to the lack of internet access, stakeholders are unable to access and use information.
Systems for channeling local scale information requests to the appropriate body are not in place.</t>
  </si>
  <si>
    <t>Stakeholders’ lack of awareness of their right to information and their inability to access and use information.
Lack of appropriate systems for channeling information requests.</t>
  </si>
  <si>
    <t>1. Centralised database helps identify conflicts.
2. Directly intended to reduce this risk.</t>
  </si>
  <si>
    <t>1. Database under construction, some map layers more up-to-date than others.
2. Slow implementation of the process.</t>
  </si>
  <si>
    <t xml:space="preserve">1. Single definition for natural forest exists and is adopted REDD+ purposes.
2. Variable implementation: very effective in Province X but encroachment in Province Y. </t>
  </si>
  <si>
    <t xml:space="preserve">1. No.
2. Oil and gas concessions. </t>
  </si>
  <si>
    <t xml:space="preserve">1. No gaps identified. 
2. No integrated land-use planning. </t>
  </si>
  <si>
    <t xml:space="preserve">1. Enables identification of natural forest, as covered by the safeguard. 
2. Identifies that some areas of natural forest are to be protected. </t>
  </si>
  <si>
    <t>1. Definition of natural forest.
2. Forest zoning plan.</t>
  </si>
  <si>
    <t>The objective is to rapidly assess the potential risks and benefits of the REDD+ actions documented in Module 1. This information will be used in Module 3 to determine how well existing PLRs cover the Cancun Safeguards. This module is structured using the Cancun Safeguards. For each safeguard, participants are asked to identify the possible benefits and risks of the different REDD+ actions. These benefits and risks will then be used in the gap analysis of existing PLRs (Module 3).</t>
  </si>
  <si>
    <t>Output:</t>
  </si>
  <si>
    <t>Table of REDD+ actions.</t>
  </si>
  <si>
    <t>The purpose of this Module is to identify and document the REDD+ actions that are anticipated in the country; or if these are not known, the REDD+ actions that may be feasible.  
This module needs to be completed prior to working on Modules 2 and 3.</t>
  </si>
  <si>
    <t>Table of potential benefits and risks under each of the Cancun safeguards, with a qualitative assessment of the impact and probability of benefits and risks identified.</t>
  </si>
  <si>
    <t>Table of existing PLRs that address the Cancun safeguards, an assessment of how well they address the benefits and risks identified and a list of gaps in PLRs.</t>
  </si>
  <si>
    <r>
      <rPr>
        <b/>
        <u/>
        <sz val="11"/>
        <color theme="1"/>
        <rFont val="Calibri"/>
        <family val="2"/>
        <scheme val="minor"/>
      </rPr>
      <t>Objective</t>
    </r>
    <r>
      <rPr>
        <b/>
        <sz val="11"/>
        <color theme="1"/>
        <rFont val="Calibri"/>
        <family val="2"/>
        <scheme val="minor"/>
      </rPr>
      <t>:</t>
    </r>
    <r>
      <rPr>
        <sz val="11"/>
        <color theme="1"/>
        <rFont val="Calibri"/>
        <family val="2"/>
        <scheme val="minor"/>
      </rPr>
      <t xml:space="preserve"> Identifying existing PLRs that address the benefits and risks; identifying gaps in coverage; and whether there are any PLRs that conflict with the safeguards.
</t>
    </r>
    <r>
      <rPr>
        <b/>
        <u/>
        <sz val="11"/>
        <color theme="1"/>
        <rFont val="Calibri"/>
        <family val="2"/>
        <scheme val="minor"/>
      </rPr>
      <t>Output</t>
    </r>
    <r>
      <rPr>
        <b/>
        <sz val="11"/>
        <color theme="1"/>
        <rFont val="Calibri"/>
        <family val="2"/>
        <scheme val="minor"/>
      </rPr>
      <t xml:space="preserve">: </t>
    </r>
    <r>
      <rPr>
        <sz val="11"/>
        <color theme="1"/>
        <rFont val="Calibri"/>
        <family val="2"/>
        <scheme val="minor"/>
      </rPr>
      <t>Table of existing PLRs that address the Cancun safeguards, an assessment of how well they address the benefits and risks identified and a list of gaps in PLRs.</t>
    </r>
  </si>
  <si>
    <t>Notes from Guiding Questions</t>
  </si>
  <si>
    <t>Alternatively, consider clicking on the appropriate boxes bellow in order to display the chosen output table(s):</t>
  </si>
  <si>
    <r>
      <t>• Identify benefits and risks associated with REDD+ actions, in the context of the Cancun safeguards. 
• Determine how the country’s existing policies, laws and regulations (PLRs) already promote the benefits or address the risks identified.
• Identify the gaps in the PLR framework that may need to be addressed in order to address and respect the Cancun safeguards in REDD+ implementation. 
• Utilize information on the benefits and risks of specific REDD+ actions/options to inform a decision on which actions to include in the REDD+ strategy. 
• Provide content for use in the summary of information on how countries are addressing and respecting the safeguards through existing PLRs</t>
    </r>
    <r>
      <rPr>
        <vertAlign val="superscript"/>
        <sz val="11"/>
        <color theme="1"/>
        <rFont val="Calibri"/>
        <family val="2"/>
        <scheme val="minor"/>
      </rPr>
      <t>[2a-2d]</t>
    </r>
    <r>
      <rPr>
        <sz val="11"/>
        <color theme="1"/>
        <rFont val="Calibri"/>
        <family val="2"/>
        <scheme val="minor"/>
      </rPr>
      <t>.</t>
    </r>
  </si>
  <si>
    <t>*</t>
  </si>
  <si>
    <r>
      <rPr>
        <b/>
        <u/>
        <sz val="11"/>
        <color theme="1"/>
        <rFont val="Calibri"/>
        <family val="2"/>
        <scheme val="minor"/>
      </rPr>
      <t>Objective</t>
    </r>
    <r>
      <rPr>
        <b/>
        <sz val="11"/>
        <color theme="1"/>
        <rFont val="Calibri"/>
        <family val="2"/>
        <scheme val="minor"/>
      </rPr>
      <t xml:space="preserve">: </t>
    </r>
    <r>
      <rPr>
        <sz val="11"/>
        <color theme="1"/>
        <rFont val="Calibri"/>
        <family val="2"/>
        <scheme val="minor"/>
      </rPr>
      <t xml:space="preserve">Documenting REDD+ actions that are anticipated in the country (or if this is not clear yet, REDD+ actions that might be feasible) and how these fall under the 5 REDD+ activities listed by the UNFCCC. 
</t>
    </r>
    <r>
      <rPr>
        <b/>
        <u/>
        <sz val="11"/>
        <color theme="1"/>
        <rFont val="Calibri"/>
        <family val="2"/>
        <scheme val="minor"/>
      </rPr>
      <t>Output</t>
    </r>
    <r>
      <rPr>
        <b/>
        <sz val="11"/>
        <color theme="1"/>
        <rFont val="Calibri"/>
        <family val="2"/>
        <scheme val="minor"/>
      </rPr>
      <t xml:space="preserve">: </t>
    </r>
    <r>
      <rPr>
        <sz val="11"/>
        <color theme="1"/>
        <rFont val="Calibri"/>
        <family val="2"/>
        <scheme val="minor"/>
      </rPr>
      <t>Table of REDD+ actions.</t>
    </r>
  </si>
  <si>
    <r>
      <rPr>
        <b/>
        <u/>
        <sz val="11"/>
        <color theme="1"/>
        <rFont val="Calibri"/>
        <family val="2"/>
        <scheme val="minor"/>
      </rPr>
      <t>Objective</t>
    </r>
    <r>
      <rPr>
        <b/>
        <sz val="11"/>
        <color theme="1"/>
        <rFont val="Calibri"/>
        <family val="2"/>
        <scheme val="minor"/>
      </rPr>
      <t>:</t>
    </r>
    <r>
      <rPr>
        <sz val="11"/>
        <color theme="1"/>
        <rFont val="Calibri"/>
        <family val="2"/>
        <scheme val="minor"/>
      </rPr>
      <t xml:space="preserve"> Identifying the potential benefits and risks of the REDD+ actions documented in Module 1. 
</t>
    </r>
    <r>
      <rPr>
        <b/>
        <u/>
        <sz val="11"/>
        <color theme="1"/>
        <rFont val="Calibri"/>
        <family val="2"/>
        <scheme val="minor"/>
      </rPr>
      <t>Output</t>
    </r>
    <r>
      <rPr>
        <b/>
        <sz val="11"/>
        <color theme="1"/>
        <rFont val="Calibri"/>
        <family val="2"/>
        <scheme val="minor"/>
      </rPr>
      <t>:</t>
    </r>
    <r>
      <rPr>
        <sz val="11"/>
        <color theme="1"/>
        <rFont val="Calibri"/>
        <family val="2"/>
        <scheme val="minor"/>
      </rPr>
      <t xml:space="preserve"> Table of potential benefits and risks under each of the Cancun safeguards, with a qualitative assessment of the impact and probability of benefits and risks identified.</t>
    </r>
  </si>
  <si>
    <t>Supporting countries to address and respect the Cancun safeguards</t>
  </si>
  <si>
    <t>TRANSLATED VALUES</t>
  </si>
  <si>
    <t>TRANSLATED VALUE</t>
  </si>
  <si>
    <t>• Review Key Issues.
• Answer Guiding questions with a ‘Yes’ or ‘No’ (if appropriate). In case you lack information to answer the question, you may choose ‘Don’t know’.
• Import Benefits and Risks to Table 2.
• Revise and modify the auto-generated benefits and risks to ensure they are appropriate to the national context and assign them to particular REDD+ actions. If more than one action is associated with the benefit or risk, copy and paste the benefit or risk text into one of the empty rows. If the benefit or risk does not pertain to a specific REDD+ action, you may categorise it as ‘overarching’.
• Add any other benefits and risks relevant to the safeguard.  
• Assign a probability and impact for the particular benefit or risk.</t>
  </si>
  <si>
    <t>National Forest Monitoring System (NFMS) may be designed to detect and provide information on displacement at national, sub-national and local levels.</t>
  </si>
  <si>
    <t>G. QUESTIONS</t>
  </si>
  <si>
    <t>NOTES</t>
  </si>
  <si>
    <t>IF, AUTO Q</t>
  </si>
  <si>
    <t>IF, AUTO NOTES</t>
  </si>
  <si>
    <t>Equitable distribution of benefits.</t>
  </si>
  <si>
    <t>Adequate access to justice, including procedures that can provide effective remedy for infringement of rights, and to resolve disputes (ie grievance mechanisms).</t>
  </si>
  <si>
    <t>Participation in decision-making processes.</t>
  </si>
  <si>
    <t>Transparency and accessibility of information related to REDD+.</t>
  </si>
  <si>
    <t>2.       Are any of the REDD+ actions identified in Module 1 likely to:</t>
  </si>
  <si>
    <t>3.       Will the REDD+ programme incentivize forest conservation by prioritizing actions that reduce conversion of natural forest (e.g. to agriculture) over other REDD+ activities?</t>
  </si>
  <si>
    <t>4.       Will the REDD+ programme prioritize interventions that reduce degradation of natural forest over other REDD+ activities?</t>
  </si>
  <si>
    <t>2.1.    Restrict availability, quality of and access to forest products, in particular to local communities?</t>
  </si>
  <si>
    <t xml:space="preserve">2.2.    Enhance communities’ capacity to adapt to climate change and hence reduce their vulnerability to climate change? </t>
  </si>
  <si>
    <t xml:space="preserve">2.3.    Provide incentives related to the conservation of natural forests and their ecosystem services (e.g. benefit-sharing, Payments for Ecosystem Services (PES))?  </t>
  </si>
  <si>
    <t>2.4.    Provide livelihood opportunities for local communities (e.g. employment in assisted natural regeneration project, development of alternative income generating opportunities that reduce pressures on forests?</t>
  </si>
  <si>
    <t>2.5.    Negatively impact local livelihoods (e.g. through loss of livelihoods due to closures in timber and timber-related industries or controls on agricultural expansion)?</t>
  </si>
  <si>
    <t>2.6.    Conserve forests and forest products of traditional and spiritual importance for indigenous and local communities?  (e.g. conservation of sacred sites, medicinal plants)</t>
  </si>
  <si>
    <t>3.1.    If actions that reduce conversion are not prioritized, is there a risk that forest clearance will continue while effort is expended on other REDD+ activities such as afforestation?</t>
  </si>
  <si>
    <t>Please note that as this safeguard focuses on risks, benefits are not considered for this safeguard.
• Review Key Issues.
• Answer Guiding questions with a ‘Yes’ or ‘No’ (if appropriate). In case you lack information to answer the question, you may choose ‘Don’t know’.
• Import Risks to Table 2.
• Revise and modify the auto-generated risks to ensure it is appropriate in the national context and assign them to particular REDD+ actions. If more than one action is associated with the risk, copy and paste the risk text into one of the empty rows. If the risk does not pertain to a specific REDD+ action, you may categorise it as ‘overarching’.
• Add any other risks relevant to the safeguard.  
• Assign a probability and impact for the particular risk.</t>
  </si>
  <si>
    <t>The objective of this module is to determine if there are existing Policies, Laws or Regulations (PLRs) that address the benefits and risks identified; what the gaps are; and whether there are any PLRs that conflict with those identified as supporting the safeguards. For each safeguard, participants are asked to identify the PLRs in place that cover the benefits and risks identified in Module 2. This can form the basis of a clearer understanding of how PLRs may need to be modified or introduced to better match the needs of the country’s safeguards approach.</t>
  </si>
  <si>
    <t>• As in Module 2, safeguards are considered one at a time. 
• Guiding questions are provided in relation to particular PLRs in order to assist the user in creating lists of relevant PLRs for filling out table 3. Record answers in the ‘Notes’ section provided, as it may provide a valuable resource for further work on PLRs.
• For each safeguard, the User Guide provides a table listing potentially relevant national and international PLRs (Annex 3). 
• The benefits and risks identified in Module 2 can be imported into the analysis in Module 3. You should consider where you want to import all benefits and risks or those of highest priority (see the User Guide for an explanation). 
• In table 3, Identify the relevant PLRs, assess their coverage of the benefit or risk and how effectively they are being implemented. Note any conflicting PLRs and specify any remaining gaps (benefits or risks not addressed by existing PLRs). 
•Do not be compelled to fill in every cell. Some benefits or risks may be addressed by more than one PLR. Some PLRs will address more than one benefit or risk. 
• Consider the results of this process, including the coverage of particular PLRs, their effectiveness and the impacts of any conflicting PLRs. Record the results of this evaluation in the box at the bottom of the table.</t>
  </si>
  <si>
    <r>
      <t xml:space="preserve">• The BeRT has been designed for use in multi-stakeholder workshops. 
• It is suggested that Module 1 be completed before the workshop, and reviewed during the workshop to ensure a common and agreed upon starting point.  
• The tool has been designed to be flexible with regard to Modules 2 and 3, depending on the user’s interests and objectives (as well as the expertise of participants of a specific workshop).  Module 2 can first be completed for all safeguards, followed by Module 3 for all safeguards.  Alternatively, Modules 2 and 3 can be completed one after the other for each safeguard. 
• You can navigate between the different modules by using the Worksheet tabs at the bottom of the screen. 
• Please remember to save your document regularly.
• Please note that BeRT has been designed for Microsoft Excel 2013 for Windows and that there may be compatibility issues with earlier versions of Excel. If you encounter issues with the tool, please contact </t>
    </r>
    <r>
      <rPr>
        <b/>
        <u/>
        <sz val="11"/>
        <color rgb="FF2A0DFF"/>
        <rFont val="Calibri"/>
        <family val="2"/>
      </rPr>
      <t>BeRT@un-redd.org</t>
    </r>
    <r>
      <rPr>
        <sz val="11"/>
        <rFont val="Calibri"/>
        <family val="2"/>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</si>
</sst>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98" x14ac:knownFonts="1">
    <font>
      <sz val="11"/>
      <color theme="1"/>
      <name val="Calibri"/>
      <family val="2"/>
      <scheme val="minor"/>
    </font>
    <font>
      <b/>
      <sz val="11"/>
      <color theme="1"/>
      <name val="Calibri"/>
      <family val="2"/>
      <scheme val="minor"/>
    </font>
    <font>
      <u/>
      <sz val="11"/>
      <color theme="10"/>
      <name val="Calibri"/>
      <family val="2"/>
    </font>
    <font>
      <b/>
      <u/>
      <sz val="11"/>
      <color theme="1"/>
      <name val="Calibri"/>
      <family val="2"/>
      <scheme val="minor"/>
    </font>
    <font>
      <i/>
      <sz val="11"/>
      <color theme="1"/>
      <name val="Calibri"/>
      <family val="2"/>
      <scheme val="minor"/>
    </font>
    <font>
      <i/>
      <sz val="11"/>
      <color theme="1" tint="0.499984740745262"/>
      <name val="Calibri"/>
      <family val="2"/>
      <scheme val="minor"/>
    </font>
    <font>
      <sz val="14"/>
      <color theme="1"/>
      <name val="Calibri"/>
      <family val="2"/>
      <scheme val="minor"/>
    </font>
    <font>
      <b/>
      <sz val="14"/>
      <color rgb="FF4F81BD"/>
      <name val="Calibri"/>
      <family val="2"/>
      <scheme val="minor"/>
    </font>
    <font>
      <b/>
      <sz val="12"/>
      <color rgb="FF4F81BD"/>
      <name val="Constantia"/>
      <family val="1"/>
    </font>
    <font>
      <b/>
      <u/>
      <sz val="20"/>
      <color rgb="FF365F91"/>
      <name val="Cambria"/>
      <family val="1"/>
    </font>
    <font>
      <sz val="20"/>
      <color rgb="FF365F91"/>
      <name val="Cambria"/>
      <family val="1"/>
    </font>
    <font>
      <sz val="11"/>
      <color theme="1"/>
      <name val="Symbol"/>
      <family val="1"/>
      <charset val="2"/>
    </font>
    <font>
      <b/>
      <sz val="11"/>
      <color theme="1" tint="0.499984740745262"/>
      <name val="Calibri"/>
      <family val="2"/>
      <scheme val="minor"/>
    </font>
    <font>
      <sz val="11"/>
      <color theme="1" tint="0.499984740745262"/>
      <name val="Calibri"/>
      <family val="2"/>
      <scheme val="minor"/>
    </font>
    <font>
      <sz val="11"/>
      <color rgb="FF2A0DFF"/>
      <name val="Calibri"/>
      <family val="2"/>
      <scheme val="minor"/>
    </font>
    <font>
      <i/>
      <sz val="11"/>
      <color rgb="FF2A0DFF"/>
      <name val="Constantia"/>
      <family val="1"/>
    </font>
    <font>
      <sz val="11"/>
      <color theme="0" tint="-0.499984740745262"/>
      <name val="Calibri"/>
      <family val="2"/>
      <scheme val="minor"/>
    </font>
    <font>
      <b/>
      <sz val="12"/>
      <color theme="0"/>
      <name val="Constantia"/>
      <family val="1"/>
    </font>
    <font>
      <b/>
      <sz val="10"/>
      <color theme="0"/>
      <name val="Constantia"/>
      <family val="1"/>
    </font>
    <font>
      <sz val="11"/>
      <name val="Calibri"/>
      <family val="2"/>
      <scheme val="minor"/>
    </font>
    <font>
      <b/>
      <sz val="9"/>
      <color theme="0"/>
      <name val="Constantia"/>
      <family val="1"/>
    </font>
    <font>
      <sz val="11"/>
      <color theme="1"/>
      <name val="Calibri"/>
      <family val="2"/>
    </font>
    <font>
      <b/>
      <sz val="11"/>
      <color theme="0" tint="-0.499984740745262"/>
      <name val="Calibri"/>
      <family val="2"/>
      <scheme val="minor"/>
    </font>
    <font>
      <b/>
      <sz val="12"/>
      <color theme="0" tint="-0.249977111117893"/>
      <name val="Constantia"/>
      <family val="1"/>
    </font>
    <font>
      <sz val="11"/>
      <color theme="0" tint="-0.249977111117893"/>
      <name val="Calibri"/>
      <family val="2"/>
      <scheme val="minor"/>
    </font>
    <font>
      <i/>
      <sz val="11"/>
      <color theme="0" tint="-0.249977111117893"/>
      <name val="Constantia"/>
      <family val="1"/>
    </font>
    <font>
      <b/>
      <sz val="14"/>
      <color theme="0" tint="-0.499984740745262"/>
      <name val="Calibri"/>
      <family val="2"/>
      <scheme val="minor"/>
    </font>
    <font>
      <sz val="11"/>
      <color theme="0" tint="-0.34998626667073579"/>
      <name val="Calibri"/>
      <family val="2"/>
      <scheme val="minor"/>
    </font>
    <font>
      <b/>
      <sz val="11"/>
      <color theme="0" tint="-0.34998626667073579"/>
      <name val="Calibri"/>
      <family val="2"/>
      <scheme val="minor"/>
    </font>
    <font>
      <u/>
      <sz val="20"/>
      <color rgb="FF365F91"/>
      <name val="Cambria"/>
      <family val="1"/>
    </font>
    <font>
      <b/>
      <i/>
      <sz val="11"/>
      <color theme="1"/>
      <name val="Calibri"/>
      <family val="2"/>
      <scheme val="minor"/>
    </font>
    <font>
      <i/>
      <sz val="10"/>
      <color theme="1"/>
      <name val="Calibri"/>
      <family val="2"/>
      <scheme val="minor"/>
    </font>
    <font>
      <sz val="10"/>
      <color rgb="FF2A0DFF"/>
      <name val="Constantia"/>
      <family val="1"/>
    </font>
    <font>
      <b/>
      <sz val="12"/>
      <color theme="0" tint="-0.34998626667073579"/>
      <name val="Constantia"/>
      <family val="1"/>
    </font>
    <font>
      <i/>
      <sz val="11"/>
      <color theme="0" tint="-0.34998626667073579"/>
      <name val="Constantia"/>
      <family val="1"/>
    </font>
    <font>
      <i/>
      <sz val="10"/>
      <color theme="0" tint="-0.34998626667073579"/>
      <name val="Calibri"/>
      <family val="2"/>
      <scheme val="minor"/>
    </font>
    <font>
      <b/>
      <sz val="11"/>
      <color rgb="FFFF0000"/>
      <name val="Calibri"/>
      <family val="2"/>
      <scheme val="minor"/>
    </font>
    <font>
      <b/>
      <sz val="12"/>
      <color theme="0" tint="-0.499984740745262"/>
      <name val="Constantia"/>
      <family val="1"/>
    </font>
    <font>
      <sz val="11"/>
      <color theme="0"/>
      <name val="Calibri"/>
      <family val="2"/>
      <scheme val="minor"/>
    </font>
    <font>
      <i/>
      <sz val="11"/>
      <name val="Calibri"/>
      <family val="2"/>
      <scheme val="minor"/>
    </font>
    <font>
      <sz val="12"/>
      <color rgb="FF4F81BD"/>
      <name val="Constantia"/>
      <family val="1"/>
    </font>
    <font>
      <b/>
      <u/>
      <sz val="12"/>
      <color rgb="FF4F81BD"/>
      <name val="Constantia"/>
      <family val="1"/>
    </font>
    <font>
      <sz val="11"/>
      <color rgb="FF000000"/>
      <name val="Calibri"/>
      <family val="2"/>
      <scheme val="minor"/>
    </font>
    <font>
      <sz val="11"/>
      <color rgb="FFA5A5A5"/>
      <name val="Calibri"/>
      <family val="2"/>
      <scheme val="minor"/>
    </font>
    <font>
      <sz val="11"/>
      <color rgb="FF808080"/>
      <name val="Calibri"/>
      <family val="2"/>
      <scheme val="minor"/>
    </font>
    <font>
      <b/>
      <sz val="11"/>
      <color rgb="FF808080"/>
      <name val="Calibri"/>
      <family val="2"/>
      <scheme val="minor"/>
    </font>
    <font>
      <sz val="10"/>
      <color theme="1"/>
      <name val="Calibri"/>
      <family val="2"/>
      <scheme val="minor"/>
    </font>
    <font>
      <b/>
      <sz val="11"/>
      <name val="Calibri"/>
      <family val="2"/>
      <scheme val="minor"/>
    </font>
    <font>
      <i/>
      <sz val="10"/>
      <color theme="0" tint="-0.499984740745262"/>
      <name val="Constantia"/>
      <family val="1"/>
    </font>
    <font>
      <sz val="10"/>
      <color rgb="FF2A0DFF"/>
      <name val="Calibri"/>
      <family val="2"/>
      <scheme val="minor"/>
    </font>
    <font>
      <i/>
      <sz val="10"/>
      <color rgb="FF2A0DFF"/>
      <name val="Calibri"/>
      <family val="2"/>
      <scheme val="minor"/>
    </font>
    <font>
      <sz val="10"/>
      <name val="Calibri"/>
      <family val="2"/>
      <scheme val="minor"/>
    </font>
    <font>
      <sz val="11"/>
      <color rgb="FF002060"/>
      <name val="Calibri"/>
      <family val="2"/>
      <scheme val="minor"/>
    </font>
    <font>
      <i/>
      <sz val="10"/>
      <color rgb="FF002060"/>
      <name val="Calibri"/>
      <family val="2"/>
      <scheme val="minor"/>
    </font>
    <font>
      <sz val="11"/>
      <color theme="0" tint="-0.14999847407452621"/>
      <name val="Calibri"/>
      <family val="2"/>
      <scheme val="minor"/>
    </font>
    <font>
      <b/>
      <sz val="11"/>
      <color theme="0" tint="-0.14999847407452621"/>
      <name val="Calibri"/>
      <family val="2"/>
      <scheme val="minor"/>
    </font>
    <font>
      <b/>
      <u/>
      <sz val="11"/>
      <color theme="0" tint="-0.14999847407452621"/>
      <name val="Calibri"/>
      <family val="2"/>
      <scheme val="minor"/>
    </font>
    <font>
      <i/>
      <sz val="11"/>
      <color theme="0" tint="-0.14999847407452621"/>
      <name val="Calibri"/>
      <family val="2"/>
      <scheme val="minor"/>
    </font>
    <font>
      <b/>
      <u/>
      <sz val="20"/>
      <color theme="0" tint="-0.14999847407452621"/>
      <name val="Cambria"/>
      <family val="1"/>
    </font>
    <font>
      <sz val="20"/>
      <color theme="0" tint="-0.14999847407452621"/>
      <name val="Cambria"/>
      <family val="1"/>
    </font>
    <font>
      <sz val="8"/>
      <color rgb="FF000000"/>
      <name val="Tahoma"/>
      <family val="2"/>
    </font>
    <font>
      <b/>
      <sz val="14"/>
      <name val="Calibri"/>
      <family val="2"/>
      <scheme val="minor"/>
    </font>
    <font>
      <b/>
      <sz val="12"/>
      <name val="Constantia"/>
      <family val="1"/>
    </font>
    <font>
      <b/>
      <sz val="10"/>
      <name val="Constantia"/>
      <family val="1"/>
    </font>
    <font>
      <b/>
      <sz val="9"/>
      <name val="Constantia"/>
      <family val="1"/>
    </font>
    <font>
      <sz val="20"/>
      <color theme="0" tint="-0.249977111117893"/>
      <name val="Cambria"/>
      <family val="1"/>
    </font>
    <font>
      <sz val="11"/>
      <color theme="0" tint="-0.34998626667073579"/>
      <name val="Constantia"/>
      <family val="1"/>
    </font>
    <font>
      <sz val="11"/>
      <color theme="7"/>
      <name val="Calibri"/>
      <family val="2"/>
      <scheme val="minor"/>
    </font>
    <font>
      <b/>
      <sz val="11"/>
      <color theme="7"/>
      <name val="Calibri"/>
      <family val="2"/>
      <scheme val="minor"/>
    </font>
    <font>
      <sz val="8"/>
      <color theme="0" tint="-0.499984740745262"/>
      <name val="Calibri"/>
      <family val="2"/>
      <scheme val="minor"/>
    </font>
    <font>
      <sz val="11"/>
      <color theme="0"/>
      <name val="Constantia"/>
      <family val="1"/>
    </font>
    <font>
      <sz val="11"/>
      <color theme="0" tint="-0.249977111117893"/>
      <name val="Constantia"/>
      <family val="1"/>
    </font>
    <font>
      <b/>
      <sz val="11"/>
      <color theme="0"/>
      <name val="Calibri"/>
      <family val="2"/>
      <scheme val="minor"/>
    </font>
    <font>
      <u/>
      <sz val="20"/>
      <color theme="0" tint="-0.14999847407452621"/>
      <name val="Cambria"/>
      <family val="1"/>
    </font>
    <font>
      <b/>
      <sz val="14"/>
      <color theme="0"/>
      <name val="Calibri"/>
      <family val="2"/>
      <scheme val="minor"/>
    </font>
    <font>
      <b/>
      <sz val="11"/>
      <color theme="0" tint="-0.249977111117893"/>
      <name val="Calibri"/>
      <family val="2"/>
      <scheme val="minor"/>
    </font>
    <font>
      <b/>
      <sz val="9"/>
      <color theme="0" tint="-0.249977111117893"/>
      <name val="Constantia"/>
      <family val="1"/>
    </font>
    <font>
      <b/>
      <sz val="14"/>
      <color theme="0" tint="-0.249977111117893"/>
      <name val="Calibri"/>
      <family val="2"/>
      <scheme val="minor"/>
    </font>
    <font>
      <sz val="10"/>
      <color rgb="FF002060"/>
      <name val="Calibri"/>
      <family val="2"/>
      <scheme val="minor"/>
    </font>
    <font>
      <b/>
      <sz val="11"/>
      <color theme="1"/>
      <name val="Constantia"/>
      <family val="1"/>
    </font>
    <font>
      <i/>
      <sz val="10"/>
      <name val="Calibri"/>
      <family val="2"/>
      <scheme val="minor"/>
    </font>
    <font>
      <b/>
      <sz val="14"/>
      <color theme="7"/>
      <name val="Calibri"/>
      <family val="2"/>
      <scheme val="minor"/>
    </font>
    <font>
      <b/>
      <sz val="12"/>
      <color theme="7"/>
      <name val="Constantia"/>
      <family val="1"/>
    </font>
    <font>
      <b/>
      <sz val="16"/>
      <color rgb="FF4F81BD"/>
      <name val="Calibri"/>
      <family val="2"/>
      <scheme val="minor"/>
    </font>
    <font>
      <sz val="11"/>
      <color rgb="FF000000"/>
      <name val="Calibri"/>
      <family val="2"/>
    </font>
    <font>
      <b/>
      <sz val="11"/>
      <color theme="3"/>
      <name val="Calibri"/>
      <family val="2"/>
      <scheme val="minor"/>
    </font>
    <font>
      <sz val="11"/>
      <color rgb="FFFF0000"/>
      <name val="Calibri"/>
      <family val="2"/>
      <scheme val="minor"/>
    </font>
    <font>
      <i/>
      <sz val="11"/>
      <color theme="0" tint="-0.499984740745262"/>
      <name val="Calibri"/>
      <family val="2"/>
      <scheme val="minor"/>
    </font>
    <font>
      <b/>
      <sz val="9"/>
      <color theme="0" tint="-0.499984740745262"/>
      <name val="Constantia"/>
      <family val="1"/>
    </font>
    <font>
      <sz val="20"/>
      <color theme="0" tint="-0.14999847407452621"/>
      <name val="Cambria"/>
      <family val="1"/>
      <scheme val="major"/>
    </font>
    <font>
      <b/>
      <i/>
      <sz val="16"/>
      <color theme="0" tint="-0.14999847407452621"/>
      <name val="Calibri"/>
      <family val="2"/>
      <scheme val="minor"/>
    </font>
    <font>
      <b/>
      <u/>
      <sz val="20"/>
      <color theme="0" tint="-0.14999847407452621"/>
      <name val="Cambria"/>
      <family val="1"/>
      <scheme val="major"/>
    </font>
    <font>
      <b/>
      <sz val="16"/>
      <color theme="0" tint="-0.14999847407452621"/>
      <name val="Calibri"/>
      <family val="2"/>
      <scheme val="minor"/>
    </font>
    <font>
      <vertAlign val="superscript"/>
      <sz val="11"/>
      <color theme="1"/>
      <name val="Calibri"/>
      <family val="2"/>
      <scheme val="minor"/>
    </font>
    <font>
      <b/>
      <sz val="12"/>
      <color theme="1"/>
      <name val="Calibri"/>
      <family val="2"/>
      <scheme val="minor"/>
    </font>
    <font>
      <i/>
      <sz val="11"/>
      <color theme="0" tint="-0.34998626667073579"/>
      <name val="Calibri"/>
      <family val="2"/>
      <scheme val="minor"/>
    </font>
    <font>
      <sz val="11"/>
      <name val="Calibri"/>
      <family val="2"/>
    </font>
    <font>
      <b/>
      <u/>
      <sz val="11"/>
      <color rgb="FF2A0DFF"/>
      <name val="Calibri"/>
      <family val="2"/>
    </font>
  </fonts>
  <fills count="18">
    <fill>
      <patternFill patternType="none"/>
    </fill>
    <fill>
      <patternFill patternType="gray125"/>
    </fill>
    <fill>
      <patternFill patternType="solid">
        <fgColor theme="0" tint="-0.14999847407452621"/>
        <bgColor indexed="64"/>
      </patternFill>
    </fill>
    <fill>
      <patternFill patternType="solid">
        <fgColor rgb="FF4F81BD"/>
        <bgColor indexed="64"/>
      </patternFill>
    </fill>
    <fill>
      <patternFill patternType="solid">
        <fgColor theme="0" tint="-0.249977111117893"/>
        <bgColor indexed="64"/>
      </patternFill>
    </fill>
    <fill>
      <patternFill patternType="solid">
        <fgColor rgb="FF92D050"/>
        <bgColor indexed="64"/>
      </patternFill>
    </fill>
    <fill>
      <patternFill patternType="solid">
        <fgColor theme="3" tint="0.59999389629810485"/>
        <bgColor indexed="64"/>
      </patternFill>
    </fill>
    <fill>
      <patternFill patternType="solid">
        <fgColor theme="7" tint="0.39997558519241921"/>
        <bgColor indexed="64"/>
      </patternFill>
    </fill>
    <fill>
      <patternFill patternType="solid">
        <fgColor theme="0" tint="-0.499984740745262"/>
        <bgColor indexed="64"/>
      </patternFill>
    </fill>
    <fill>
      <patternFill patternType="solid">
        <fgColor theme="0"/>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7" tint="0.59999389629810485"/>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4"/>
        <bgColor indexed="64"/>
      </patternFill>
    </fill>
    <fill>
      <patternFill patternType="solid">
        <fgColor theme="7" tint="0.59999389629810485"/>
        <bgColor rgb="FF000000"/>
      </patternFill>
    </fill>
  </fills>
  <borders count="190">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left>
      <right style="thin">
        <color theme="0"/>
      </right>
      <top style="thin">
        <color theme="0"/>
      </top>
      <bottom style="thin">
        <color theme="0"/>
      </bottom>
      <diagonal/>
    </border>
    <border>
      <left/>
      <right/>
      <top/>
      <bottom style="thin">
        <color theme="0" tint="-0.499984740745262"/>
      </bottom>
      <diagonal/>
    </border>
    <border>
      <left/>
      <right/>
      <top style="thin">
        <color theme="0"/>
      </top>
      <bottom style="thin">
        <color theme="0" tint="-0.499984740745262"/>
      </bottom>
      <diagonal/>
    </border>
    <border>
      <left/>
      <right style="thin">
        <color theme="0" tint="-0.499984740745262"/>
      </right>
      <top style="thin">
        <color theme="0"/>
      </top>
      <bottom style="thin">
        <color theme="0" tint="-0.499984740745262"/>
      </bottom>
      <diagonal/>
    </border>
    <border>
      <left style="thin">
        <color theme="0"/>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right style="thin">
        <color theme="0" tint="-0.499984740745262"/>
      </right>
      <top/>
      <bottom style="thin">
        <color theme="0" tint="-0.499984740745262"/>
      </bottom>
      <diagonal/>
    </border>
    <border>
      <left/>
      <right style="thin">
        <color theme="0"/>
      </right>
      <top/>
      <bottom style="thin">
        <color theme="0"/>
      </bottom>
      <diagonal/>
    </border>
    <border>
      <left style="thin">
        <color theme="0"/>
      </left>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top style="thin">
        <color theme="0"/>
      </top>
      <bottom style="thin">
        <color theme="0"/>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double">
        <color theme="0"/>
      </left>
      <right style="double">
        <color theme="0"/>
      </right>
      <top style="thin">
        <color theme="0"/>
      </top>
      <bottom/>
      <diagonal/>
    </border>
    <border>
      <left style="double">
        <color theme="0"/>
      </left>
      <right style="double">
        <color theme="0"/>
      </right>
      <top/>
      <bottom style="thin">
        <color theme="0" tint="-0.499984740745262"/>
      </bottom>
      <diagonal/>
    </border>
    <border>
      <left style="double">
        <color theme="0"/>
      </left>
      <right/>
      <top style="thin">
        <color theme="0"/>
      </top>
      <bottom/>
      <diagonal/>
    </border>
    <border>
      <left style="double">
        <color theme="0"/>
      </left>
      <right/>
      <top/>
      <bottom style="thin">
        <color theme="0" tint="-0.499984740745262"/>
      </bottom>
      <diagonal/>
    </border>
    <border>
      <left style="thin">
        <color theme="0"/>
      </left>
      <right/>
      <top/>
      <bottom/>
      <diagonal/>
    </border>
    <border>
      <left/>
      <right style="thin">
        <color theme="0" tint="-0.499984740745262"/>
      </right>
      <top/>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style="thin">
        <color theme="0"/>
      </left>
      <right/>
      <top style="double">
        <color theme="0"/>
      </top>
      <bottom/>
      <diagonal/>
    </border>
    <border>
      <left/>
      <right/>
      <top style="double">
        <color theme="0"/>
      </top>
      <bottom/>
      <diagonal/>
    </border>
    <border>
      <left/>
      <right style="thin">
        <color theme="0" tint="-0.499984740745262"/>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right style="thin">
        <color theme="0" tint="-0.499984740745262"/>
      </right>
      <top style="thin">
        <color theme="0"/>
      </top>
      <bottom/>
      <diagonal/>
    </border>
    <border>
      <left style="thin">
        <color theme="0"/>
      </left>
      <right/>
      <top style="thin">
        <color theme="0"/>
      </top>
      <bottom style="thin">
        <color theme="0" tint="-0.499984740745262"/>
      </bottom>
      <diagonal/>
    </border>
    <border>
      <left/>
      <right style="thin">
        <color theme="0"/>
      </right>
      <top style="thin">
        <color theme="0"/>
      </top>
      <bottom style="thin">
        <color theme="0" tint="-0.499984740745262"/>
      </bottom>
      <diagonal/>
    </border>
    <border>
      <left/>
      <right/>
      <top/>
      <bottom style="thin">
        <color theme="0"/>
      </bottom>
      <diagonal/>
    </border>
    <border>
      <left style="thin">
        <color theme="0" tint="-0.499984740745262"/>
      </left>
      <right/>
      <top/>
      <bottom style="thin">
        <color theme="0" tint="-0.499984740745262"/>
      </bottom>
      <diagonal/>
    </border>
    <border>
      <left style="thin">
        <color theme="0"/>
      </left>
      <right/>
      <top style="thin">
        <color theme="0" tint="-0.499984740745262"/>
      </top>
      <bottom/>
      <diagonal/>
    </border>
    <border>
      <left/>
      <right style="thin">
        <color theme="0"/>
      </right>
      <top style="thin">
        <color theme="0" tint="-0.499984740745262"/>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theme="0" tint="-0.499984740745262"/>
      </left>
      <right style="thin">
        <color theme="0" tint="-0.499984740745262"/>
      </right>
      <top/>
      <bottom style="thin">
        <color theme="0" tint="-0.499984740745262"/>
      </bottom>
      <diagonal/>
    </border>
    <border>
      <left/>
      <right/>
      <top style="thin">
        <color theme="0" tint="-0.499984740745262"/>
      </top>
      <bottom/>
      <diagonal/>
    </border>
    <border>
      <left style="thin">
        <color indexed="64"/>
      </left>
      <right/>
      <top/>
      <bottom style="thin">
        <color indexed="64"/>
      </bottom>
      <diagonal/>
    </border>
    <border>
      <left/>
      <right/>
      <top/>
      <bottom style="thin">
        <color indexed="64"/>
      </bottom>
      <diagonal/>
    </border>
    <border>
      <left style="thin">
        <color theme="0" tint="-0.499984740745262"/>
      </left>
      <right style="thin">
        <color theme="0" tint="-0.499984740745262"/>
      </right>
      <top/>
      <bottom/>
      <diagonal/>
    </border>
    <border>
      <left/>
      <right/>
      <top style="thin">
        <color indexed="64"/>
      </top>
      <bottom style="thin">
        <color indexed="64"/>
      </bottom>
      <diagonal/>
    </border>
    <border>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right style="thin">
        <color theme="0" tint="-0.499984740745262"/>
      </right>
      <top style="thin">
        <color indexed="64"/>
      </top>
      <bottom style="thin">
        <color theme="0" tint="-0.499984740745262"/>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theme="0" tint="-0.499984740745262"/>
      </top>
      <bottom style="thin">
        <color auto="1"/>
      </bottom>
      <diagonal/>
    </border>
    <border>
      <left/>
      <right style="thin">
        <color theme="0" tint="-0.499984740745262"/>
      </right>
      <top style="thin">
        <color theme="0" tint="-0.499984740745262"/>
      </top>
      <bottom style="thin">
        <color auto="1"/>
      </bottom>
      <diagonal/>
    </border>
    <border>
      <left/>
      <right/>
      <top style="thin">
        <color theme="4"/>
      </top>
      <bottom style="thin">
        <color theme="4"/>
      </bottom>
      <diagonal/>
    </border>
    <border>
      <left style="medium">
        <color theme="4"/>
      </left>
      <right/>
      <top style="medium">
        <color theme="4"/>
      </top>
      <bottom style="thin">
        <color theme="4"/>
      </bottom>
      <diagonal/>
    </border>
    <border>
      <left/>
      <right/>
      <top style="medium">
        <color theme="4"/>
      </top>
      <bottom style="thin">
        <color theme="4"/>
      </bottom>
      <diagonal/>
    </border>
    <border>
      <left style="thin">
        <color theme="4"/>
      </left>
      <right style="medium">
        <color theme="4"/>
      </right>
      <top style="medium">
        <color theme="4"/>
      </top>
      <bottom style="thin">
        <color theme="4"/>
      </bottom>
      <diagonal/>
    </border>
    <border>
      <left style="medium">
        <color theme="4"/>
      </left>
      <right/>
      <top style="thin">
        <color theme="4"/>
      </top>
      <bottom style="thin">
        <color theme="4"/>
      </bottom>
      <diagonal/>
    </border>
    <border>
      <left style="thin">
        <color theme="4"/>
      </left>
      <right style="medium">
        <color theme="4"/>
      </right>
      <top style="thin">
        <color theme="4"/>
      </top>
      <bottom style="thin">
        <color theme="4"/>
      </bottom>
      <diagonal/>
    </border>
    <border>
      <left style="medium">
        <color theme="4"/>
      </left>
      <right/>
      <top style="thin">
        <color theme="4"/>
      </top>
      <bottom style="medium">
        <color theme="4"/>
      </bottom>
      <diagonal/>
    </border>
    <border>
      <left/>
      <right/>
      <top style="thin">
        <color theme="4"/>
      </top>
      <bottom style="medium">
        <color theme="4"/>
      </bottom>
      <diagonal/>
    </border>
    <border>
      <left style="thin">
        <color theme="4"/>
      </left>
      <right style="medium">
        <color theme="4"/>
      </right>
      <top style="thin">
        <color theme="4"/>
      </top>
      <bottom style="medium">
        <color theme="4"/>
      </bottom>
      <diagonal/>
    </border>
    <border>
      <left style="medium">
        <color theme="4"/>
      </left>
      <right style="thin">
        <color theme="0"/>
      </right>
      <top style="medium">
        <color theme="4"/>
      </top>
      <bottom/>
      <diagonal/>
    </border>
    <border>
      <left style="medium">
        <color theme="4"/>
      </left>
      <right style="thin">
        <color theme="4"/>
      </right>
      <top style="medium">
        <color theme="4"/>
      </top>
      <bottom style="thin">
        <color theme="4"/>
      </bottom>
      <diagonal/>
    </border>
    <border>
      <left style="medium">
        <color theme="4"/>
      </left>
      <right style="thin">
        <color theme="4"/>
      </right>
      <top style="thin">
        <color theme="4"/>
      </top>
      <bottom style="thin">
        <color theme="4"/>
      </bottom>
      <diagonal/>
    </border>
    <border>
      <left style="medium">
        <color theme="4"/>
      </left>
      <right style="thin">
        <color theme="4"/>
      </right>
      <top style="thin">
        <color theme="4"/>
      </top>
      <bottom style="medium">
        <color theme="4"/>
      </bottom>
      <diagonal/>
    </border>
    <border>
      <left style="thin">
        <color theme="4"/>
      </left>
      <right style="thin">
        <color theme="4"/>
      </right>
      <top style="medium">
        <color theme="4"/>
      </top>
      <bottom style="thin">
        <color theme="4"/>
      </bottom>
      <diagonal/>
    </border>
    <border>
      <left style="thin">
        <color theme="4"/>
      </left>
      <right style="thin">
        <color theme="4"/>
      </right>
      <top style="thin">
        <color theme="4"/>
      </top>
      <bottom style="thin">
        <color theme="4"/>
      </bottom>
      <diagonal/>
    </border>
    <border>
      <left style="thin">
        <color theme="4"/>
      </left>
      <right style="thin">
        <color theme="4"/>
      </right>
      <top style="thin">
        <color theme="4"/>
      </top>
      <bottom style="medium">
        <color theme="4"/>
      </bottom>
      <diagonal/>
    </border>
    <border>
      <left/>
      <right style="thin">
        <color theme="4"/>
      </right>
      <top style="medium">
        <color theme="4"/>
      </top>
      <bottom style="thin">
        <color theme="4"/>
      </bottom>
      <diagonal/>
    </border>
    <border>
      <left/>
      <right style="thin">
        <color theme="4"/>
      </right>
      <top style="thin">
        <color theme="4"/>
      </top>
      <bottom style="thin">
        <color theme="4"/>
      </bottom>
      <diagonal/>
    </border>
    <border>
      <left/>
      <right style="thin">
        <color theme="4"/>
      </right>
      <top style="thin">
        <color theme="4"/>
      </top>
      <bottom style="medium">
        <color theme="4"/>
      </bottom>
      <diagonal/>
    </border>
    <border>
      <left/>
      <right style="medium">
        <color theme="4"/>
      </right>
      <top style="thin">
        <color theme="4"/>
      </top>
      <bottom style="medium">
        <color theme="4"/>
      </bottom>
      <diagonal/>
    </border>
    <border>
      <left style="medium">
        <color theme="4"/>
      </left>
      <right style="thin">
        <color theme="4"/>
      </right>
      <top/>
      <bottom style="thin">
        <color theme="4"/>
      </bottom>
      <diagonal/>
    </border>
    <border>
      <left style="thin">
        <color theme="4"/>
      </left>
      <right style="medium">
        <color theme="4"/>
      </right>
      <top/>
      <bottom style="thin">
        <color theme="4"/>
      </bottom>
      <diagonal/>
    </border>
    <border>
      <left style="thin">
        <color theme="0"/>
      </left>
      <right/>
      <top style="thin">
        <color theme="0" tint="-0.499984740745262"/>
      </top>
      <bottom style="thin">
        <color theme="0" tint="-0.499984740745262"/>
      </bottom>
      <diagonal/>
    </border>
    <border>
      <left/>
      <right/>
      <top style="thin">
        <color indexed="64"/>
      </top>
      <bottom/>
      <diagonal/>
    </border>
    <border>
      <left style="thin">
        <color indexed="64"/>
      </left>
      <right/>
      <top style="medium">
        <color indexed="64"/>
      </top>
      <bottom/>
      <diagonal/>
    </border>
    <border>
      <left/>
      <right/>
      <top style="medium">
        <color indexed="64"/>
      </top>
      <bottom/>
      <diagonal/>
    </border>
    <border>
      <left style="thin">
        <color theme="0"/>
      </left>
      <right style="thin">
        <color theme="0" tint="-0.499984740745262"/>
      </right>
      <top/>
      <bottom/>
      <diagonal/>
    </border>
    <border>
      <left style="thin">
        <color theme="0"/>
      </left>
      <right style="thin">
        <color theme="0" tint="-0.499984740745262"/>
      </right>
      <top/>
      <bottom style="thin">
        <color theme="0"/>
      </bottom>
      <diagonal/>
    </border>
    <border>
      <left style="thin">
        <color rgb="FF4F81BD"/>
      </left>
      <right style="thin">
        <color rgb="FF4F81BD"/>
      </right>
      <top style="thin">
        <color rgb="FF4F81BD"/>
      </top>
      <bottom style="thin">
        <color rgb="FF4F81BD"/>
      </bottom>
      <diagonal/>
    </border>
    <border>
      <left style="medium">
        <color rgb="FF4F81BD"/>
      </left>
      <right style="medium">
        <color rgb="FF4F81BD"/>
      </right>
      <top style="medium">
        <color rgb="FF4F81BD"/>
      </top>
      <bottom style="medium">
        <color rgb="FF4F81BD"/>
      </bottom>
      <diagonal/>
    </border>
    <border>
      <left style="medium">
        <color rgb="FF4F81BD"/>
      </left>
      <right style="thin">
        <color rgb="FF4F81BD"/>
      </right>
      <top style="medium">
        <color rgb="FF4F81BD"/>
      </top>
      <bottom style="medium">
        <color rgb="FF4F81BD"/>
      </bottom>
      <diagonal/>
    </border>
    <border>
      <left style="thin">
        <color rgb="FF4F81BD"/>
      </left>
      <right style="thin">
        <color rgb="FF4F81BD"/>
      </right>
      <top style="medium">
        <color rgb="FF4F81BD"/>
      </top>
      <bottom style="medium">
        <color rgb="FF4F81BD"/>
      </bottom>
      <diagonal/>
    </border>
    <border>
      <left style="medium">
        <color rgb="FF4F81BD"/>
      </left>
      <right style="thin">
        <color rgb="FF4F81BD"/>
      </right>
      <top style="medium">
        <color rgb="FF4F81BD"/>
      </top>
      <bottom style="thin">
        <color rgb="FF4F81BD"/>
      </bottom>
      <diagonal/>
    </border>
    <border>
      <left style="thin">
        <color rgb="FF4F81BD"/>
      </left>
      <right style="thin">
        <color rgb="FF4F81BD"/>
      </right>
      <top style="medium">
        <color rgb="FF4F81BD"/>
      </top>
      <bottom style="thin">
        <color rgb="FF4F81BD"/>
      </bottom>
      <diagonal/>
    </border>
    <border>
      <left style="medium">
        <color rgb="FF4F81BD"/>
      </left>
      <right style="thin">
        <color rgb="FF4F81BD"/>
      </right>
      <top style="thin">
        <color rgb="FF4F81BD"/>
      </top>
      <bottom style="thin">
        <color rgb="FF4F81BD"/>
      </bottom>
      <diagonal/>
    </border>
    <border>
      <left style="medium">
        <color rgb="FF4F81BD"/>
      </left>
      <right style="thin">
        <color rgb="FF4F81BD"/>
      </right>
      <top style="thin">
        <color rgb="FF4F81BD"/>
      </top>
      <bottom style="medium">
        <color rgb="FF4F81BD"/>
      </bottom>
      <diagonal/>
    </border>
    <border>
      <left style="thin">
        <color rgb="FF4F81BD"/>
      </left>
      <right style="thin">
        <color rgb="FF4F81BD"/>
      </right>
      <top style="thin">
        <color rgb="FF4F81BD"/>
      </top>
      <bottom style="medium">
        <color rgb="FF4F81BD"/>
      </bottom>
      <diagonal/>
    </border>
    <border>
      <left style="thin">
        <color rgb="FF4F81BD"/>
      </left>
      <right/>
      <top style="medium">
        <color rgb="FF4F81BD"/>
      </top>
      <bottom style="medium">
        <color rgb="FF4F81BD"/>
      </bottom>
      <diagonal/>
    </border>
    <border>
      <left style="thin">
        <color rgb="FF4F81BD"/>
      </left>
      <right/>
      <top style="medium">
        <color rgb="FF4F81BD"/>
      </top>
      <bottom style="thin">
        <color rgb="FF4F81BD"/>
      </bottom>
      <diagonal/>
    </border>
    <border>
      <left style="thin">
        <color rgb="FF4F81BD"/>
      </left>
      <right/>
      <top style="thin">
        <color rgb="FF4F81BD"/>
      </top>
      <bottom style="thin">
        <color rgb="FF4F81BD"/>
      </bottom>
      <diagonal/>
    </border>
    <border>
      <left style="thin">
        <color rgb="FF4F81BD"/>
      </left>
      <right/>
      <top style="thin">
        <color rgb="FF4F81BD"/>
      </top>
      <bottom style="medium">
        <color rgb="FF4F81BD"/>
      </bottom>
      <diagonal/>
    </border>
    <border>
      <left style="medium">
        <color rgb="FF4F81BD"/>
      </left>
      <right/>
      <top style="medium">
        <color rgb="FF4F81BD"/>
      </top>
      <bottom style="medium">
        <color rgb="FF4F81BD"/>
      </bottom>
      <diagonal/>
    </border>
    <border>
      <left/>
      <right/>
      <top style="medium">
        <color rgb="FF4F81BD"/>
      </top>
      <bottom style="medium">
        <color rgb="FF4F81BD"/>
      </bottom>
      <diagonal/>
    </border>
    <border>
      <left style="medium">
        <color rgb="FF4F81BD"/>
      </left>
      <right style="medium">
        <color rgb="FF4F81BD"/>
      </right>
      <top style="medium">
        <color rgb="FF4F81BD"/>
      </top>
      <bottom style="thin">
        <color rgb="FF4F81BD"/>
      </bottom>
      <diagonal/>
    </border>
    <border>
      <left style="medium">
        <color rgb="FF4F81BD"/>
      </left>
      <right style="medium">
        <color rgb="FF4F81BD"/>
      </right>
      <top style="thin">
        <color rgb="FF4F81BD"/>
      </top>
      <bottom style="thin">
        <color rgb="FF4F81BD"/>
      </bottom>
      <diagonal/>
    </border>
    <border>
      <left style="medium">
        <color rgb="FF4F81BD"/>
      </left>
      <right style="medium">
        <color rgb="FF4F81BD"/>
      </right>
      <top style="thin">
        <color rgb="FF4F81BD"/>
      </top>
      <bottom style="medium">
        <color rgb="FF4F81BD"/>
      </bottom>
      <diagonal/>
    </border>
    <border>
      <left style="medium">
        <color rgb="FF4F81BD"/>
      </left>
      <right style="thin">
        <color rgb="FF4F81BD"/>
      </right>
      <top/>
      <bottom style="medium">
        <color rgb="FF4F81BD"/>
      </bottom>
      <diagonal/>
    </border>
    <border>
      <left style="thin">
        <color rgb="FF4F81BD"/>
      </left>
      <right style="thin">
        <color rgb="FF4F81BD"/>
      </right>
      <top/>
      <bottom style="medium">
        <color rgb="FF4F81BD"/>
      </bottom>
      <diagonal/>
    </border>
    <border>
      <left style="thin">
        <color rgb="FF4F81BD"/>
      </left>
      <right/>
      <top/>
      <bottom style="medium">
        <color rgb="FF4F81BD"/>
      </bottom>
      <diagonal/>
    </border>
    <border>
      <left style="medium">
        <color rgb="FF4F81BD"/>
      </left>
      <right/>
      <top style="thin">
        <color rgb="FF4F81BD"/>
      </top>
      <bottom style="medium">
        <color rgb="FF4F81BD"/>
      </bottom>
      <diagonal/>
    </border>
    <border>
      <left/>
      <right/>
      <top style="thin">
        <color rgb="FF4F81BD"/>
      </top>
      <bottom style="medium">
        <color rgb="FF4F81BD"/>
      </bottom>
      <diagonal/>
    </border>
    <border>
      <left/>
      <right style="medium">
        <color theme="4"/>
      </right>
      <top style="thin">
        <color rgb="FF4F81BD"/>
      </top>
      <bottom style="medium">
        <color rgb="FF4F81BD"/>
      </bottom>
      <diagonal/>
    </border>
    <border>
      <left style="medium">
        <color rgb="FF4F81BD"/>
      </left>
      <right/>
      <top style="thin">
        <color rgb="FF4F81BD"/>
      </top>
      <bottom style="thin">
        <color rgb="FF4F81BD"/>
      </bottom>
      <diagonal/>
    </border>
    <border>
      <left/>
      <right/>
      <top style="thin">
        <color rgb="FF4F81BD"/>
      </top>
      <bottom style="thin">
        <color rgb="FF4F81BD"/>
      </bottom>
      <diagonal/>
    </border>
    <border>
      <left/>
      <right style="medium">
        <color theme="4"/>
      </right>
      <top style="thin">
        <color rgb="FF4F81BD"/>
      </top>
      <bottom style="thin">
        <color rgb="FF4F81BD"/>
      </bottom>
      <diagonal/>
    </border>
    <border>
      <left style="medium">
        <color rgb="FF4F81BD"/>
      </left>
      <right/>
      <top style="medium">
        <color rgb="FF4F81BD"/>
      </top>
      <bottom style="thin">
        <color rgb="FF4F81BD"/>
      </bottom>
      <diagonal/>
    </border>
    <border>
      <left/>
      <right/>
      <top style="medium">
        <color rgb="FF4F81BD"/>
      </top>
      <bottom style="thin">
        <color rgb="FF4F81BD"/>
      </bottom>
      <diagonal/>
    </border>
    <border>
      <left/>
      <right style="medium">
        <color theme="4"/>
      </right>
      <top style="medium">
        <color rgb="FF4F81BD"/>
      </top>
      <bottom style="thin">
        <color rgb="FF4F81BD"/>
      </bottom>
      <diagonal/>
    </border>
    <border>
      <left style="medium">
        <color rgb="FF4F81BD"/>
      </left>
      <right/>
      <top/>
      <bottom style="medium">
        <color rgb="FF4F81BD"/>
      </bottom>
      <diagonal/>
    </border>
    <border>
      <left/>
      <right/>
      <top/>
      <bottom style="medium">
        <color rgb="FF4F81BD"/>
      </bottom>
      <diagonal/>
    </border>
    <border>
      <left/>
      <right style="medium">
        <color rgb="FF4F81BD"/>
      </right>
      <top/>
      <bottom style="medium">
        <color rgb="FF4F81BD"/>
      </bottom>
      <diagonal/>
    </border>
    <border>
      <left style="thin">
        <color theme="0" tint="-0.499984740745262"/>
      </left>
      <right style="thin">
        <color theme="0" tint="-0.499984740745262"/>
      </right>
      <top/>
      <bottom style="double">
        <color theme="0"/>
      </bottom>
      <diagonal/>
    </border>
    <border>
      <left/>
      <right style="thin">
        <color theme="0" tint="-0.499984740745262"/>
      </right>
      <top/>
      <bottom style="double">
        <color theme="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theme="0"/>
      </right>
      <top/>
      <bottom/>
      <diagonal/>
    </border>
    <border>
      <left style="medium">
        <color theme="4"/>
      </left>
      <right/>
      <top/>
      <bottom/>
      <diagonal/>
    </border>
    <border>
      <left style="medium">
        <color theme="4"/>
      </left>
      <right/>
      <top style="medium">
        <color rgb="FF4F81BD"/>
      </top>
      <bottom style="medium">
        <color rgb="FF4F81BD"/>
      </bottom>
      <diagonal/>
    </border>
    <border>
      <left/>
      <right style="medium">
        <color theme="4"/>
      </right>
      <top style="medium">
        <color rgb="FF4F81BD"/>
      </top>
      <bottom style="medium">
        <color rgb="FF4F81BD"/>
      </bottom>
      <diagonal/>
    </border>
    <border>
      <left style="medium">
        <color theme="4"/>
      </left>
      <right/>
      <top style="thin">
        <color rgb="FF4F81BD"/>
      </top>
      <bottom style="thin">
        <color rgb="FF4F81BD"/>
      </bottom>
      <diagonal/>
    </border>
    <border>
      <left style="medium">
        <color theme="4"/>
      </left>
      <right/>
      <top style="thin">
        <color rgb="FF4F81BD"/>
      </top>
      <bottom style="medium">
        <color theme="4"/>
      </bottom>
      <diagonal/>
    </border>
    <border>
      <left/>
      <right/>
      <top style="thin">
        <color rgb="FF4F81BD"/>
      </top>
      <bottom style="medium">
        <color theme="4"/>
      </bottom>
      <diagonal/>
    </border>
    <border>
      <left/>
      <right style="medium">
        <color theme="4"/>
      </right>
      <top style="thin">
        <color rgb="FF4F81BD"/>
      </top>
      <bottom style="medium">
        <color theme="4"/>
      </bottom>
      <diagonal/>
    </border>
    <border>
      <left/>
      <right style="thin">
        <color rgb="FF4F81BD"/>
      </right>
      <top style="thin">
        <color rgb="FF4F81BD"/>
      </top>
      <bottom style="medium">
        <color rgb="FF4F81BD"/>
      </bottom>
      <diagonal/>
    </border>
    <border>
      <left/>
      <right style="medium">
        <color rgb="FF4F81BD"/>
      </right>
      <top style="medium">
        <color rgb="FF4F81BD"/>
      </top>
      <bottom style="thin">
        <color rgb="FF4F81BD"/>
      </bottom>
      <diagonal/>
    </border>
    <border>
      <left/>
      <right style="medium">
        <color rgb="FF4F81BD"/>
      </right>
      <top style="thin">
        <color rgb="FF4F81BD"/>
      </top>
      <bottom style="thin">
        <color rgb="FF4F81BD"/>
      </bottom>
      <diagonal/>
    </border>
    <border>
      <left/>
      <right style="medium">
        <color rgb="FF4F81BD"/>
      </right>
      <top style="thin">
        <color rgb="FF4F81BD"/>
      </top>
      <bottom style="medium">
        <color rgb="FF4F81BD"/>
      </bottom>
      <diagonal/>
    </border>
    <border>
      <left/>
      <right style="medium">
        <color rgb="FF4F81BD"/>
      </right>
      <top style="medium">
        <color rgb="FF4F81BD"/>
      </top>
      <bottom style="medium">
        <color rgb="FF4F81BD"/>
      </bottom>
      <diagonal/>
    </border>
    <border>
      <left style="medium">
        <color theme="4"/>
      </left>
      <right style="thin">
        <color theme="4"/>
      </right>
      <top/>
      <bottom/>
      <diagonal/>
    </border>
    <border>
      <left style="thin">
        <color theme="4"/>
      </left>
      <right style="medium">
        <color theme="4"/>
      </right>
      <top/>
      <bottom/>
      <diagonal/>
    </border>
    <border>
      <left style="medium">
        <color theme="4"/>
      </left>
      <right style="thin">
        <color theme="4"/>
      </right>
      <top style="thin">
        <color theme="4"/>
      </top>
      <bottom/>
      <diagonal/>
    </border>
    <border>
      <left style="thin">
        <color theme="4"/>
      </left>
      <right style="medium">
        <color theme="4"/>
      </right>
      <top style="thin">
        <color theme="4"/>
      </top>
      <bottom/>
      <diagonal/>
    </border>
    <border>
      <left/>
      <right style="thin">
        <color theme="4"/>
      </right>
      <top style="thin">
        <color theme="4"/>
      </top>
      <bottom/>
      <diagonal/>
    </border>
    <border>
      <left/>
      <right style="medium">
        <color theme="4"/>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diagonal/>
    </border>
    <border>
      <left/>
      <right style="thin">
        <color theme="0" tint="-0.499984740745262"/>
      </right>
      <top style="thin">
        <color auto="1"/>
      </top>
      <bottom style="thin">
        <color auto="1"/>
      </bottom>
      <diagonal/>
    </border>
    <border>
      <left style="thin">
        <color theme="0"/>
      </left>
      <right/>
      <top/>
      <bottom style="thin">
        <color theme="0" tint="-0.499984740745262"/>
      </bottom>
      <diagonal/>
    </border>
    <border>
      <left/>
      <right style="thin">
        <color theme="0"/>
      </right>
      <top/>
      <bottom style="thin">
        <color theme="0" tint="-0.499984740745262"/>
      </bottom>
      <diagonal/>
    </border>
    <border>
      <left/>
      <right style="medium">
        <color theme="4"/>
      </right>
      <top style="medium">
        <color theme="4"/>
      </top>
      <bottom style="thin">
        <color theme="4"/>
      </bottom>
      <diagonal/>
    </border>
    <border>
      <left style="thin">
        <color theme="4"/>
      </left>
      <right/>
      <top style="medium">
        <color theme="4"/>
      </top>
      <bottom style="thin">
        <color theme="4"/>
      </bottom>
      <diagonal/>
    </border>
    <border>
      <left style="thin">
        <color theme="4"/>
      </left>
      <right/>
      <top style="thin">
        <color theme="4"/>
      </top>
      <bottom style="thin">
        <color theme="4"/>
      </bottom>
      <diagonal/>
    </border>
    <border>
      <left/>
      <right/>
      <top/>
      <bottom style="thin">
        <color theme="4"/>
      </bottom>
      <diagonal/>
    </border>
    <border>
      <left/>
      <right style="medium">
        <color theme="4"/>
      </right>
      <top/>
      <bottom style="thin">
        <color theme="4"/>
      </bottom>
      <diagonal/>
    </border>
    <border>
      <left/>
      <right style="medium">
        <color theme="4"/>
      </right>
      <top style="thin">
        <color theme="4"/>
      </top>
      <bottom style="thin">
        <color theme="4"/>
      </bottom>
      <diagonal/>
    </border>
    <border>
      <left style="thin">
        <color theme="4"/>
      </left>
      <right style="thin">
        <color theme="4"/>
      </right>
      <top/>
      <bottom style="thin">
        <color theme="4"/>
      </bottom>
      <diagonal/>
    </border>
    <border>
      <left style="thin">
        <color theme="4"/>
      </left>
      <right/>
      <top/>
      <bottom style="thin">
        <color theme="4"/>
      </bottom>
      <diagonal/>
    </border>
    <border>
      <left style="medium">
        <color theme="4"/>
      </left>
      <right style="thin">
        <color theme="4"/>
      </right>
      <top style="medium">
        <color theme="4"/>
      </top>
      <bottom style="medium">
        <color theme="4"/>
      </bottom>
      <diagonal/>
    </border>
    <border>
      <left style="thin">
        <color theme="4"/>
      </left>
      <right style="thin">
        <color theme="4"/>
      </right>
      <top style="medium">
        <color theme="4"/>
      </top>
      <bottom style="medium">
        <color theme="4"/>
      </bottom>
      <diagonal/>
    </border>
    <border>
      <left style="thin">
        <color theme="4"/>
      </left>
      <right style="medium">
        <color theme="4"/>
      </right>
      <top style="medium">
        <color theme="4"/>
      </top>
      <bottom style="medium">
        <color theme="4"/>
      </bottom>
      <diagonal/>
    </border>
    <border>
      <left/>
      <right style="thin">
        <color theme="4"/>
      </right>
      <top style="medium">
        <color theme="4"/>
      </top>
      <bottom style="medium">
        <color theme="4"/>
      </bottom>
      <diagonal/>
    </border>
    <border>
      <left style="medium">
        <color rgb="FF4F81BD"/>
      </left>
      <right style="medium">
        <color rgb="FF4F81BD"/>
      </right>
      <top style="thin">
        <color rgb="FF4F81BD"/>
      </top>
      <bottom/>
      <diagonal/>
    </border>
    <border>
      <left style="medium">
        <color rgb="FF4F81BD"/>
      </left>
      <right/>
      <top style="thin">
        <color rgb="FF4F81BD"/>
      </top>
      <bottom/>
      <diagonal/>
    </border>
    <border>
      <left/>
      <right/>
      <top style="thin">
        <color rgb="FF4F81BD"/>
      </top>
      <bottom/>
      <diagonal/>
    </border>
    <border>
      <left/>
      <right style="medium">
        <color rgb="FF4F81BD"/>
      </right>
      <top style="thin">
        <color rgb="FF4F81BD"/>
      </top>
      <bottom/>
      <diagonal/>
    </border>
    <border>
      <left style="medium">
        <color rgb="FF4F81BD"/>
      </left>
      <right style="thin">
        <color rgb="FF4F81BD"/>
      </right>
      <top style="thin">
        <color rgb="FF4F81BD"/>
      </top>
      <bottom/>
      <diagonal/>
    </border>
    <border>
      <left style="thin">
        <color rgb="FF4F81BD"/>
      </left>
      <right style="thin">
        <color rgb="FF4F81BD"/>
      </right>
      <top style="thin">
        <color rgb="FF4F81BD"/>
      </top>
      <bottom/>
      <diagonal/>
    </border>
    <border>
      <left style="thin">
        <color rgb="FF4F81BD"/>
      </left>
      <right/>
      <top style="thin">
        <color rgb="FF4F81BD"/>
      </top>
      <bottom/>
      <diagonal/>
    </border>
    <border>
      <left/>
      <right/>
      <top/>
      <bottom style="thin">
        <color rgb="FF4F81BD"/>
      </bottom>
      <diagonal/>
    </border>
    <border>
      <left/>
      <right style="medium">
        <color rgb="FF4F81BD"/>
      </right>
      <top/>
      <bottom style="thin">
        <color rgb="FF4F81BD"/>
      </bottom>
      <diagonal/>
    </border>
    <border>
      <left/>
      <right style="thin">
        <color theme="0"/>
      </right>
      <top style="thin">
        <color theme="0"/>
      </top>
      <bottom style="thin">
        <color theme="0"/>
      </bottom>
      <diagonal/>
    </border>
    <border>
      <left style="medium">
        <color theme="4"/>
      </left>
      <right style="thin">
        <color theme="4"/>
      </right>
      <top/>
      <bottom style="medium">
        <color theme="4"/>
      </bottom>
      <diagonal/>
    </border>
    <border>
      <left style="thin">
        <color theme="4"/>
      </left>
      <right style="thin">
        <color theme="4"/>
      </right>
      <top/>
      <bottom style="medium">
        <color theme="4"/>
      </bottom>
      <diagonal/>
    </border>
    <border>
      <left style="thin">
        <color theme="4"/>
      </left>
      <right style="medium">
        <color theme="4"/>
      </right>
      <top/>
      <bottom style="medium">
        <color theme="4"/>
      </bottom>
      <diagonal/>
    </border>
    <border>
      <left/>
      <right style="medium">
        <color theme="4"/>
      </right>
      <top/>
      <bottom style="medium">
        <color theme="4"/>
      </bottom>
      <diagonal/>
    </border>
    <border>
      <left style="thin">
        <color theme="0"/>
      </left>
      <right style="thin">
        <color theme="0"/>
      </right>
      <top style="medium">
        <color theme="4"/>
      </top>
      <bottom style="medium">
        <color theme="4"/>
      </bottom>
      <diagonal/>
    </border>
    <border>
      <left/>
      <right style="medium">
        <color theme="4"/>
      </right>
      <top style="medium">
        <color theme="4"/>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898">
    <xf numFmtId="0" fontId="0" fillId="0" borderId="0" xfId="0"/>
    <xf numFmtId="0" fontId="0" fillId="0" borderId="0" xfId="0" applyAlignment="1">
      <alignment horizontal="left" vertical="top"/>
    </xf>
    <xf numFmtId="0" fontId="0" fillId="0" borderId="0" xfId="0" applyAlignment="1">
      <alignment horizontal="left" vertical="top" wrapText="1"/>
    </xf>
    <xf numFmtId="0" fontId="1" fillId="0" borderId="0" xfId="0" applyFont="1" applyAlignment="1">
      <alignment horizontal="left" vertical="top"/>
    </xf>
    <xf numFmtId="0" fontId="3" fillId="0" borderId="0" xfId="0" applyFont="1" applyAlignment="1">
      <alignment horizontal="left" vertical="top"/>
    </xf>
    <xf numFmtId="0" fontId="1" fillId="0" borderId="0" xfId="0" applyFont="1" applyAlignment="1">
      <alignment horizontal="left" vertical="top" wrapText="1"/>
    </xf>
    <xf numFmtId="0" fontId="6" fillId="0" borderId="0" xfId="0" applyFont="1" applyAlignment="1">
      <alignment horizontal="left" vertical="top"/>
    </xf>
    <xf numFmtId="0" fontId="7" fillId="0" borderId="0" xfId="0" applyFont="1"/>
    <xf numFmtId="0" fontId="8" fillId="0" borderId="0" xfId="0" applyFont="1"/>
    <xf numFmtId="0" fontId="9" fillId="0" borderId="0" xfId="0" applyFont="1"/>
    <xf numFmtId="0" fontId="10" fillId="0" borderId="0" xfId="0" applyFont="1"/>
    <xf numFmtId="0" fontId="12" fillId="0" borderId="0" xfId="0" applyFont="1"/>
    <xf numFmtId="0" fontId="13" fillId="0" borderId="0" xfId="0" applyFont="1"/>
    <xf numFmtId="0" fontId="13" fillId="2" borderId="0" xfId="0" applyFont="1" applyFill="1"/>
    <xf numFmtId="0" fontId="12" fillId="0" borderId="0" xfId="0" applyFont="1" applyAlignment="1"/>
    <xf numFmtId="0" fontId="13" fillId="0" borderId="0" xfId="0" applyFont="1" applyAlignment="1"/>
    <xf numFmtId="0" fontId="0" fillId="0" borderId="0" xfId="0" applyAlignment="1"/>
    <xf numFmtId="0" fontId="13" fillId="2" borderId="0" xfId="0" applyFont="1" applyFill="1" applyAlignment="1"/>
    <xf numFmtId="0" fontId="0" fillId="0" borderId="0" xfId="0" applyAlignment="1">
      <alignment horizontal="left" vertical="top" wrapText="1"/>
    </xf>
    <xf numFmtId="0" fontId="9" fillId="0" borderId="0" xfId="0" applyFont="1" applyAlignment="1"/>
    <xf numFmtId="0" fontId="2" fillId="0" borderId="0" xfId="1" applyAlignment="1" applyProtection="1">
      <alignment horizontal="left" vertical="top"/>
    </xf>
    <xf numFmtId="0" fontId="0" fillId="0" borderId="0" xfId="0" applyFont="1" applyAlignment="1">
      <alignment horizontal="left" vertical="top"/>
    </xf>
    <xf numFmtId="0" fontId="5" fillId="0" borderId="0" xfId="0" applyFont="1" applyAlignment="1">
      <alignment horizontal="left" vertical="top"/>
    </xf>
    <xf numFmtId="0" fontId="0" fillId="0" borderId="0" xfId="0" applyAlignment="1">
      <alignment vertical="top"/>
    </xf>
    <xf numFmtId="0" fontId="0" fillId="0" borderId="0" xfId="0" applyAlignment="1">
      <alignment horizontal="left" vertical="center" wrapText="1"/>
    </xf>
    <xf numFmtId="0" fontId="5" fillId="0" borderId="0" xfId="0" applyFont="1" applyAlignment="1">
      <alignment horizontal="left" vertical="center" wrapText="1"/>
    </xf>
    <xf numFmtId="0" fontId="11" fillId="0" borderId="0" xfId="0" applyFont="1" applyAlignment="1">
      <alignment vertical="top" wrapText="1"/>
    </xf>
    <xf numFmtId="0" fontId="14" fillId="0" borderId="3" xfId="0" applyFont="1" applyBorder="1" applyAlignment="1" applyProtection="1">
      <alignment vertical="top"/>
    </xf>
    <xf numFmtId="0" fontId="5" fillId="2" borderId="0" xfId="0" applyFont="1" applyFill="1" applyBorder="1" applyAlignment="1">
      <alignment vertical="top"/>
    </xf>
    <xf numFmtId="0" fontId="13" fillId="0" borderId="0" xfId="0" applyFont="1" applyFill="1" applyAlignment="1"/>
    <xf numFmtId="0" fontId="13" fillId="0" borderId="0" xfId="0" applyFont="1" applyFill="1"/>
    <xf numFmtId="0" fontId="12" fillId="0" borderId="0" xfId="0" applyFont="1" applyFill="1"/>
    <xf numFmtId="0" fontId="0" fillId="0" borderId="0" xfId="0" applyFill="1"/>
    <xf numFmtId="0" fontId="20" fillId="3" borderId="11" xfId="0" applyFont="1" applyFill="1" applyBorder="1" applyAlignment="1">
      <alignment horizontal="center" vertical="center" wrapText="1"/>
    </xf>
    <xf numFmtId="0" fontId="16" fillId="0" borderId="0" xfId="0" applyFont="1"/>
    <xf numFmtId="0" fontId="16" fillId="0" borderId="0" xfId="0" applyFont="1" applyAlignment="1" applyProtection="1">
      <alignment horizontal="center" vertical="center"/>
      <protection locked="0"/>
    </xf>
    <xf numFmtId="0" fontId="0" fillId="0" borderId="0" xfId="0" quotePrefix="1"/>
    <xf numFmtId="0" fontId="13" fillId="2" borderId="0" xfId="0" quotePrefix="1" applyFont="1" applyFill="1" applyAlignment="1"/>
    <xf numFmtId="0" fontId="13" fillId="0" borderId="0" xfId="0" quotePrefix="1" applyFont="1" applyAlignment="1"/>
    <xf numFmtId="0" fontId="13" fillId="0" borderId="0" xfId="0" quotePrefix="1" applyFont="1" applyFill="1" applyAlignment="1"/>
    <xf numFmtId="0" fontId="13" fillId="2" borderId="0" xfId="0" quotePrefix="1" applyFont="1" applyFill="1"/>
    <xf numFmtId="0" fontId="13" fillId="0" borderId="0" xfId="0" quotePrefix="1" applyFont="1"/>
    <xf numFmtId="0" fontId="13" fillId="0" borderId="0" xfId="0" quotePrefix="1" applyFont="1" applyFill="1"/>
    <xf numFmtId="0" fontId="0" fillId="0" borderId="1" xfId="0" applyBorder="1" applyAlignment="1">
      <alignment horizontal="center" vertical="center"/>
    </xf>
    <xf numFmtId="0" fontId="1" fillId="0" borderId="0" xfId="0" applyFont="1" applyProtection="1">
      <protection locked="0"/>
    </xf>
    <xf numFmtId="0" fontId="22" fillId="0" borderId="0" xfId="0" applyFont="1" applyProtection="1">
      <protection locked="0"/>
    </xf>
    <xf numFmtId="0" fontId="0" fillId="0" borderId="0" xfId="0" applyAlignment="1">
      <alignment horizontal="left" vertical="top" wrapText="1"/>
    </xf>
    <xf numFmtId="0" fontId="1" fillId="0" borderId="0" xfId="0" applyFont="1" applyAlignment="1">
      <alignment horizontal="left" vertical="top" wrapText="1"/>
    </xf>
    <xf numFmtId="0" fontId="27" fillId="0" borderId="0" xfId="0" applyFont="1"/>
    <xf numFmtId="0" fontId="27" fillId="0" borderId="0" xfId="0" quotePrefix="1" applyFont="1"/>
    <xf numFmtId="0" fontId="29" fillId="0" borderId="0" xfId="0" applyFont="1" applyBorder="1"/>
    <xf numFmtId="0" fontId="27" fillId="0" borderId="0" xfId="0" applyFont="1" applyProtection="1">
      <protection locked="0"/>
    </xf>
    <xf numFmtId="0" fontId="0" fillId="0" borderId="0" xfId="0" applyProtection="1">
      <protection locked="0"/>
    </xf>
    <xf numFmtId="0" fontId="27" fillId="0" borderId="0" xfId="0" applyFont="1" applyAlignment="1" applyProtection="1">
      <protection locked="0"/>
    </xf>
    <xf numFmtId="0" fontId="16" fillId="0" borderId="0" xfId="0" applyFont="1" applyProtection="1">
      <protection locked="0"/>
    </xf>
    <xf numFmtId="0" fontId="16" fillId="0" borderId="0" xfId="0" applyFont="1" applyAlignment="1" applyProtection="1">
      <protection locked="0"/>
    </xf>
    <xf numFmtId="0" fontId="27" fillId="0" borderId="0" xfId="0" applyFont="1" applyAlignment="1">
      <alignment horizontal="left" vertical="top"/>
    </xf>
    <xf numFmtId="0" fontId="28" fillId="0" borderId="0" xfId="0" applyFont="1" applyAlignment="1">
      <alignment horizontal="left" vertical="top" wrapText="1"/>
    </xf>
    <xf numFmtId="0" fontId="0" fillId="0" borderId="0" xfId="0" applyBorder="1" applyAlignment="1">
      <alignment horizontal="center" vertical="center"/>
    </xf>
    <xf numFmtId="0" fontId="32" fillId="0" borderId="0" xfId="0" applyFont="1" applyBorder="1" applyAlignment="1">
      <alignment horizontal="left" vertical="top" wrapText="1"/>
    </xf>
    <xf numFmtId="0" fontId="0" fillId="0" borderId="0" xfId="0" applyAlignment="1">
      <alignment horizontal="left" vertical="top" wrapText="1"/>
    </xf>
    <xf numFmtId="0" fontId="1" fillId="0" borderId="0" xfId="0" applyFont="1" applyAlignment="1">
      <alignment horizontal="left" vertical="top" wrapText="1"/>
    </xf>
    <xf numFmtId="0" fontId="11" fillId="0" borderId="0" xfId="0" applyFont="1" applyAlignment="1">
      <alignment horizontal="left" vertical="top" wrapText="1"/>
    </xf>
    <xf numFmtId="0" fontId="1" fillId="0" borderId="0" xfId="0" applyFont="1" applyAlignment="1">
      <alignment horizontal="left" vertical="top" wrapText="1"/>
    </xf>
    <xf numFmtId="0" fontId="22" fillId="0" borderId="0" xfId="0" applyFont="1" applyBorder="1" applyAlignment="1">
      <alignment horizontal="left" vertical="top" wrapText="1"/>
    </xf>
    <xf numFmtId="0" fontId="7" fillId="0" borderId="0" xfId="0" applyFont="1" applyFill="1"/>
    <xf numFmtId="0" fontId="27" fillId="0" borderId="0" xfId="0" applyFont="1" applyAlignment="1">
      <alignment horizontal="right" vertical="top"/>
    </xf>
    <xf numFmtId="0" fontId="28" fillId="0" borderId="0" xfId="0" applyFont="1"/>
    <xf numFmtId="0" fontId="0" fillId="0" borderId="0" xfId="0" applyAlignment="1">
      <alignment horizontal="left" vertical="top" wrapText="1"/>
    </xf>
    <xf numFmtId="0" fontId="1" fillId="0" borderId="0" xfId="0" applyFont="1" applyAlignment="1">
      <alignment horizontal="left" vertical="top" wrapText="1"/>
    </xf>
    <xf numFmtId="0" fontId="0" fillId="0" borderId="0" xfId="0" applyAlignment="1">
      <alignment horizontal="left" vertical="top" wrapText="1"/>
    </xf>
    <xf numFmtId="0" fontId="2" fillId="0" borderId="0" xfId="1" applyAlignment="1" applyProtection="1">
      <alignment horizontal="center" vertical="top"/>
    </xf>
    <xf numFmtId="0" fontId="20" fillId="0" borderId="0" xfId="0" applyFont="1" applyFill="1" applyBorder="1" applyAlignment="1">
      <alignment horizontal="center" vertical="top" wrapText="1"/>
    </xf>
    <xf numFmtId="0" fontId="0" fillId="0" borderId="0" xfId="0" applyAlignment="1">
      <alignment horizontal="left" vertical="top" wrapText="1"/>
    </xf>
    <xf numFmtId="0" fontId="14" fillId="0" borderId="6" xfId="0" applyFont="1" applyBorder="1" applyAlignment="1" applyProtection="1">
      <alignment vertical="top"/>
    </xf>
    <xf numFmtId="0" fontId="19" fillId="0" borderId="0" xfId="0" applyFont="1" applyAlignment="1">
      <alignment horizontal="left" vertical="top"/>
    </xf>
    <xf numFmtId="0" fontId="19" fillId="0" borderId="0" xfId="0" applyFont="1"/>
    <xf numFmtId="0" fontId="20" fillId="3" borderId="9" xfId="0" applyFont="1" applyFill="1" applyBorder="1" applyAlignment="1">
      <alignment horizontal="center" vertical="center" wrapText="1"/>
    </xf>
    <xf numFmtId="0" fontId="38" fillId="0" borderId="0" xfId="0" applyFont="1" applyFill="1" applyAlignment="1">
      <alignment horizontal="left"/>
    </xf>
    <xf numFmtId="0" fontId="38" fillId="0" borderId="0" xfId="0" applyFont="1" applyFill="1"/>
    <xf numFmtId="0" fontId="38" fillId="0" borderId="0" xfId="0" applyFont="1" applyFill="1" applyAlignment="1">
      <alignment horizontal="left" vertical="top"/>
    </xf>
    <xf numFmtId="0" fontId="38" fillId="0" borderId="0" xfId="0" applyFont="1" applyFill="1" applyAlignment="1">
      <alignment wrapText="1"/>
    </xf>
    <xf numFmtId="0" fontId="0" fillId="0" borderId="0" xfId="0" applyAlignment="1">
      <alignment vertical="top" wrapText="1"/>
    </xf>
    <xf numFmtId="0" fontId="39" fillId="0" borderId="0" xfId="0" applyFont="1" applyAlignment="1">
      <alignment horizontal="left" vertical="top" wrapText="1"/>
    </xf>
    <xf numFmtId="0" fontId="39" fillId="0" borderId="0" xfId="0" applyFont="1" applyAlignment="1">
      <alignment horizontal="left" vertical="top"/>
    </xf>
    <xf numFmtId="0" fontId="1" fillId="0" borderId="0" xfId="0" applyFont="1" applyAlignment="1">
      <alignment vertical="top" wrapText="1"/>
    </xf>
    <xf numFmtId="0" fontId="10" fillId="0" borderId="0" xfId="0" quotePrefix="1" applyFont="1"/>
    <xf numFmtId="0" fontId="7" fillId="0" borderId="0" xfId="0" quotePrefix="1" applyFont="1" applyAlignment="1">
      <alignment horizontal="left" vertical="top"/>
    </xf>
    <xf numFmtId="0" fontId="10" fillId="0" borderId="0" xfId="0" applyFont="1" applyAlignment="1">
      <alignment horizontal="left" vertical="top" wrapText="1"/>
    </xf>
    <xf numFmtId="0" fontId="0" fillId="0" borderId="2" xfId="0" applyBorder="1" applyAlignment="1">
      <alignment horizontal="center" vertical="center"/>
    </xf>
    <xf numFmtId="0" fontId="0" fillId="0" borderId="20" xfId="0" applyBorder="1" applyAlignment="1">
      <alignment horizontal="center" vertical="center"/>
    </xf>
    <xf numFmtId="0" fontId="8" fillId="0" borderId="0" xfId="0" applyFont="1" applyAlignment="1">
      <alignment horizontal="right"/>
    </xf>
    <xf numFmtId="0" fontId="8" fillId="0" borderId="0" xfId="0" applyFont="1" applyAlignment="1">
      <alignment horizontal="left"/>
    </xf>
    <xf numFmtId="0" fontId="40" fillId="0" borderId="0" xfId="0" applyFont="1" applyAlignment="1">
      <alignment vertical="top"/>
    </xf>
    <xf numFmtId="0" fontId="8" fillId="0" borderId="0" xfId="0" applyFont="1" applyAlignment="1">
      <alignment horizontal="left" vertical="top"/>
    </xf>
    <xf numFmtId="0" fontId="41" fillId="0" borderId="0" xfId="0" applyFont="1" applyAlignment="1">
      <alignment vertical="top"/>
    </xf>
    <xf numFmtId="0" fontId="42" fillId="0" borderId="0" xfId="0" applyFont="1"/>
    <xf numFmtId="0" fontId="44" fillId="0" borderId="0" xfId="0" applyFont="1"/>
    <xf numFmtId="0" fontId="45" fillId="0" borderId="0" xfId="0" applyFont="1"/>
    <xf numFmtId="0" fontId="46" fillId="0" borderId="1" xfId="0" applyFont="1" applyBorder="1" applyAlignment="1">
      <alignment horizontal="left" vertical="top" wrapText="1"/>
    </xf>
    <xf numFmtId="0" fontId="45" fillId="0" borderId="0" xfId="0" quotePrefix="1" applyFont="1"/>
    <xf numFmtId="0" fontId="43" fillId="0" borderId="0" xfId="0" applyFont="1" applyFill="1" applyAlignment="1">
      <alignment horizontal="right"/>
    </xf>
    <xf numFmtId="0" fontId="18" fillId="3" borderId="12" xfId="0" applyFont="1" applyFill="1" applyBorder="1" applyAlignment="1">
      <alignment horizontal="center" wrapText="1"/>
    </xf>
    <xf numFmtId="0" fontId="27" fillId="0" borderId="0" xfId="0" applyFont="1" applyBorder="1" applyAlignment="1">
      <alignment horizontal="left" vertical="top"/>
    </xf>
    <xf numFmtId="0" fontId="46" fillId="0" borderId="28" xfId="0" applyFont="1" applyBorder="1" applyAlignment="1">
      <alignment horizontal="left" vertical="top" wrapText="1"/>
    </xf>
    <xf numFmtId="0" fontId="27" fillId="0" borderId="0" xfId="0" applyFont="1" applyFill="1" applyBorder="1"/>
    <xf numFmtId="0" fontId="0" fillId="0" borderId="0" xfId="0" applyAlignment="1">
      <alignment horizontal="left" vertical="top" wrapText="1"/>
    </xf>
    <xf numFmtId="0" fontId="1" fillId="0" borderId="0" xfId="0" applyFont="1" applyAlignment="1">
      <alignment horizontal="left" vertical="top" wrapText="1"/>
    </xf>
    <xf numFmtId="0" fontId="51" fillId="0" borderId="1" xfId="0" applyFont="1" applyBorder="1" applyAlignment="1">
      <alignment horizontal="center" vertical="center"/>
    </xf>
    <xf numFmtId="0" fontId="51" fillId="0" borderId="2" xfId="0" applyFont="1" applyBorder="1" applyAlignment="1">
      <alignment horizontal="center" vertical="center"/>
    </xf>
    <xf numFmtId="0" fontId="51" fillId="0" borderId="20" xfId="0" applyFont="1" applyBorder="1" applyAlignment="1">
      <alignment horizontal="center" vertical="center"/>
    </xf>
    <xf numFmtId="0" fontId="52" fillId="6" borderId="16" xfId="0" applyFont="1" applyFill="1" applyBorder="1" applyAlignment="1" applyProtection="1">
      <alignment vertical="top"/>
    </xf>
    <xf numFmtId="0" fontId="0" fillId="0" borderId="0" xfId="0" applyAlignment="1">
      <alignment wrapText="1"/>
    </xf>
    <xf numFmtId="0" fontId="0" fillId="0" borderId="0" xfId="0" applyAlignment="1">
      <alignment horizontal="left" vertical="top" wrapText="1"/>
    </xf>
    <xf numFmtId="0" fontId="4" fillId="0" borderId="0" xfId="0" applyFont="1" applyAlignment="1">
      <alignment horizontal="left" vertical="top" wrapText="1"/>
    </xf>
    <xf numFmtId="0" fontId="1" fillId="0" borderId="0" xfId="0" applyFont="1" applyAlignment="1">
      <alignment horizontal="left" vertical="top" wrapText="1"/>
    </xf>
    <xf numFmtId="0" fontId="50" fillId="0" borderId="3" xfId="0" applyFont="1" applyBorder="1" applyAlignment="1" applyProtection="1">
      <alignment horizontal="left" vertical="top" wrapText="1"/>
      <protection locked="0"/>
    </xf>
    <xf numFmtId="0" fontId="50" fillId="0" borderId="7" xfId="0" applyFont="1" applyBorder="1" applyAlignment="1" applyProtection="1">
      <alignment horizontal="left" vertical="top" wrapText="1"/>
      <protection locked="0"/>
    </xf>
    <xf numFmtId="0" fontId="54" fillId="0" borderId="0" xfId="0" applyFont="1" applyProtection="1">
      <protection locked="0"/>
    </xf>
    <xf numFmtId="0" fontId="19" fillId="7" borderId="27" xfId="0" quotePrefix="1" applyFont="1" applyFill="1" applyBorder="1" applyProtection="1">
      <protection locked="0"/>
    </xf>
    <xf numFmtId="0" fontId="16" fillId="0" borderId="0" xfId="0" applyFont="1" applyAlignment="1">
      <alignment horizontal="left"/>
    </xf>
    <xf numFmtId="0" fontId="19" fillId="9" borderId="0" xfId="0" applyFont="1" applyFill="1" applyBorder="1" applyProtection="1">
      <protection locked="0"/>
    </xf>
    <xf numFmtId="0" fontId="0" fillId="0" borderId="38" xfId="0" applyBorder="1" applyAlignment="1">
      <alignment horizontal="center" vertical="center"/>
    </xf>
    <xf numFmtId="0" fontId="0" fillId="0" borderId="14" xfId="0" applyBorder="1" applyAlignment="1">
      <alignment horizontal="center" vertical="center"/>
    </xf>
    <xf numFmtId="0" fontId="0" fillId="0" borderId="4" xfId="0" applyBorder="1" applyAlignment="1">
      <alignment horizontal="center" vertical="center"/>
    </xf>
    <xf numFmtId="0" fontId="54" fillId="0" borderId="0" xfId="0" applyFont="1"/>
    <xf numFmtId="0" fontId="14" fillId="0" borderId="35" xfId="0" applyFont="1" applyBorder="1" applyAlignment="1" applyProtection="1">
      <alignment vertical="top"/>
    </xf>
    <xf numFmtId="0" fontId="0" fillId="0" borderId="0" xfId="0" applyBorder="1"/>
    <xf numFmtId="0" fontId="16" fillId="0" borderId="0" xfId="0" applyFont="1" applyFill="1" applyBorder="1" applyAlignment="1" applyProtection="1">
      <alignment horizontal="center" vertical="top"/>
      <protection locked="0"/>
    </xf>
    <xf numFmtId="0" fontId="36" fillId="0" borderId="0" xfId="0" applyFont="1" applyBorder="1" applyAlignment="1">
      <alignment vertical="top"/>
    </xf>
    <xf numFmtId="0" fontId="19" fillId="0" borderId="0" xfId="0" applyFont="1" applyBorder="1" applyAlignment="1">
      <alignment vertical="top"/>
    </xf>
    <xf numFmtId="0" fontId="47" fillId="0" borderId="0" xfId="0" applyFont="1" applyFill="1" applyBorder="1" applyAlignment="1">
      <alignment vertical="top"/>
    </xf>
    <xf numFmtId="0" fontId="19" fillId="0" borderId="0" xfId="0" applyFont="1" applyFill="1" applyBorder="1" applyAlignment="1">
      <alignment vertical="top"/>
    </xf>
    <xf numFmtId="0" fontId="19" fillId="7" borderId="27" xfId="0" applyFont="1" applyFill="1" applyBorder="1" applyProtection="1">
      <protection locked="0"/>
    </xf>
    <xf numFmtId="0" fontId="0" fillId="0" borderId="0" xfId="0" applyAlignment="1">
      <alignment horizontal="left" vertical="top" wrapText="1"/>
    </xf>
    <xf numFmtId="0" fontId="4" fillId="0" borderId="0" xfId="0" applyFont="1" applyAlignment="1">
      <alignment horizontal="left" vertical="top" wrapText="1"/>
    </xf>
    <xf numFmtId="0" fontId="1" fillId="0" borderId="0" xfId="0" applyFont="1" applyAlignment="1">
      <alignment horizontal="left" vertical="top" wrapText="1"/>
    </xf>
    <xf numFmtId="0" fontId="67" fillId="0" borderId="0" xfId="0" applyFont="1" applyProtection="1">
      <protection locked="0"/>
    </xf>
    <xf numFmtId="0" fontId="16" fillId="0" borderId="27" xfId="0" applyFont="1" applyBorder="1" applyAlignment="1" applyProtection="1">
      <alignment horizontal="center" vertical="center"/>
      <protection locked="0"/>
    </xf>
    <xf numFmtId="0" fontId="27" fillId="0" borderId="27" xfId="0" applyFont="1" applyBorder="1" applyAlignment="1" applyProtection="1">
      <alignment horizontal="center" vertical="center"/>
      <protection locked="0"/>
    </xf>
    <xf numFmtId="0" fontId="49" fillId="0" borderId="54" xfId="0" applyFont="1" applyBorder="1" applyAlignment="1" applyProtection="1">
      <alignment horizontal="left" vertical="top" wrapText="1"/>
      <protection locked="0"/>
    </xf>
    <xf numFmtId="0" fontId="20" fillId="3" borderId="1" xfId="0" applyFont="1" applyFill="1" applyBorder="1" applyAlignment="1">
      <alignment horizontal="center" vertical="center" wrapText="1"/>
    </xf>
    <xf numFmtId="0" fontId="20" fillId="3" borderId="54" xfId="0" applyFont="1" applyFill="1" applyBorder="1" applyAlignment="1">
      <alignment vertical="center" wrapText="1"/>
    </xf>
    <xf numFmtId="0" fontId="20" fillId="3" borderId="28" xfId="0" applyFont="1" applyFill="1" applyBorder="1" applyAlignment="1">
      <alignment horizontal="center" vertical="center" wrapText="1"/>
    </xf>
    <xf numFmtId="0" fontId="20" fillId="3" borderId="50" xfId="0" applyFont="1" applyFill="1" applyBorder="1" applyAlignment="1">
      <alignment vertical="center" wrapText="1"/>
    </xf>
    <xf numFmtId="0" fontId="20" fillId="3" borderId="2"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53" fillId="6" borderId="1" xfId="0" applyFont="1" applyFill="1" applyBorder="1" applyAlignment="1">
      <alignment horizontal="left" vertical="top" wrapText="1"/>
    </xf>
    <xf numFmtId="0" fontId="75" fillId="0" borderId="27" xfId="0" quotePrefix="1" applyFont="1" applyFill="1" applyBorder="1" applyProtection="1">
      <protection locked="0"/>
    </xf>
    <xf numFmtId="0" fontId="75" fillId="0" borderId="0" xfId="0" quotePrefix="1" applyFont="1" applyFill="1" applyProtection="1">
      <protection locked="0"/>
    </xf>
    <xf numFmtId="0" fontId="28" fillId="11" borderId="27" xfId="0" quotePrefix="1" applyFont="1" applyFill="1" applyBorder="1" applyProtection="1">
      <protection locked="0"/>
    </xf>
    <xf numFmtId="0" fontId="0" fillId="0" borderId="0" xfId="0" applyAlignment="1">
      <alignment horizontal="left" vertical="top" wrapText="1"/>
    </xf>
    <xf numFmtId="0" fontId="1" fillId="0" borderId="0" xfId="0" applyFont="1" applyAlignment="1">
      <alignment horizontal="left" vertical="top" wrapText="1"/>
    </xf>
    <xf numFmtId="0" fontId="4" fillId="0" borderId="0" xfId="0" applyFont="1" applyAlignment="1">
      <alignment horizontal="left" vertical="top" wrapText="1"/>
    </xf>
    <xf numFmtId="0" fontId="0" fillId="0" borderId="0" xfId="0" applyAlignment="1">
      <alignment horizontal="left" vertical="top" wrapText="1"/>
    </xf>
    <xf numFmtId="0" fontId="1" fillId="0" borderId="0" xfId="0" applyFont="1" applyAlignment="1">
      <alignment horizontal="left" vertical="top" wrapText="1"/>
    </xf>
    <xf numFmtId="0" fontId="0" fillId="0" borderId="0" xfId="0" applyAlignment="1">
      <alignment horizontal="left" vertical="top" wrapText="1"/>
    </xf>
    <xf numFmtId="0" fontId="4" fillId="0" borderId="0" xfId="0" applyFont="1" applyAlignment="1">
      <alignment horizontal="left" vertical="top" wrapText="1"/>
    </xf>
    <xf numFmtId="0" fontId="1" fillId="0" borderId="0" xfId="0" applyFont="1" applyAlignment="1">
      <alignment horizontal="left" vertical="top" wrapText="1"/>
    </xf>
    <xf numFmtId="0" fontId="0" fillId="0" borderId="0" xfId="0" applyAlignment="1">
      <alignment horizontal="left" vertical="top" wrapText="1"/>
    </xf>
    <xf numFmtId="0" fontId="1" fillId="0" borderId="0" xfId="0" applyFont="1" applyAlignment="1">
      <alignment horizontal="left" vertical="top" wrapText="1"/>
    </xf>
    <xf numFmtId="0" fontId="20" fillId="3" borderId="1" xfId="0" applyFont="1" applyFill="1" applyBorder="1" applyAlignment="1">
      <alignment horizontal="center" vertical="center" wrapText="1"/>
    </xf>
    <xf numFmtId="0" fontId="16" fillId="0" borderId="27" xfId="0" quotePrefix="1" applyFont="1" applyBorder="1" applyAlignment="1" applyProtection="1">
      <alignment horizontal="center" vertical="center"/>
      <protection locked="0"/>
    </xf>
    <xf numFmtId="0" fontId="4" fillId="0" borderId="68" xfId="0" applyFont="1" applyBorder="1" applyAlignment="1">
      <alignment vertical="top"/>
    </xf>
    <xf numFmtId="0" fontId="4" fillId="0" borderId="71" xfId="0" applyFont="1" applyBorder="1" applyAlignment="1">
      <alignment vertical="top"/>
    </xf>
    <xf numFmtId="0" fontId="4" fillId="0" borderId="74" xfId="0" applyFont="1" applyBorder="1" applyAlignment="1">
      <alignment vertical="top"/>
    </xf>
    <xf numFmtId="0" fontId="4" fillId="0" borderId="75" xfId="0" applyFont="1" applyBorder="1" applyAlignment="1">
      <alignment vertical="top"/>
    </xf>
    <xf numFmtId="0" fontId="4" fillId="0" borderId="68" xfId="0" applyFont="1" applyBorder="1" applyAlignment="1">
      <alignment vertical="top" wrapText="1"/>
    </xf>
    <xf numFmtId="0" fontId="4" fillId="0" borderId="71" xfId="0" applyFont="1" applyBorder="1" applyAlignment="1">
      <alignment vertical="top" wrapText="1"/>
    </xf>
    <xf numFmtId="0" fontId="30" fillId="0" borderId="66" xfId="0" applyFont="1" applyBorder="1" applyAlignment="1">
      <alignment vertical="top" wrapText="1"/>
    </xf>
    <xf numFmtId="0" fontId="30" fillId="0" borderId="68" xfId="0" applyFont="1" applyBorder="1" applyAlignment="1">
      <alignment vertical="top" wrapText="1"/>
    </xf>
    <xf numFmtId="0" fontId="30" fillId="0" borderId="71" xfId="0" applyFont="1" applyBorder="1" applyAlignment="1">
      <alignment vertical="top" wrapText="1"/>
    </xf>
    <xf numFmtId="0" fontId="4" fillId="0" borderId="80" xfId="0" applyFont="1" applyBorder="1" applyAlignment="1">
      <alignment vertical="top"/>
    </xf>
    <xf numFmtId="0" fontId="4" fillId="0" borderId="81" xfId="0" applyFont="1" applyBorder="1" applyAlignment="1">
      <alignment vertical="top"/>
    </xf>
    <xf numFmtId="0" fontId="4" fillId="0" borderId="80" xfId="0" applyFont="1" applyBorder="1" applyAlignment="1">
      <alignment vertical="top" wrapText="1"/>
    </xf>
    <xf numFmtId="0" fontId="30" fillId="0" borderId="79" xfId="0" applyFont="1" applyBorder="1" applyAlignment="1">
      <alignment vertical="top" wrapText="1"/>
    </xf>
    <xf numFmtId="0" fontId="30" fillId="0" borderId="80" xfId="0" applyFont="1" applyBorder="1" applyAlignment="1">
      <alignment vertical="top" wrapText="1"/>
    </xf>
    <xf numFmtId="0" fontId="30" fillId="0" borderId="81" xfId="0" applyFont="1" applyBorder="1" applyAlignment="1">
      <alignment vertical="top" wrapText="1"/>
    </xf>
    <xf numFmtId="0" fontId="4" fillId="0" borderId="74" xfId="0" applyFont="1" applyBorder="1" applyAlignment="1">
      <alignment vertical="top" wrapText="1"/>
    </xf>
    <xf numFmtId="0" fontId="30" fillId="0" borderId="82" xfId="0" applyFont="1" applyBorder="1" applyAlignment="1">
      <alignment vertical="top" wrapText="1"/>
    </xf>
    <xf numFmtId="0" fontId="30" fillId="0" borderId="75" xfId="0" applyFont="1" applyBorder="1" applyAlignment="1">
      <alignment vertical="top" wrapText="1"/>
    </xf>
    <xf numFmtId="0" fontId="4" fillId="0" borderId="75" xfId="0" applyFont="1" applyBorder="1" applyAlignment="1">
      <alignment vertical="top" wrapText="1"/>
    </xf>
    <xf numFmtId="0" fontId="4" fillId="0" borderId="83" xfId="0" applyFont="1" applyBorder="1" applyAlignment="1">
      <alignment vertical="top" wrapText="1"/>
    </xf>
    <xf numFmtId="0" fontId="4" fillId="0" borderId="84" xfId="0" applyFont="1" applyBorder="1" applyAlignment="1">
      <alignment vertical="top" wrapText="1"/>
    </xf>
    <xf numFmtId="0" fontId="4" fillId="0" borderId="73" xfId="0" applyFont="1" applyBorder="1" applyAlignment="1">
      <alignment vertical="top" wrapText="1"/>
    </xf>
    <xf numFmtId="0" fontId="4" fillId="0" borderId="66" xfId="0" applyFont="1" applyBorder="1" applyAlignment="1">
      <alignment vertical="top" wrapText="1"/>
    </xf>
    <xf numFmtId="0" fontId="0" fillId="0" borderId="0" xfId="0" applyAlignment="1">
      <alignment horizontal="left" vertical="top" wrapText="1"/>
    </xf>
    <xf numFmtId="0" fontId="1" fillId="0" borderId="0" xfId="0" applyFont="1" applyAlignment="1">
      <alignment horizontal="left" vertical="top" wrapText="1"/>
    </xf>
    <xf numFmtId="0" fontId="11" fillId="0" borderId="0" xfId="0" applyFont="1" applyAlignment="1">
      <alignment horizontal="left" vertical="top" wrapText="1"/>
    </xf>
    <xf numFmtId="0" fontId="52" fillId="0" borderId="2" xfId="0" applyFont="1" applyBorder="1" applyAlignment="1" applyProtection="1">
      <alignment vertical="top"/>
    </xf>
    <xf numFmtId="0" fontId="78" fillId="0" borderId="3" xfId="0" applyFont="1" applyBorder="1" applyAlignment="1" applyProtection="1">
      <alignment horizontal="left" vertical="top" wrapText="1"/>
    </xf>
    <xf numFmtId="0" fontId="78" fillId="0" borderId="1" xfId="0" applyFont="1" applyBorder="1" applyAlignment="1">
      <alignment horizontal="center" vertical="center" wrapText="1"/>
    </xf>
    <xf numFmtId="0" fontId="78" fillId="0" borderId="2" xfId="0" applyFont="1" applyBorder="1" applyAlignment="1" applyProtection="1">
      <alignment horizontal="left" vertical="top" wrapText="1"/>
    </xf>
    <xf numFmtId="0" fontId="18" fillId="3" borderId="35" xfId="0" applyFont="1" applyFill="1" applyBorder="1" applyAlignment="1">
      <alignment horizontal="center" vertical="center" wrapText="1"/>
    </xf>
    <xf numFmtId="0" fontId="18" fillId="3" borderId="85" xfId="0" applyFont="1" applyFill="1" applyBorder="1" applyAlignment="1">
      <alignment horizontal="center" vertical="center" wrapText="1"/>
    </xf>
    <xf numFmtId="0" fontId="8" fillId="0" borderId="0" xfId="0" applyFont="1" applyAlignment="1">
      <alignment vertical="top" wrapText="1"/>
    </xf>
    <xf numFmtId="0" fontId="8" fillId="0" borderId="0" xfId="0" applyFont="1" applyAlignment="1">
      <alignment vertical="top"/>
    </xf>
    <xf numFmtId="0" fontId="11" fillId="0" borderId="0" xfId="0" applyFont="1" applyAlignment="1">
      <alignment horizontal="left" vertical="top" wrapText="1" indent="2"/>
    </xf>
    <xf numFmtId="0" fontId="11" fillId="0" borderId="0" xfId="0" applyFont="1" applyAlignment="1">
      <alignment horizontal="left" vertical="top" wrapText="1"/>
    </xf>
    <xf numFmtId="0" fontId="11" fillId="0" borderId="0" xfId="0" applyFont="1" applyAlignment="1">
      <alignment horizontal="left" vertical="top" wrapText="1"/>
    </xf>
    <xf numFmtId="0" fontId="11" fillId="0" borderId="0" xfId="0" applyFont="1" applyAlignment="1">
      <alignment horizontal="left" vertical="top" wrapText="1" indent="2"/>
    </xf>
    <xf numFmtId="0" fontId="79" fillId="0" borderId="0" xfId="0" applyFont="1" applyBorder="1" applyAlignment="1">
      <alignment horizontal="center" vertical="center" wrapText="1"/>
    </xf>
    <xf numFmtId="0" fontId="51" fillId="0" borderId="4" xfId="0" applyFont="1" applyBorder="1" applyAlignment="1">
      <alignment horizontal="left" vertical="top" wrapText="1"/>
    </xf>
    <xf numFmtId="0" fontId="14" fillId="0" borderId="1" xfId="0" applyFont="1" applyBorder="1" applyAlignment="1" applyProtection="1">
      <alignment horizontal="center" vertical="top"/>
    </xf>
    <xf numFmtId="0" fontId="51" fillId="0" borderId="2" xfId="0" applyFont="1" applyBorder="1" applyAlignment="1" applyProtection="1">
      <alignment vertical="top"/>
    </xf>
    <xf numFmtId="0" fontId="49" fillId="0" borderId="1" xfId="0" applyFont="1" applyBorder="1" applyAlignment="1" applyProtection="1">
      <alignment horizontal="left" vertical="top" wrapText="1" shrinkToFit="1"/>
      <protection locked="0"/>
    </xf>
    <xf numFmtId="0" fontId="49" fillId="0" borderId="1" xfId="0" quotePrefix="1" applyFont="1" applyBorder="1" applyAlignment="1" applyProtection="1">
      <alignment horizontal="left" vertical="top" wrapText="1" shrinkToFit="1"/>
      <protection locked="0"/>
    </xf>
    <xf numFmtId="0" fontId="4" fillId="0" borderId="0" xfId="0" applyFont="1" applyAlignment="1">
      <alignment vertical="top" wrapText="1"/>
    </xf>
    <xf numFmtId="0" fontId="4" fillId="0" borderId="0" xfId="0" applyFont="1" applyBorder="1" applyAlignment="1">
      <alignment vertical="top" wrapText="1"/>
    </xf>
    <xf numFmtId="0" fontId="30" fillId="0" borderId="0" xfId="0" applyFont="1" applyAlignment="1">
      <alignment vertical="top" wrapText="1"/>
    </xf>
    <xf numFmtId="0" fontId="46" fillId="0" borderId="1" xfId="0" applyFont="1" applyBorder="1" applyAlignment="1" applyProtection="1">
      <alignment horizontal="left" vertical="top" wrapText="1"/>
      <protection locked="0"/>
    </xf>
    <xf numFmtId="0" fontId="31" fillId="0" borderId="1" xfId="0" applyFont="1" applyBorder="1" applyAlignment="1" applyProtection="1">
      <alignment horizontal="left" vertical="top" wrapText="1"/>
      <protection locked="0"/>
    </xf>
    <xf numFmtId="0" fontId="46" fillId="0" borderId="28" xfId="0" applyFont="1" applyBorder="1" applyAlignment="1" applyProtection="1">
      <alignment horizontal="left" vertical="top" wrapText="1"/>
      <protection locked="0"/>
    </xf>
    <xf numFmtId="0" fontId="20" fillId="3" borderId="28" xfId="0" applyFont="1" applyFill="1" applyBorder="1" applyAlignment="1">
      <alignment vertical="top" wrapText="1"/>
    </xf>
    <xf numFmtId="0" fontId="20" fillId="3" borderId="54" xfId="0" applyFont="1" applyFill="1" applyBorder="1" applyAlignment="1">
      <alignment vertical="top" wrapText="1"/>
    </xf>
    <xf numFmtId="0" fontId="20" fillId="3" borderId="124" xfId="0" applyFont="1" applyFill="1" applyBorder="1" applyAlignment="1">
      <alignment vertical="top" wrapText="1"/>
    </xf>
    <xf numFmtId="0" fontId="20" fillId="3" borderId="50" xfId="0" applyFont="1" applyFill="1" applyBorder="1" applyAlignment="1">
      <alignment vertical="top" wrapText="1"/>
    </xf>
    <xf numFmtId="0" fontId="20" fillId="3" borderId="28" xfId="0" applyFont="1" applyFill="1" applyBorder="1" applyAlignment="1">
      <alignment vertical="center" wrapText="1"/>
    </xf>
    <xf numFmtId="0" fontId="20" fillId="3" borderId="124" xfId="0" applyFont="1" applyFill="1" applyBorder="1" applyAlignment="1">
      <alignment vertical="center" wrapText="1"/>
    </xf>
    <xf numFmtId="0" fontId="0" fillId="0" borderId="0" xfId="0" applyAlignment="1">
      <alignment horizontal="left" vertical="top" wrapText="1"/>
    </xf>
    <xf numFmtId="0" fontId="20" fillId="3" borderId="17" xfId="0" applyFont="1" applyFill="1" applyBorder="1" applyAlignment="1">
      <alignment vertical="center" wrapText="1"/>
    </xf>
    <xf numFmtId="0" fontId="20" fillId="3" borderId="0" xfId="0" applyFont="1" applyFill="1" applyBorder="1" applyAlignment="1">
      <alignment vertical="center" wrapText="1"/>
    </xf>
    <xf numFmtId="0" fontId="20" fillId="3" borderId="37" xfId="0" applyFont="1" applyFill="1" applyBorder="1" applyAlignment="1">
      <alignment vertical="center" wrapText="1"/>
    </xf>
    <xf numFmtId="0" fontId="20" fillId="3" borderId="34" xfId="0" applyFont="1" applyFill="1" applyBorder="1" applyAlignment="1">
      <alignment vertical="center" wrapText="1"/>
    </xf>
    <xf numFmtId="0" fontId="20" fillId="3" borderId="26" xfId="0" applyFont="1" applyFill="1" applyBorder="1" applyAlignment="1">
      <alignment vertical="center" wrapText="1"/>
    </xf>
    <xf numFmtId="0" fontId="20" fillId="3" borderId="125" xfId="0" applyFont="1" applyFill="1" applyBorder="1" applyAlignment="1">
      <alignment vertical="center" wrapText="1"/>
    </xf>
    <xf numFmtId="0" fontId="0" fillId="0" borderId="0" xfId="0" applyAlignment="1">
      <alignment horizontal="left" vertical="center" wrapText="1"/>
    </xf>
    <xf numFmtId="0" fontId="7" fillId="0" borderId="0" xfId="0" applyFont="1" applyAlignment="1">
      <alignment vertical="top"/>
    </xf>
    <xf numFmtId="0" fontId="19" fillId="7" borderId="27" xfId="0" quotePrefix="1" applyFont="1" applyFill="1" applyBorder="1" applyAlignment="1" applyProtection="1">
      <alignment wrapText="1"/>
      <protection locked="0"/>
    </xf>
    <xf numFmtId="0" fontId="0" fillId="0" borderId="0" xfId="0" applyAlignment="1">
      <alignment horizontal="left" vertical="center" wrapText="1"/>
    </xf>
    <xf numFmtId="0" fontId="49" fillId="0" borderId="1" xfId="0" applyFont="1" applyBorder="1" applyAlignment="1" applyProtection="1">
      <alignment horizontal="left" vertical="top" wrapText="1"/>
      <protection locked="0"/>
    </xf>
    <xf numFmtId="0" fontId="50" fillId="0" borderId="1" xfId="0" applyFont="1" applyBorder="1" applyAlignment="1" applyProtection="1">
      <alignment horizontal="left" vertical="top" wrapText="1"/>
      <protection locked="0"/>
    </xf>
    <xf numFmtId="0" fontId="49" fillId="0" borderId="28" xfId="0" applyFont="1" applyBorder="1" applyAlignment="1" applyProtection="1">
      <alignment horizontal="left" vertical="top" wrapText="1"/>
      <protection locked="0"/>
    </xf>
    <xf numFmtId="0" fontId="50" fillId="0" borderId="54" xfId="0" applyFont="1" applyBorder="1" applyAlignment="1" applyProtection="1">
      <alignment horizontal="left" vertical="top" wrapText="1"/>
      <protection locked="0"/>
    </xf>
    <xf numFmtId="0" fontId="83" fillId="0" borderId="0" xfId="0" applyFont="1"/>
    <xf numFmtId="0" fontId="78" fillId="6" borderId="1" xfId="0" applyFont="1" applyFill="1" applyBorder="1" applyAlignment="1">
      <alignment horizontal="left" vertical="top" wrapText="1"/>
    </xf>
    <xf numFmtId="0" fontId="19" fillId="4" borderId="27" xfId="0" quotePrefix="1" applyFont="1" applyFill="1" applyBorder="1" applyProtection="1">
      <protection locked="0"/>
    </xf>
    <xf numFmtId="0" fontId="0" fillId="0" borderId="0" xfId="0" applyAlignment="1">
      <alignment horizontal="left" vertical="top" wrapText="1"/>
    </xf>
    <xf numFmtId="0" fontId="1" fillId="0" borderId="0" xfId="0" applyFont="1" applyAlignment="1">
      <alignment horizontal="left" vertical="top" wrapText="1"/>
    </xf>
    <xf numFmtId="0" fontId="19" fillId="0" borderId="0" xfId="0" applyFont="1" applyBorder="1" applyAlignment="1">
      <alignment vertical="top" wrapText="1"/>
    </xf>
    <xf numFmtId="0" fontId="36" fillId="0" borderId="0" xfId="0" applyFont="1" applyBorder="1" applyAlignment="1"/>
    <xf numFmtId="0" fontId="75" fillId="9" borderId="27" xfId="0" quotePrefix="1" applyFont="1" applyFill="1" applyBorder="1" applyProtection="1">
      <protection locked="0"/>
    </xf>
    <xf numFmtId="0" fontId="20" fillId="3" borderId="22" xfId="0" applyFont="1" applyFill="1" applyBorder="1" applyAlignment="1">
      <alignment horizontal="center" vertical="center" wrapText="1"/>
    </xf>
    <xf numFmtId="0" fontId="18" fillId="3" borderId="17" xfId="0" applyFont="1" applyFill="1" applyBorder="1" applyAlignment="1">
      <alignment horizontal="center" wrapText="1"/>
    </xf>
    <xf numFmtId="0" fontId="17" fillId="3" borderId="9" xfId="0" applyFont="1" applyFill="1" applyBorder="1" applyAlignment="1">
      <alignment vertical="center"/>
    </xf>
    <xf numFmtId="0" fontId="17" fillId="3" borderId="36" xfId="0" applyFont="1" applyFill="1" applyBorder="1" applyAlignment="1">
      <alignment vertical="center"/>
    </xf>
    <xf numFmtId="0" fontId="20" fillId="3" borderId="21" xfId="0" applyFont="1" applyFill="1" applyBorder="1" applyAlignment="1">
      <alignment vertical="center" wrapText="1"/>
    </xf>
    <xf numFmtId="0" fontId="53" fillId="6" borderId="128" xfId="0" applyFont="1" applyFill="1" applyBorder="1" applyAlignment="1" applyProtection="1">
      <alignment horizontal="left" vertical="top" wrapText="1" shrinkToFit="1"/>
    </xf>
    <xf numFmtId="0" fontId="50" fillId="0" borderId="6" xfId="0" applyFont="1" applyBorder="1" applyAlignment="1" applyProtection="1">
      <alignment horizontal="left" vertical="top" wrapText="1"/>
      <protection locked="0"/>
    </xf>
    <xf numFmtId="0" fontId="4" fillId="0" borderId="141" xfId="0" applyFont="1" applyBorder="1" applyAlignment="1">
      <alignment vertical="top"/>
    </xf>
    <xf numFmtId="0" fontId="4" fillId="0" borderId="142" xfId="0" applyFont="1" applyBorder="1" applyAlignment="1">
      <alignment vertical="top"/>
    </xf>
    <xf numFmtId="0" fontId="4" fillId="0" borderId="143" xfId="0" applyFont="1" applyBorder="1" applyAlignment="1">
      <alignment vertical="top"/>
    </xf>
    <xf numFmtId="0" fontId="4" fillId="0" borderId="144" xfId="0" applyFont="1" applyBorder="1" applyAlignment="1">
      <alignment vertical="top"/>
    </xf>
    <xf numFmtId="0" fontId="4" fillId="0" borderId="145" xfId="0" applyFont="1" applyBorder="1" applyAlignment="1">
      <alignment vertical="top"/>
    </xf>
    <xf numFmtId="0" fontId="19" fillId="7" borderId="27" xfId="0" quotePrefix="1" applyFont="1" applyFill="1" applyBorder="1" applyAlignment="1" applyProtection="1">
      <protection locked="0"/>
    </xf>
    <xf numFmtId="0" fontId="30" fillId="0" borderId="145" xfId="0" applyFont="1" applyBorder="1" applyAlignment="1">
      <alignment vertical="top" wrapText="1"/>
    </xf>
    <xf numFmtId="0" fontId="30" fillId="0" borderId="144" xfId="0" applyFont="1" applyBorder="1" applyAlignment="1">
      <alignment vertical="top" wrapText="1"/>
    </xf>
    <xf numFmtId="0" fontId="4" fillId="0" borderId="141" xfId="0" applyFont="1" applyBorder="1" applyAlignment="1">
      <alignment vertical="top" wrapText="1"/>
    </xf>
    <xf numFmtId="0" fontId="4" fillId="0" borderId="146" xfId="0" applyFont="1" applyBorder="1" applyAlignment="1">
      <alignment vertical="top" wrapText="1"/>
    </xf>
    <xf numFmtId="0" fontId="0" fillId="0" borderId="0" xfId="0" applyAlignment="1">
      <alignment horizontal="left" vertical="top" wrapText="1"/>
    </xf>
    <xf numFmtId="0" fontId="1" fillId="0" borderId="0" xfId="0" applyFont="1" applyAlignment="1">
      <alignment horizontal="left" vertical="top" wrapText="1"/>
    </xf>
    <xf numFmtId="0" fontId="0" fillId="0" borderId="0" xfId="0" applyFont="1" applyAlignment="1">
      <alignment vertical="top" wrapText="1"/>
    </xf>
    <xf numFmtId="0" fontId="0" fillId="0" borderId="0" xfId="0" applyFont="1" applyAlignment="1">
      <alignment horizontal="left" vertical="top" wrapText="1"/>
    </xf>
    <xf numFmtId="0" fontId="0" fillId="0" borderId="0" xfId="0" applyAlignment="1">
      <alignment horizontal="right" vertical="top" indent="2"/>
    </xf>
    <xf numFmtId="0" fontId="0" fillId="0" borderId="0" xfId="0" applyFont="1" applyAlignment="1">
      <alignment horizontal="right" vertical="top" wrapText="1" indent="2"/>
    </xf>
    <xf numFmtId="0" fontId="0" fillId="0" borderId="0" xfId="0" applyFont="1" applyAlignment="1">
      <alignment horizontal="right" vertical="top" indent="2"/>
    </xf>
    <xf numFmtId="0" fontId="0" fillId="0" borderId="0" xfId="0" applyFont="1" applyBorder="1" applyAlignment="1">
      <alignment horizontal="left" vertical="top" wrapText="1" indent="2"/>
    </xf>
    <xf numFmtId="0" fontId="4" fillId="0" borderId="0" xfId="0" applyFont="1" applyBorder="1" applyAlignment="1">
      <alignment vertical="top"/>
    </xf>
    <xf numFmtId="0" fontId="16" fillId="0" borderId="0" xfId="0" applyFont="1" applyBorder="1" applyAlignment="1" applyProtection="1">
      <alignment horizontal="center" vertical="center"/>
      <protection locked="0"/>
    </xf>
    <xf numFmtId="0" fontId="19" fillId="7" borderId="0" xfId="0" quotePrefix="1" applyFont="1" applyFill="1" applyBorder="1" applyAlignment="1" applyProtection="1">
      <alignment wrapText="1"/>
      <protection locked="0"/>
    </xf>
    <xf numFmtId="0" fontId="19" fillId="0" borderId="0" xfId="0" quotePrefix="1" applyFont="1" applyFill="1" applyBorder="1" applyAlignment="1" applyProtection="1">
      <protection locked="0"/>
    </xf>
    <xf numFmtId="0" fontId="19" fillId="7" borderId="0" xfId="0" quotePrefix="1" applyFont="1" applyFill="1" applyBorder="1" applyProtection="1">
      <protection locked="0"/>
    </xf>
    <xf numFmtId="0" fontId="19" fillId="8" borderId="0" xfId="0" quotePrefix="1" applyFont="1" applyFill="1" applyBorder="1" applyProtection="1">
      <protection locked="0"/>
    </xf>
    <xf numFmtId="0" fontId="16" fillId="0" borderId="0" xfId="0" quotePrefix="1" applyFont="1" applyBorder="1" applyAlignment="1" applyProtection="1">
      <alignment horizontal="center" vertical="center"/>
      <protection locked="0"/>
    </xf>
    <xf numFmtId="0" fontId="1" fillId="0" borderId="0" xfId="0" applyFont="1" applyBorder="1" applyAlignment="1">
      <alignment horizontal="left" vertical="top" wrapText="1"/>
    </xf>
    <xf numFmtId="0" fontId="30" fillId="0" borderId="0" xfId="0" applyFont="1" applyBorder="1" applyAlignment="1">
      <alignment vertical="top" wrapText="1"/>
    </xf>
    <xf numFmtId="0" fontId="0" fillId="0" borderId="0" xfId="0" applyFont="1" applyBorder="1" applyAlignment="1">
      <alignment horizontal="left" vertical="top" wrapText="1" indent="4"/>
    </xf>
    <xf numFmtId="0" fontId="24" fillId="0" borderId="27" xfId="0" quotePrefix="1" applyFont="1" applyFill="1" applyBorder="1" applyProtection="1">
      <protection locked="0"/>
    </xf>
    <xf numFmtId="0" fontId="0" fillId="0" borderId="0" xfId="0" applyBorder="1" applyAlignment="1">
      <alignment horizontal="left" vertical="center" wrapText="1"/>
    </xf>
    <xf numFmtId="0" fontId="0" fillId="0" borderId="0" xfId="0" applyFont="1" applyFill="1" applyAlignment="1">
      <alignment horizontal="left" vertical="top" wrapText="1"/>
    </xf>
    <xf numFmtId="0" fontId="0" fillId="0" borderId="0" xfId="0" applyFont="1" applyAlignment="1">
      <alignment horizontal="left" vertical="top" wrapText="1"/>
    </xf>
    <xf numFmtId="0" fontId="18" fillId="3" borderId="51" xfId="0" applyFont="1" applyFill="1" applyBorder="1" applyAlignment="1">
      <alignment horizontal="center" wrapText="1"/>
    </xf>
    <xf numFmtId="0" fontId="0" fillId="0" borderId="0" xfId="0" applyFont="1" applyAlignment="1">
      <alignment horizontal="left" vertical="top" wrapText="1" indent="4"/>
    </xf>
    <xf numFmtId="0" fontId="8" fillId="0" borderId="0" xfId="0" applyFont="1" applyAlignment="1">
      <alignment horizontal="left" vertical="center"/>
    </xf>
    <xf numFmtId="0" fontId="49" fillId="0" borderId="6" xfId="0" applyFont="1" applyBorder="1" applyAlignment="1" applyProtection="1">
      <alignment vertical="top" wrapText="1"/>
      <protection locked="0"/>
    </xf>
    <xf numFmtId="0" fontId="78" fillId="6" borderId="25" xfId="0" applyFont="1" applyFill="1" applyBorder="1" applyAlignment="1" applyProtection="1">
      <alignment vertical="top" wrapText="1" shrinkToFit="1"/>
    </xf>
    <xf numFmtId="0" fontId="0" fillId="0" borderId="6" xfId="0" applyBorder="1" applyAlignment="1">
      <alignment horizontal="center" vertical="center"/>
    </xf>
    <xf numFmtId="0" fontId="0" fillId="0" borderId="3" xfId="0" applyBorder="1" applyAlignment="1">
      <alignment horizontal="center" vertical="center"/>
    </xf>
    <xf numFmtId="0" fontId="18" fillId="3" borderId="39" xfId="0" applyFont="1" applyFill="1" applyBorder="1" applyAlignment="1">
      <alignment wrapText="1"/>
    </xf>
    <xf numFmtId="0" fontId="49" fillId="0" borderId="3" xfId="0" applyFont="1" applyBorder="1" applyAlignment="1" applyProtection="1">
      <alignment vertical="top" wrapText="1"/>
      <protection locked="0"/>
    </xf>
    <xf numFmtId="0" fontId="18" fillId="3" borderId="72" xfId="0" applyFont="1" applyFill="1" applyBorder="1" applyAlignment="1">
      <alignment horizontal="center" vertical="center" wrapText="1"/>
    </xf>
    <xf numFmtId="0" fontId="30" fillId="0" borderId="173" xfId="0" applyFont="1" applyBorder="1" applyAlignment="1">
      <alignment vertical="top" wrapText="1"/>
    </xf>
    <xf numFmtId="0" fontId="30" fillId="0" borderId="172" xfId="0" applyFont="1" applyBorder="1" applyAlignment="1">
      <alignment vertical="top" wrapText="1"/>
    </xf>
    <xf numFmtId="0" fontId="4" fillId="0" borderId="81" xfId="0" applyFont="1" applyBorder="1" applyAlignment="1">
      <alignment vertical="top" wrapText="1"/>
    </xf>
    <xf numFmtId="0" fontId="86" fillId="0" borderId="0" xfId="0" applyFont="1" applyBorder="1" applyAlignment="1">
      <alignment vertical="top"/>
    </xf>
    <xf numFmtId="0" fontId="85" fillId="0" borderId="0" xfId="0" applyFont="1" applyBorder="1" applyAlignment="1"/>
    <xf numFmtId="0" fontId="20" fillId="3" borderId="0" xfId="0" applyFont="1" applyFill="1" applyBorder="1" applyAlignment="1">
      <alignment vertical="top" wrapText="1"/>
    </xf>
    <xf numFmtId="0" fontId="20" fillId="3" borderId="17" xfId="0" applyFont="1" applyFill="1" applyBorder="1" applyAlignment="1">
      <alignment vertical="top" wrapText="1"/>
    </xf>
    <xf numFmtId="0" fontId="20" fillId="3" borderId="37" xfId="0" applyFont="1" applyFill="1" applyBorder="1" applyAlignment="1">
      <alignment vertical="top" wrapText="1"/>
    </xf>
    <xf numFmtId="0" fontId="0" fillId="0" borderId="0" xfId="0" quotePrefix="1" applyAlignment="1">
      <alignment vertical="top" wrapText="1"/>
    </xf>
    <xf numFmtId="0" fontId="46" fillId="16" borderId="1" xfId="0" applyFont="1" applyFill="1" applyBorder="1" applyAlignment="1">
      <alignment horizontal="left" vertical="top" wrapText="1"/>
    </xf>
    <xf numFmtId="0" fontId="83" fillId="0" borderId="0" xfId="0" applyFont="1" applyAlignment="1">
      <alignment vertical="top"/>
    </xf>
    <xf numFmtId="0" fontId="0" fillId="7" borderId="0" xfId="0" applyFill="1" applyAlignment="1">
      <alignment vertical="top"/>
    </xf>
    <xf numFmtId="0" fontId="2" fillId="7" borderId="0" xfId="1" applyFill="1" applyAlignment="1" applyProtection="1">
      <alignment horizontal="left" vertical="top"/>
    </xf>
    <xf numFmtId="0" fontId="0" fillId="7" borderId="0" xfId="0" applyFill="1" applyAlignment="1">
      <alignment horizontal="left" vertical="top"/>
    </xf>
    <xf numFmtId="0" fontId="88" fillId="2" borderId="11" xfId="0" applyFont="1" applyFill="1" applyBorder="1" applyAlignment="1">
      <alignment horizontal="center" vertical="center" wrapText="1"/>
    </xf>
    <xf numFmtId="0" fontId="14" fillId="0" borderId="7" xfId="0" applyFont="1" applyBorder="1" applyAlignment="1" applyProtection="1">
      <alignment vertical="top"/>
    </xf>
    <xf numFmtId="0" fontId="0" fillId="0" borderId="0" xfId="0" applyAlignment="1">
      <alignment horizontal="left" vertical="top" wrapText="1"/>
    </xf>
    <xf numFmtId="0" fontId="0" fillId="0" borderId="0" xfId="0" applyAlignment="1">
      <alignment horizontal="left" vertical="center" wrapText="1"/>
    </xf>
    <xf numFmtId="0" fontId="1" fillId="0" borderId="0" xfId="0" applyFont="1" applyAlignment="1">
      <alignment horizontal="left" vertical="top" wrapText="1"/>
    </xf>
    <xf numFmtId="0" fontId="16" fillId="0" borderId="0" xfId="0" applyFont="1" applyAlignment="1">
      <alignment horizontal="left" vertical="top"/>
    </xf>
    <xf numFmtId="0" fontId="0" fillId="0" borderId="0" xfId="0" applyAlignment="1">
      <alignment vertical="center"/>
    </xf>
    <xf numFmtId="0" fontId="7" fillId="0" borderId="0" xfId="0" applyFont="1" applyAlignment="1">
      <alignment vertical="center"/>
    </xf>
    <xf numFmtId="0" fontId="7" fillId="0" borderId="0" xfId="0" applyFont="1" applyAlignment="1"/>
    <xf numFmtId="0" fontId="16" fillId="0" borderId="0" xfId="0" applyFont="1" applyAlignment="1" applyProtection="1">
      <alignment vertical="center"/>
      <protection locked="0"/>
    </xf>
    <xf numFmtId="0" fontId="27" fillId="0" borderId="0" xfId="0" applyFont="1" applyAlignment="1" applyProtection="1">
      <alignment vertical="center"/>
      <protection locked="0"/>
    </xf>
    <xf numFmtId="0" fontId="19" fillId="0" borderId="0" xfId="0" applyFont="1" applyAlignment="1">
      <alignment horizontal="left" vertical="center"/>
    </xf>
    <xf numFmtId="0" fontId="19" fillId="0" borderId="0" xfId="0" applyFont="1" applyAlignment="1">
      <alignment vertical="center"/>
    </xf>
    <xf numFmtId="0" fontId="29" fillId="0" borderId="0" xfId="0" applyFont="1" applyBorder="1" applyAlignment="1"/>
    <xf numFmtId="0" fontId="10" fillId="0" borderId="0" xfId="0" applyFont="1" applyAlignment="1">
      <alignment wrapText="1"/>
    </xf>
    <xf numFmtId="0" fontId="29" fillId="0" borderId="0" xfId="0" applyFont="1" applyBorder="1" applyAlignment="1">
      <alignment vertical="top"/>
    </xf>
    <xf numFmtId="0" fontId="8" fillId="0" borderId="0" xfId="0" applyFont="1" applyAlignment="1">
      <alignment vertical="center"/>
    </xf>
    <xf numFmtId="0" fontId="65" fillId="0" borderId="0" xfId="0" applyFont="1" applyAlignment="1">
      <alignment vertical="top" wrapText="1"/>
    </xf>
    <xf numFmtId="0" fontId="78" fillId="6" borderId="0" xfId="0" applyFont="1" applyFill="1" applyBorder="1" applyAlignment="1" applyProtection="1">
      <alignment wrapText="1" shrinkToFit="1"/>
    </xf>
    <xf numFmtId="0" fontId="16" fillId="0" borderId="0" xfId="0" applyFont="1" applyAlignment="1">
      <alignment vertical="top"/>
    </xf>
    <xf numFmtId="0" fontId="1" fillId="0" borderId="0" xfId="0" applyFont="1" applyAlignment="1">
      <alignment horizontal="left" vertical="top" wrapText="1"/>
    </xf>
    <xf numFmtId="0" fontId="47" fillId="0" borderId="0" xfId="0" applyFont="1" applyFill="1" applyBorder="1" applyAlignment="1">
      <alignment vertical="top" wrapText="1"/>
    </xf>
    <xf numFmtId="0" fontId="19" fillId="0" borderId="0" xfId="0" applyFont="1" applyFill="1" applyBorder="1" applyAlignment="1">
      <alignment vertical="top" wrapText="1"/>
    </xf>
    <xf numFmtId="0" fontId="91" fillId="0" borderId="0" xfId="0" applyFont="1" applyProtection="1">
      <protection locked="0"/>
    </xf>
    <xf numFmtId="0" fontId="90" fillId="0" borderId="0" xfId="0" applyFont="1" applyProtection="1">
      <protection locked="0"/>
    </xf>
    <xf numFmtId="0" fontId="9" fillId="0" borderId="0" xfId="0" applyFont="1" applyProtection="1">
      <protection locked="0"/>
    </xf>
    <xf numFmtId="0" fontId="89" fillId="0" borderId="0" xfId="0" applyFont="1" applyAlignment="1" applyProtection="1">
      <alignment horizontal="left" vertical="center"/>
      <protection locked="0"/>
    </xf>
    <xf numFmtId="0" fontId="10" fillId="0" borderId="0" xfId="0" applyFont="1" applyProtection="1">
      <protection locked="0"/>
    </xf>
    <xf numFmtId="0" fontId="81" fillId="0" borderId="0" xfId="0" applyFont="1" applyAlignment="1" applyProtection="1">
      <alignment vertical="center"/>
      <protection locked="0"/>
    </xf>
    <xf numFmtId="0" fontId="67" fillId="0" borderId="0" xfId="0" applyFont="1" applyAlignment="1" applyProtection="1">
      <alignment vertical="top"/>
      <protection locked="0"/>
    </xf>
    <xf numFmtId="0" fontId="0" fillId="0" borderId="0" xfId="0" applyAlignment="1" applyProtection="1">
      <alignment vertical="top"/>
      <protection locked="0"/>
    </xf>
    <xf numFmtId="0" fontId="82" fillId="0" borderId="0" xfId="0" applyFont="1" applyProtection="1">
      <protection locked="0"/>
    </xf>
    <xf numFmtId="0" fontId="62" fillId="7" borderId="0" xfId="0" applyFont="1" applyFill="1" applyProtection="1">
      <protection locked="0"/>
    </xf>
    <xf numFmtId="0" fontId="23" fillId="7" borderId="0" xfId="0" applyFont="1" applyFill="1" applyProtection="1">
      <protection locked="0"/>
    </xf>
    <xf numFmtId="0" fontId="0" fillId="7" borderId="0" xfId="0" applyFill="1" applyAlignment="1" applyProtection="1">
      <protection locked="0"/>
    </xf>
    <xf numFmtId="0" fontId="0" fillId="0" borderId="0" xfId="0" applyAlignment="1" applyProtection="1">
      <protection locked="0"/>
    </xf>
    <xf numFmtId="0" fontId="24" fillId="0" borderId="0" xfId="0" applyFont="1" applyProtection="1">
      <protection locked="0"/>
    </xf>
    <xf numFmtId="0" fontId="28" fillId="0" borderId="0" xfId="0" applyFont="1" applyProtection="1">
      <protection locked="0"/>
    </xf>
    <xf numFmtId="0" fontId="17" fillId="4" borderId="35" xfId="0" applyFont="1" applyFill="1" applyBorder="1" applyAlignment="1" applyProtection="1">
      <alignment vertical="center"/>
      <protection locked="0"/>
    </xf>
    <xf numFmtId="0" fontId="20" fillId="4" borderId="11" xfId="0" applyFont="1" applyFill="1" applyBorder="1" applyAlignment="1" applyProtection="1">
      <alignment horizontal="center" vertical="center" wrapText="1"/>
      <protection locked="0"/>
    </xf>
    <xf numFmtId="0" fontId="62" fillId="7" borderId="36" xfId="0" applyFont="1" applyFill="1" applyBorder="1" applyAlignment="1" applyProtection="1">
      <alignment vertical="center"/>
      <protection locked="0"/>
    </xf>
    <xf numFmtId="0" fontId="64" fillId="7" borderId="11" xfId="0" applyFont="1" applyFill="1" applyBorder="1" applyAlignment="1" applyProtection="1">
      <alignment horizontal="center" vertical="center" wrapText="1"/>
      <protection locked="0"/>
    </xf>
    <xf numFmtId="0" fontId="24" fillId="0" borderId="2" xfId="0" applyFont="1" applyBorder="1" applyAlignment="1" applyProtection="1">
      <alignment vertical="top"/>
      <protection locked="0"/>
    </xf>
    <xf numFmtId="0" fontId="24" fillId="0" borderId="1" xfId="0" applyFont="1" applyBorder="1" applyAlignment="1" applyProtection="1">
      <alignment horizontal="center" vertical="center"/>
      <protection locked="0"/>
    </xf>
    <xf numFmtId="0" fontId="25" fillId="0" borderId="4" xfId="0" applyFont="1" applyBorder="1" applyAlignment="1" applyProtection="1">
      <alignment horizontal="left" vertical="top"/>
      <protection locked="0"/>
    </xf>
    <xf numFmtId="0" fontId="24" fillId="0" borderId="1" xfId="0" applyFont="1" applyBorder="1" applyAlignment="1" applyProtection="1">
      <alignment horizontal="left" vertical="top"/>
      <protection locked="0"/>
    </xf>
    <xf numFmtId="0" fontId="27" fillId="0" borderId="1" xfId="0" applyFont="1" applyBorder="1" applyProtection="1">
      <protection locked="0"/>
    </xf>
    <xf numFmtId="0" fontId="13" fillId="0" borderId="0" xfId="0" applyFont="1" applyFill="1" applyProtection="1">
      <protection locked="0"/>
    </xf>
    <xf numFmtId="0" fontId="13" fillId="0" borderId="0" xfId="0" quotePrefix="1" applyFont="1" applyFill="1" applyProtection="1">
      <protection locked="0"/>
    </xf>
    <xf numFmtId="0" fontId="24" fillId="0" borderId="0" xfId="0" applyFont="1" applyFill="1" applyProtection="1">
      <protection locked="0"/>
    </xf>
    <xf numFmtId="0" fontId="0" fillId="0" borderId="0" xfId="0" applyFill="1" applyProtection="1">
      <protection locked="0"/>
    </xf>
    <xf numFmtId="0" fontId="27" fillId="0" borderId="0" xfId="0" applyFont="1" applyFill="1" applyProtection="1">
      <protection locked="0"/>
    </xf>
    <xf numFmtId="0" fontId="58" fillId="0" borderId="0" xfId="0" applyFont="1" applyProtection="1">
      <protection locked="0"/>
    </xf>
    <xf numFmtId="0" fontId="92" fillId="0" borderId="0" xfId="0" applyFont="1" applyProtection="1">
      <protection locked="0"/>
    </xf>
    <xf numFmtId="0" fontId="59" fillId="0" borderId="0" xfId="0" applyFont="1" applyProtection="1">
      <protection locked="0"/>
    </xf>
    <xf numFmtId="0" fontId="61" fillId="7" borderId="0" xfId="0" applyFont="1" applyFill="1" applyBorder="1" applyProtection="1">
      <protection locked="0"/>
    </xf>
    <xf numFmtId="0" fontId="0" fillId="0" borderId="0" xfId="0" applyAlignment="1" applyProtection="1">
      <alignment vertical="center"/>
      <protection locked="0"/>
    </xf>
    <xf numFmtId="0" fontId="61" fillId="7" borderId="0" xfId="0" applyFont="1" applyFill="1" applyBorder="1" applyAlignment="1" applyProtection="1">
      <alignment vertical="center"/>
      <protection locked="0"/>
    </xf>
    <xf numFmtId="0" fontId="0" fillId="0" borderId="0" xfId="0" applyFill="1" applyAlignment="1" applyProtection="1">
      <alignment vertical="center"/>
      <protection locked="0"/>
    </xf>
    <xf numFmtId="0" fontId="38" fillId="0" borderId="0" xfId="0" applyFont="1" applyProtection="1">
      <protection locked="0"/>
    </xf>
    <xf numFmtId="0" fontId="54" fillId="8" borderId="27" xfId="0" applyFont="1" applyFill="1" applyBorder="1" applyAlignment="1" applyProtection="1">
      <alignment horizontal="left" vertical="top"/>
      <protection locked="0"/>
    </xf>
    <xf numFmtId="0" fontId="54" fillId="9" borderId="27" xfId="0" applyFont="1" applyFill="1" applyBorder="1" applyAlignment="1" applyProtection="1">
      <alignment vertical="top"/>
      <protection locked="0"/>
    </xf>
    <xf numFmtId="0" fontId="54" fillId="9" borderId="41" xfId="0" quotePrefix="1" applyFont="1" applyFill="1" applyBorder="1" applyAlignment="1" applyProtection="1">
      <alignment horizontal="left" vertical="top"/>
      <protection locked="0"/>
    </xf>
    <xf numFmtId="0" fontId="54" fillId="0" borderId="42" xfId="0" applyFont="1" applyBorder="1" applyProtection="1">
      <protection locked="0"/>
    </xf>
    <xf numFmtId="0" fontId="24" fillId="9" borderId="27" xfId="0" applyFont="1" applyFill="1" applyBorder="1" applyProtection="1">
      <protection locked="0"/>
    </xf>
    <xf numFmtId="0" fontId="27" fillId="11" borderId="27" xfId="0" quotePrefix="1" applyFont="1" applyFill="1" applyBorder="1" applyProtection="1">
      <protection locked="0"/>
    </xf>
    <xf numFmtId="0" fontId="0" fillId="7" borderId="27" xfId="0" applyFill="1" applyBorder="1" applyProtection="1">
      <protection locked="0"/>
    </xf>
    <xf numFmtId="0" fontId="24" fillId="0" borderId="27" xfId="0" applyFont="1" applyFill="1" applyBorder="1" applyAlignment="1" applyProtection="1">
      <alignment horizontal="center"/>
      <protection locked="0"/>
    </xf>
    <xf numFmtId="0" fontId="24" fillId="0" borderId="0" xfId="0" applyFont="1" applyFill="1" applyAlignment="1" applyProtection="1">
      <alignment horizontal="left"/>
      <protection locked="0"/>
    </xf>
    <xf numFmtId="0" fontId="27" fillId="11" borderId="27" xfId="0" quotePrefix="1" applyFont="1" applyFill="1" applyBorder="1" applyAlignment="1" applyProtection="1">
      <alignment horizontal="left"/>
      <protection locked="0"/>
    </xf>
    <xf numFmtId="0" fontId="0" fillId="7" borderId="27" xfId="0" quotePrefix="1" applyFill="1" applyBorder="1" applyProtection="1">
      <protection locked="0"/>
    </xf>
    <xf numFmtId="0" fontId="19" fillId="0" borderId="0" xfId="0" applyFont="1" applyFill="1" applyAlignment="1" applyProtection="1">
      <alignment horizontal="left"/>
      <protection locked="0"/>
    </xf>
    <xf numFmtId="0" fontId="56" fillId="0" borderId="27" xfId="0" applyFont="1" applyFill="1" applyBorder="1" applyProtection="1">
      <protection locked="0"/>
    </xf>
    <xf numFmtId="0" fontId="22" fillId="0" borderId="27" xfId="0" applyFont="1" applyBorder="1" applyProtection="1">
      <protection locked="0"/>
    </xf>
    <xf numFmtId="0" fontId="16" fillId="0" borderId="0" xfId="0" applyFont="1" applyFill="1" applyProtection="1">
      <protection locked="0"/>
    </xf>
    <xf numFmtId="0" fontId="24" fillId="0" borderId="27" xfId="0" applyFont="1" applyFill="1" applyBorder="1" applyProtection="1">
      <protection locked="0"/>
    </xf>
    <xf numFmtId="0" fontId="16" fillId="0" borderId="27" xfId="0" applyFont="1" applyBorder="1" applyAlignment="1" applyProtection="1">
      <alignment vertical="center"/>
      <protection locked="0"/>
    </xf>
    <xf numFmtId="0" fontId="16" fillId="0" borderId="27" xfId="0" applyFont="1" applyBorder="1" applyAlignment="1" applyProtection="1">
      <alignment horizontal="left" vertical="center"/>
      <protection locked="0"/>
    </xf>
    <xf numFmtId="0" fontId="0" fillId="7" borderId="27" xfId="0" applyFill="1" applyBorder="1" applyAlignment="1" applyProtection="1">
      <alignment vertical="center"/>
      <protection locked="0"/>
    </xf>
    <xf numFmtId="0" fontId="0" fillId="7" borderId="27" xfId="0" applyFill="1" applyBorder="1" applyAlignment="1" applyProtection="1">
      <alignment horizontal="left" vertical="top"/>
      <protection locked="0"/>
    </xf>
    <xf numFmtId="0" fontId="26" fillId="0" borderId="0" xfId="0" applyFont="1" applyProtection="1">
      <protection locked="0"/>
    </xf>
    <xf numFmtId="0" fontId="22" fillId="0" borderId="0" xfId="0" applyFont="1" applyFill="1" applyAlignment="1" applyProtection="1">
      <alignment vertical="top"/>
      <protection locked="0"/>
    </xf>
    <xf numFmtId="0" fontId="0" fillId="7" borderId="27" xfId="0" quotePrefix="1" applyFont="1" applyFill="1" applyBorder="1" applyAlignment="1" applyProtection="1">
      <alignment horizontal="left" vertical="top"/>
      <protection locked="0"/>
    </xf>
    <xf numFmtId="0" fontId="0" fillId="7" borderId="27" xfId="0" applyFont="1" applyFill="1" applyBorder="1" applyAlignment="1" applyProtection="1">
      <alignment horizontal="left" vertical="top"/>
      <protection locked="0"/>
    </xf>
    <xf numFmtId="0" fontId="19" fillId="0" borderId="0" xfId="0" applyFont="1" applyAlignment="1" applyProtection="1">
      <alignment horizontal="left" vertical="top"/>
      <protection locked="0"/>
    </xf>
    <xf numFmtId="0" fontId="0" fillId="7" borderId="0" xfId="0" quotePrefix="1" applyFont="1" applyFill="1" applyBorder="1" applyAlignment="1" applyProtection="1">
      <alignment horizontal="left" vertical="top"/>
      <protection locked="0"/>
    </xf>
    <xf numFmtId="0" fontId="0" fillId="7" borderId="0" xfId="0" applyFont="1" applyFill="1" applyBorder="1" applyAlignment="1" applyProtection="1">
      <alignment horizontal="left" vertical="top"/>
      <protection locked="0"/>
    </xf>
    <xf numFmtId="0" fontId="4" fillId="0" borderId="0" xfId="0" applyFont="1" applyAlignment="1" applyProtection="1">
      <alignment horizontal="left" vertical="top" wrapText="1"/>
      <protection locked="0"/>
    </xf>
    <xf numFmtId="0" fontId="39" fillId="0" borderId="0" xfId="0" applyFont="1" applyAlignment="1" applyProtection="1">
      <alignment horizontal="left" vertical="top" wrapText="1"/>
      <protection locked="0"/>
    </xf>
    <xf numFmtId="0" fontId="47" fillId="7" borderId="0" xfId="0" applyFont="1" applyFill="1" applyBorder="1" applyAlignment="1" applyProtection="1">
      <alignment vertical="top"/>
      <protection locked="0"/>
    </xf>
    <xf numFmtId="0" fontId="36" fillId="0" borderId="0" xfId="0" applyFont="1" applyBorder="1" applyAlignment="1" applyProtection="1">
      <alignment vertical="top"/>
      <protection locked="0"/>
    </xf>
    <xf numFmtId="0" fontId="19" fillId="7" borderId="0" xfId="0" applyFont="1" applyFill="1" applyBorder="1" applyAlignment="1" applyProtection="1">
      <alignment vertical="top"/>
      <protection locked="0"/>
    </xf>
    <xf numFmtId="0" fontId="19" fillId="0" borderId="0" xfId="0" applyFont="1" applyBorder="1" applyAlignment="1" applyProtection="1">
      <alignment vertical="top"/>
      <protection locked="0"/>
    </xf>
    <xf numFmtId="0" fontId="39" fillId="0" borderId="0" xfId="0" applyFont="1" applyProtection="1">
      <protection locked="0"/>
    </xf>
    <xf numFmtId="0" fontId="39" fillId="0" borderId="0" xfId="0" applyFont="1" applyAlignment="1" applyProtection="1">
      <alignment horizontal="left" vertical="top"/>
      <protection locked="0"/>
    </xf>
    <xf numFmtId="0" fontId="54" fillId="8" borderId="43" xfId="0" applyFont="1" applyFill="1" applyBorder="1" applyAlignment="1" applyProtection="1">
      <alignment horizontal="left" vertical="top"/>
      <protection locked="0"/>
    </xf>
    <xf numFmtId="0" fontId="19" fillId="0" borderId="0" xfId="0" applyFont="1" applyAlignment="1" applyProtection="1">
      <alignment horizontal="left"/>
      <protection locked="0"/>
    </xf>
    <xf numFmtId="0" fontId="19" fillId="10" borderId="27" xfId="0" quotePrefix="1" applyFont="1" applyFill="1" applyBorder="1" applyAlignment="1" applyProtection="1">
      <alignment horizontal="left" vertical="top"/>
      <protection locked="0"/>
    </xf>
    <xf numFmtId="0" fontId="54" fillId="9" borderId="27" xfId="0" applyFont="1" applyFill="1" applyBorder="1" applyAlignment="1" applyProtection="1">
      <alignment horizontal="right" vertical="top"/>
      <protection locked="0"/>
    </xf>
    <xf numFmtId="0" fontId="54" fillId="9" borderId="27" xfId="0" quotePrefix="1" applyFont="1" applyFill="1" applyBorder="1" applyAlignment="1" applyProtection="1">
      <alignment horizontal="left" vertical="top"/>
      <protection locked="0"/>
    </xf>
    <xf numFmtId="0" fontId="19" fillId="7" borderId="27" xfId="0" quotePrefix="1" applyFont="1" applyFill="1" applyBorder="1" applyAlignment="1" applyProtection="1">
      <alignment horizontal="left" vertical="top"/>
      <protection locked="0"/>
    </xf>
    <xf numFmtId="0" fontId="54" fillId="9" borderId="27" xfId="0" quotePrefix="1" applyFont="1" applyFill="1" applyBorder="1" applyAlignment="1" applyProtection="1">
      <alignment horizontal="left"/>
      <protection locked="0"/>
    </xf>
    <xf numFmtId="0" fontId="54" fillId="13" borderId="44" xfId="0" quotePrefix="1" applyFont="1" applyFill="1" applyBorder="1" applyProtection="1">
      <protection locked="0"/>
    </xf>
    <xf numFmtId="0" fontId="54" fillId="13" borderId="149" xfId="0" quotePrefix="1" applyFont="1" applyFill="1" applyBorder="1" applyProtection="1">
      <protection locked="0"/>
    </xf>
    <xf numFmtId="0" fontId="54" fillId="0" borderId="0" xfId="0" quotePrefix="1" applyFont="1" applyFill="1" applyAlignment="1" applyProtection="1">
      <alignment horizontal="left"/>
      <protection locked="0"/>
    </xf>
    <xf numFmtId="0" fontId="54" fillId="2" borderId="27" xfId="0" quotePrefix="1" applyFont="1" applyFill="1" applyBorder="1" applyAlignment="1" applyProtection="1">
      <alignment horizontal="left"/>
      <protection locked="0"/>
    </xf>
    <xf numFmtId="0" fontId="0" fillId="0" borderId="0" xfId="0" quotePrefix="1" applyProtection="1">
      <protection locked="0"/>
    </xf>
    <xf numFmtId="0" fontId="19" fillId="0" borderId="0" xfId="0" applyFont="1" applyProtection="1">
      <protection locked="0"/>
    </xf>
    <xf numFmtId="0" fontId="0" fillId="7" borderId="27" xfId="0" applyFont="1" applyFill="1" applyBorder="1" applyAlignment="1" applyProtection="1">
      <alignment horizontal="left" vertical="top" indent="2"/>
      <protection locked="0"/>
    </xf>
    <xf numFmtId="0" fontId="54" fillId="9" borderId="27" xfId="0" quotePrefix="1" applyFont="1" applyFill="1" applyBorder="1" applyAlignment="1" applyProtection="1">
      <alignment horizontal="right"/>
      <protection locked="0"/>
    </xf>
    <xf numFmtId="0" fontId="54" fillId="13" borderId="147" xfId="0" quotePrefix="1" applyFont="1" applyFill="1" applyBorder="1" applyProtection="1">
      <protection locked="0"/>
    </xf>
    <xf numFmtId="0" fontId="54" fillId="13" borderId="47" xfId="0" quotePrefix="1" applyFont="1" applyFill="1" applyBorder="1" applyProtection="1">
      <protection locked="0"/>
    </xf>
    <xf numFmtId="0" fontId="19" fillId="0" borderId="0" xfId="0" quotePrefix="1" applyFont="1" applyProtection="1">
      <protection locked="0"/>
    </xf>
    <xf numFmtId="0" fontId="54" fillId="13" borderId="148" xfId="0" quotePrefix="1" applyFont="1" applyFill="1" applyBorder="1" applyProtection="1">
      <protection locked="0"/>
    </xf>
    <xf numFmtId="0" fontId="54" fillId="0" borderId="0" xfId="0" quotePrefix="1" applyFont="1" applyFill="1" applyBorder="1" applyAlignment="1" applyProtection="1">
      <alignment horizontal="left"/>
      <protection locked="0"/>
    </xf>
    <xf numFmtId="0" fontId="54" fillId="0" borderId="0" xfId="0" quotePrefix="1" applyFont="1" applyBorder="1" applyProtection="1">
      <protection locked="0"/>
    </xf>
    <xf numFmtId="0" fontId="54" fillId="13" borderId="151" xfId="0" quotePrefix="1" applyFont="1" applyFill="1" applyBorder="1" applyProtection="1">
      <protection locked="0"/>
    </xf>
    <xf numFmtId="0" fontId="0" fillId="7" borderId="0" xfId="0" applyFont="1" applyFill="1" applyBorder="1" applyAlignment="1" applyProtection="1">
      <alignment horizontal="left" vertical="top" indent="2"/>
      <protection locked="0"/>
    </xf>
    <xf numFmtId="0" fontId="19" fillId="10" borderId="0" xfId="0" quotePrefix="1" applyFont="1" applyFill="1" applyBorder="1" applyAlignment="1" applyProtection="1">
      <alignment horizontal="left" vertical="top"/>
      <protection locked="0"/>
    </xf>
    <xf numFmtId="0" fontId="54" fillId="9" borderId="0" xfId="0" applyFont="1" applyFill="1" applyBorder="1" applyAlignment="1" applyProtection="1">
      <alignment horizontal="right" vertical="top"/>
      <protection locked="0"/>
    </xf>
    <xf numFmtId="0" fontId="54" fillId="9" borderId="0" xfId="0" quotePrefix="1" applyFont="1" applyFill="1" applyBorder="1" applyAlignment="1" applyProtection="1">
      <alignment horizontal="left" vertical="top"/>
      <protection locked="0"/>
    </xf>
    <xf numFmtId="0" fontId="54" fillId="9" borderId="0" xfId="0" quotePrefix="1" applyFont="1" applyFill="1" applyBorder="1" applyAlignment="1" applyProtection="1">
      <alignment horizontal="left"/>
      <protection locked="0"/>
    </xf>
    <xf numFmtId="0" fontId="19" fillId="4" borderId="0" xfId="0" quotePrefix="1" applyFont="1" applyFill="1" applyBorder="1" applyProtection="1">
      <protection locked="0"/>
    </xf>
    <xf numFmtId="0" fontId="16" fillId="9" borderId="0" xfId="0" applyFont="1" applyFill="1" applyBorder="1" applyProtection="1">
      <protection locked="0"/>
    </xf>
    <xf numFmtId="0" fontId="1" fillId="0" borderId="0" xfId="0" applyFont="1" applyAlignment="1" applyProtection="1">
      <protection locked="0"/>
    </xf>
    <xf numFmtId="0" fontId="47" fillId="0" borderId="0" xfId="0" applyFont="1" applyFill="1" applyBorder="1" applyAlignment="1" applyProtection="1">
      <alignment vertical="top"/>
      <protection locked="0"/>
    </xf>
    <xf numFmtId="0" fontId="68" fillId="0" borderId="0" xfId="0" applyFont="1" applyProtection="1">
      <protection locked="0"/>
    </xf>
    <xf numFmtId="0" fontId="62" fillId="7" borderId="27" xfId="0" applyFont="1" applyFill="1" applyBorder="1" applyProtection="1">
      <protection locked="0"/>
    </xf>
    <xf numFmtId="0" fontId="37" fillId="0" borderId="0" xfId="0" applyFont="1" applyProtection="1">
      <protection locked="0"/>
    </xf>
    <xf numFmtId="0" fontId="23" fillId="0" borderId="0" xfId="0" applyFont="1" applyAlignment="1" applyProtection="1">
      <alignment vertical="top"/>
      <protection locked="0"/>
    </xf>
    <xf numFmtId="0" fontId="0" fillId="13" borderId="0" xfId="0" applyFill="1" applyProtection="1">
      <protection locked="0"/>
    </xf>
    <xf numFmtId="0" fontId="38" fillId="4" borderId="27" xfId="0" applyFont="1" applyFill="1" applyBorder="1" applyAlignment="1" applyProtection="1">
      <alignment horizontal="center" vertical="center"/>
      <protection locked="0"/>
    </xf>
    <xf numFmtId="0" fontId="69" fillId="0" borderId="0" xfId="0" applyFont="1" applyAlignment="1" applyProtection="1">
      <alignment vertical="center"/>
      <protection locked="0"/>
    </xf>
    <xf numFmtId="0" fontId="38" fillId="4" borderId="27" xfId="0" applyFont="1" applyFill="1" applyBorder="1" applyAlignment="1" applyProtection="1">
      <alignment vertical="center"/>
      <protection locked="0"/>
    </xf>
    <xf numFmtId="0" fontId="27" fillId="0" borderId="6" xfId="0" applyFont="1" applyBorder="1" applyAlignment="1" applyProtection="1">
      <alignment vertical="top"/>
      <protection locked="0"/>
    </xf>
    <xf numFmtId="0" fontId="16" fillId="0" borderId="6" xfId="0" applyFont="1" applyBorder="1" applyAlignment="1" applyProtection="1">
      <alignment horizontal="center" vertical="center"/>
      <protection locked="0"/>
    </xf>
    <xf numFmtId="0" fontId="63" fillId="7" borderId="27" xfId="0" applyFont="1" applyFill="1" applyBorder="1" applyAlignment="1" applyProtection="1">
      <alignment horizontal="center" vertical="center"/>
      <protection locked="0"/>
    </xf>
    <xf numFmtId="0" fontId="38" fillId="8" borderId="27" xfId="0" applyFont="1" applyFill="1" applyBorder="1" applyAlignment="1" applyProtection="1">
      <alignment horizontal="center" vertical="center"/>
      <protection locked="0"/>
    </xf>
    <xf numFmtId="0" fontId="27" fillId="0" borderId="3" xfId="0" applyFont="1" applyBorder="1" applyAlignment="1" applyProtection="1">
      <alignment vertical="top"/>
      <protection locked="0"/>
    </xf>
    <xf numFmtId="0" fontId="27" fillId="2" borderId="50" xfId="0" applyFont="1" applyFill="1" applyBorder="1" applyAlignment="1" applyProtection="1">
      <alignment horizontal="center" vertical="center"/>
      <protection locked="0"/>
    </xf>
    <xf numFmtId="0" fontId="66" fillId="0" borderId="50" xfId="0" applyFont="1" applyFill="1" applyBorder="1" applyAlignment="1" applyProtection="1">
      <alignment horizontal="center" vertical="center"/>
      <protection locked="0"/>
    </xf>
    <xf numFmtId="0" fontId="27" fillId="5" borderId="14" xfId="0" applyFont="1" applyFill="1" applyBorder="1" applyAlignment="1" applyProtection="1">
      <alignment horizontal="center" vertical="center"/>
      <protection locked="0"/>
    </xf>
    <xf numFmtId="0" fontId="27" fillId="5" borderId="50" xfId="0" applyFont="1" applyFill="1" applyBorder="1" applyAlignment="1" applyProtection="1">
      <alignment horizontal="center" vertical="center"/>
      <protection locked="0"/>
    </xf>
    <xf numFmtId="0" fontId="70" fillId="4" borderId="50" xfId="0" applyFont="1" applyFill="1" applyBorder="1" applyAlignment="1" applyProtection="1">
      <alignment horizontal="center" vertical="center"/>
      <protection locked="0"/>
    </xf>
    <xf numFmtId="0" fontId="66" fillId="0" borderId="50" xfId="0" applyFont="1" applyFill="1" applyBorder="1" applyAlignment="1" applyProtection="1">
      <alignment vertical="top"/>
      <protection locked="0"/>
    </xf>
    <xf numFmtId="0" fontId="66" fillId="0" borderId="1" xfId="0" applyFont="1" applyFill="1" applyBorder="1" applyAlignment="1" applyProtection="1">
      <alignment horizontal="center" vertical="center"/>
      <protection locked="0"/>
    </xf>
    <xf numFmtId="0" fontId="27" fillId="5" borderId="4" xfId="0" applyFont="1" applyFill="1" applyBorder="1" applyAlignment="1" applyProtection="1">
      <alignment horizontal="center" vertical="center"/>
      <protection locked="0"/>
    </xf>
    <xf numFmtId="0" fontId="27" fillId="5" borderId="1" xfId="0" applyFont="1" applyFill="1" applyBorder="1" applyAlignment="1" applyProtection="1">
      <alignment horizontal="center" vertical="center"/>
      <protection locked="0"/>
    </xf>
    <xf numFmtId="0" fontId="27" fillId="0" borderId="51" xfId="0" applyFont="1" applyBorder="1" applyAlignment="1" applyProtection="1">
      <alignment vertical="top"/>
      <protection locked="0"/>
    </xf>
    <xf numFmtId="0" fontId="0" fillId="0" borderId="27" xfId="0" applyBorder="1" applyAlignment="1" applyProtection="1">
      <alignment horizontal="center" vertical="center"/>
      <protection locked="0"/>
    </xf>
    <xf numFmtId="0" fontId="27" fillId="2" borderId="1" xfId="0" applyFont="1" applyFill="1" applyBorder="1" applyAlignment="1" applyProtection="1">
      <alignment horizontal="center" vertical="center"/>
      <protection locked="0"/>
    </xf>
    <xf numFmtId="0" fontId="56" fillId="0" borderId="0" xfId="0" applyFont="1" applyFill="1" applyBorder="1" applyProtection="1">
      <protection locked="0"/>
    </xf>
    <xf numFmtId="0" fontId="54" fillId="0" borderId="0" xfId="0" applyFont="1" applyFill="1" applyBorder="1" applyProtection="1">
      <protection locked="0"/>
    </xf>
    <xf numFmtId="0" fontId="54" fillId="0" borderId="0" xfId="0" applyFont="1" applyFill="1" applyBorder="1" applyAlignment="1" applyProtection="1">
      <alignment horizontal="left" vertical="top"/>
      <protection locked="0"/>
    </xf>
    <xf numFmtId="0" fontId="42" fillId="0" borderId="0" xfId="0" applyFont="1" applyFill="1" applyBorder="1" applyProtection="1">
      <protection locked="0"/>
    </xf>
    <xf numFmtId="0" fontId="0" fillId="0" borderId="0" xfId="0" applyBorder="1" applyProtection="1">
      <protection locked="0"/>
    </xf>
    <xf numFmtId="0" fontId="55" fillId="0" borderId="0" xfId="0" applyFont="1" applyFill="1" applyBorder="1" applyProtection="1">
      <protection locked="0"/>
    </xf>
    <xf numFmtId="0" fontId="55" fillId="0" borderId="27" xfId="0" applyFont="1" applyFill="1" applyBorder="1" applyProtection="1">
      <protection locked="0"/>
    </xf>
    <xf numFmtId="0" fontId="0" fillId="0" borderId="0" xfId="0" quotePrefix="1" applyFill="1" applyProtection="1">
      <protection locked="0"/>
    </xf>
    <xf numFmtId="0" fontId="57" fillId="0" borderId="27" xfId="0" applyFont="1" applyFill="1" applyBorder="1" applyAlignment="1" applyProtection="1">
      <alignment horizontal="left" vertical="top"/>
      <protection locked="0"/>
    </xf>
    <xf numFmtId="0" fontId="57" fillId="0" borderId="27" xfId="0" quotePrefix="1" applyFont="1" applyFill="1" applyBorder="1" applyAlignment="1" applyProtection="1">
      <alignment horizontal="left" vertical="top"/>
      <protection locked="0"/>
    </xf>
    <xf numFmtId="0" fontId="24" fillId="0" borderId="27" xfId="0" applyFont="1" applyBorder="1" applyAlignment="1" applyProtection="1">
      <alignment horizontal="center"/>
      <protection locked="0"/>
    </xf>
    <xf numFmtId="0" fontId="16" fillId="0" borderId="0" xfId="0" applyFont="1" applyAlignment="1" applyProtection="1">
      <alignment horizontal="left"/>
      <protection locked="0"/>
    </xf>
    <xf numFmtId="0" fontId="54" fillId="0" borderId="27" xfId="0" applyFont="1" applyBorder="1" applyAlignment="1" applyProtection="1">
      <alignment horizontal="left" vertical="top"/>
      <protection locked="0"/>
    </xf>
    <xf numFmtId="0" fontId="19" fillId="7" borderId="27" xfId="0" applyFont="1" applyFill="1" applyBorder="1" applyAlignment="1" applyProtection="1">
      <alignment horizontal="left" vertical="top"/>
      <protection locked="0"/>
    </xf>
    <xf numFmtId="0" fontId="45" fillId="0" borderId="0" xfId="0" applyFont="1" applyProtection="1">
      <protection locked="0"/>
    </xf>
    <xf numFmtId="0" fontId="0" fillId="0" borderId="0" xfId="0" applyAlignment="1" applyProtection="1">
      <alignment horizontal="left" vertical="top"/>
      <protection locked="0"/>
    </xf>
    <xf numFmtId="0" fontId="22" fillId="0" borderId="0" xfId="0" applyFont="1" applyBorder="1" applyProtection="1">
      <protection locked="0"/>
    </xf>
    <xf numFmtId="0" fontId="74" fillId="4" borderId="0" xfId="0" applyFont="1" applyFill="1" applyBorder="1" applyProtection="1">
      <protection locked="0"/>
    </xf>
    <xf numFmtId="0" fontId="72" fillId="4" borderId="0" xfId="0" applyFont="1" applyFill="1" applyBorder="1" applyAlignment="1" applyProtection="1">
      <alignment vertical="top"/>
      <protection locked="0"/>
    </xf>
    <xf numFmtId="0" fontId="38" fillId="4" borderId="0" xfId="0" applyFont="1" applyFill="1" applyBorder="1" applyAlignment="1" applyProtection="1">
      <alignment vertical="top"/>
      <protection locked="0"/>
    </xf>
    <xf numFmtId="0" fontId="39" fillId="13" borderId="0" xfId="0" applyFont="1" applyFill="1" applyAlignment="1" applyProtection="1">
      <alignment horizontal="left" vertical="top"/>
      <protection locked="0"/>
    </xf>
    <xf numFmtId="0" fontId="19" fillId="0" borderId="0" xfId="0" applyFont="1" applyAlignment="1" applyProtection="1">
      <alignment horizontal="center" vertical="top"/>
      <protection locked="0"/>
    </xf>
    <xf numFmtId="0" fontId="38" fillId="4" borderId="27" xfId="0" applyFont="1" applyFill="1" applyBorder="1" applyAlignment="1" applyProtection="1">
      <alignment horizontal="left" vertical="top"/>
      <protection locked="0"/>
    </xf>
    <xf numFmtId="0" fontId="38" fillId="4" borderId="43" xfId="0" applyFont="1" applyFill="1" applyBorder="1" applyAlignment="1" applyProtection="1">
      <alignment horizontal="left" vertical="top"/>
      <protection locked="0"/>
    </xf>
    <xf numFmtId="0" fontId="54" fillId="13" borderId="45" xfId="0" quotePrefix="1" applyFont="1" applyFill="1" applyBorder="1" applyProtection="1">
      <protection locked="0"/>
    </xf>
    <xf numFmtId="0" fontId="24" fillId="0" borderId="27" xfId="0" quotePrefix="1" applyFont="1" applyFill="1" applyBorder="1" applyAlignment="1" applyProtection="1">
      <alignment horizontal="left"/>
      <protection locked="0"/>
    </xf>
    <xf numFmtId="0" fontId="54" fillId="13" borderId="46" xfId="0" quotePrefix="1" applyFont="1" applyFill="1" applyBorder="1" applyProtection="1">
      <protection locked="0"/>
    </xf>
    <xf numFmtId="0" fontId="54" fillId="13" borderId="126" xfId="0" quotePrefix="1" applyFont="1" applyFill="1" applyBorder="1" applyProtection="1">
      <protection locked="0"/>
    </xf>
    <xf numFmtId="0" fontId="54" fillId="13" borderId="127" xfId="0" quotePrefix="1" applyFont="1" applyFill="1" applyBorder="1" applyProtection="1">
      <protection locked="0"/>
    </xf>
    <xf numFmtId="0" fontId="54" fillId="13" borderId="48" xfId="0" quotePrefix="1" applyFont="1" applyFill="1" applyBorder="1" applyProtection="1">
      <protection locked="0"/>
    </xf>
    <xf numFmtId="0" fontId="54" fillId="9" borderId="41" xfId="0" quotePrefix="1" applyFont="1" applyFill="1" applyBorder="1" applyAlignment="1" applyProtection="1">
      <alignment horizontal="left"/>
      <protection locked="0"/>
    </xf>
    <xf numFmtId="0" fontId="54" fillId="0" borderId="152" xfId="0" quotePrefix="1" applyFont="1" applyBorder="1" applyProtection="1">
      <protection locked="0"/>
    </xf>
    <xf numFmtId="0" fontId="54" fillId="13" borderId="154" xfId="0" quotePrefix="1" applyFont="1" applyFill="1" applyBorder="1" applyProtection="1">
      <protection locked="0"/>
    </xf>
    <xf numFmtId="0" fontId="54" fillId="13" borderId="155" xfId="0" quotePrefix="1" applyFont="1" applyFill="1" applyBorder="1" applyProtection="1">
      <protection locked="0"/>
    </xf>
    <xf numFmtId="0" fontId="54" fillId="13" borderId="156" xfId="0" quotePrefix="1" applyFont="1" applyFill="1" applyBorder="1" applyProtection="1">
      <protection locked="0"/>
    </xf>
    <xf numFmtId="0" fontId="54" fillId="0" borderId="88" xfId="0" quotePrefix="1" applyFont="1" applyBorder="1" applyProtection="1">
      <protection locked="0"/>
    </xf>
    <xf numFmtId="0" fontId="19" fillId="4" borderId="0" xfId="0" quotePrefix="1" applyFont="1" applyFill="1" applyBorder="1" applyAlignment="1" applyProtection="1">
      <alignment horizontal="left"/>
      <protection locked="0"/>
    </xf>
    <xf numFmtId="0" fontId="17" fillId="4" borderId="27" xfId="0" applyFont="1" applyFill="1" applyBorder="1" applyProtection="1">
      <protection locked="0"/>
    </xf>
    <xf numFmtId="0" fontId="18" fillId="4" borderId="27" xfId="0" applyFont="1" applyFill="1" applyBorder="1" applyAlignment="1" applyProtection="1">
      <alignment horizontal="center" vertical="center"/>
      <protection locked="0"/>
    </xf>
    <xf numFmtId="0" fontId="54" fillId="0" borderId="87" xfId="0" quotePrefix="1" applyFont="1" applyBorder="1" applyProtection="1">
      <protection locked="0"/>
    </xf>
    <xf numFmtId="0" fontId="54" fillId="13" borderId="157" xfId="0" quotePrefix="1" applyFont="1" applyFill="1" applyBorder="1" applyProtection="1">
      <protection locked="0"/>
    </xf>
    <xf numFmtId="0" fontId="54" fillId="9" borderId="0" xfId="0" quotePrefix="1" applyFont="1" applyFill="1" applyBorder="1" applyAlignment="1" applyProtection="1">
      <alignment horizontal="right"/>
      <protection locked="0"/>
    </xf>
    <xf numFmtId="0" fontId="0" fillId="0" borderId="0" xfId="0" applyFill="1" applyAlignment="1" applyProtection="1">
      <protection locked="0"/>
    </xf>
    <xf numFmtId="0" fontId="54" fillId="9" borderId="27" xfId="0" quotePrefix="1" applyFont="1" applyFill="1" applyBorder="1" applyAlignment="1" applyProtection="1">
      <alignment horizontal="right" vertical="top"/>
      <protection locked="0"/>
    </xf>
    <xf numFmtId="0" fontId="54" fillId="0" borderId="41" xfId="0" quotePrefix="1" applyFont="1" applyBorder="1" applyProtection="1">
      <protection locked="0"/>
    </xf>
    <xf numFmtId="0" fontId="54" fillId="0" borderId="27" xfId="0" quotePrefix="1" applyFont="1" applyBorder="1" applyProtection="1">
      <protection locked="0"/>
    </xf>
    <xf numFmtId="0" fontId="54" fillId="0" borderId="149" xfId="0" quotePrefix="1" applyFont="1" applyBorder="1" applyProtection="1">
      <protection locked="0"/>
    </xf>
    <xf numFmtId="0" fontId="54" fillId="13" borderId="153" xfId="0" quotePrefix="1" applyFont="1" applyFill="1" applyBorder="1" applyProtection="1">
      <protection locked="0"/>
    </xf>
    <xf numFmtId="0" fontId="54" fillId="0" borderId="158" xfId="0" quotePrefix="1" applyFont="1" applyBorder="1" applyProtection="1">
      <protection locked="0"/>
    </xf>
    <xf numFmtId="0" fontId="54" fillId="13" borderId="150" xfId="0" quotePrefix="1" applyFont="1" applyFill="1" applyBorder="1" applyProtection="1">
      <protection locked="0"/>
    </xf>
    <xf numFmtId="0" fontId="54" fillId="9" borderId="0" xfId="0" quotePrefix="1" applyFont="1" applyFill="1" applyBorder="1" applyAlignment="1" applyProtection="1">
      <alignment horizontal="right" vertical="top"/>
      <protection locked="0"/>
    </xf>
    <xf numFmtId="0" fontId="17" fillId="4" borderId="0" xfId="0" applyFont="1" applyFill="1" applyBorder="1" applyAlignment="1" applyProtection="1">
      <alignment horizontal="left" vertical="top" wrapText="1"/>
      <protection locked="0"/>
    </xf>
    <xf numFmtId="0" fontId="54" fillId="14" borderId="27" xfId="0" quotePrefix="1" applyFont="1" applyFill="1" applyBorder="1" applyAlignment="1" applyProtection="1">
      <alignment horizontal="left"/>
      <protection locked="0"/>
    </xf>
    <xf numFmtId="0" fontId="0" fillId="7" borderId="27" xfId="0" applyFont="1" applyFill="1" applyBorder="1" applyAlignment="1" applyProtection="1">
      <alignment horizontal="left" vertical="top" indent="4"/>
      <protection locked="0"/>
    </xf>
    <xf numFmtId="0" fontId="54" fillId="13" borderId="49" xfId="0" quotePrefix="1" applyFont="1" applyFill="1" applyBorder="1" applyProtection="1">
      <protection locked="0"/>
    </xf>
    <xf numFmtId="0" fontId="19" fillId="0" borderId="0" xfId="0" applyFont="1" applyFill="1" applyProtection="1">
      <protection locked="0"/>
    </xf>
    <xf numFmtId="0" fontId="19" fillId="8" borderId="0" xfId="0" quotePrefix="1" applyFont="1" applyFill="1" applyBorder="1" applyAlignment="1" applyProtection="1">
      <alignment horizontal="left" vertical="top"/>
      <protection locked="0"/>
    </xf>
    <xf numFmtId="0" fontId="19" fillId="0" borderId="0" xfId="0" applyFont="1" applyFill="1" applyBorder="1" applyAlignment="1" applyProtection="1">
      <alignment vertical="top"/>
      <protection locked="0"/>
    </xf>
    <xf numFmtId="0" fontId="0" fillId="7" borderId="27" xfId="0" applyFill="1" applyBorder="1" applyAlignment="1" applyProtection="1">
      <alignment horizontal="left" vertical="top" indent="2"/>
      <protection locked="0"/>
    </xf>
    <xf numFmtId="0" fontId="0" fillId="7" borderId="0" xfId="0" applyFill="1" applyBorder="1" applyAlignment="1" applyProtection="1">
      <alignment horizontal="left" vertical="top" indent="2"/>
      <protection locked="0"/>
    </xf>
    <xf numFmtId="0" fontId="58" fillId="0" borderId="0" xfId="0" applyFont="1" applyAlignment="1" applyProtection="1">
      <protection locked="0"/>
    </xf>
    <xf numFmtId="0" fontId="92" fillId="0" borderId="0" xfId="0" applyFont="1" applyAlignment="1" applyProtection="1">
      <protection locked="0"/>
    </xf>
    <xf numFmtId="0" fontId="59" fillId="0" borderId="0" xfId="0" applyFont="1" applyAlignment="1" applyProtection="1">
      <protection locked="0"/>
    </xf>
    <xf numFmtId="0" fontId="6" fillId="0" borderId="0" xfId="0" applyFont="1" applyAlignment="1" applyProtection="1">
      <alignment horizontal="left" vertical="top"/>
      <protection locked="0"/>
    </xf>
    <xf numFmtId="0" fontId="61" fillId="7" borderId="0" xfId="0" applyFont="1" applyFill="1" applyBorder="1" applyAlignment="1" applyProtection="1">
      <protection locked="0"/>
    </xf>
    <xf numFmtId="0" fontId="0" fillId="7" borderId="27" xfId="0" applyFill="1" applyBorder="1" applyAlignment="1" applyProtection="1">
      <alignment vertical="top"/>
      <protection locked="0"/>
    </xf>
    <xf numFmtId="0" fontId="0" fillId="0" borderId="0" xfId="0" applyAlignment="1" applyProtection="1">
      <alignment vertical="top" wrapText="1"/>
      <protection locked="0"/>
    </xf>
    <xf numFmtId="0" fontId="0" fillId="0" borderId="0" xfId="0" applyAlignment="1" applyProtection="1">
      <alignment horizontal="left" vertical="top" wrapText="1"/>
      <protection locked="0"/>
    </xf>
    <xf numFmtId="0" fontId="1" fillId="0" borderId="0" xfId="0" applyFont="1" applyAlignment="1" applyProtection="1">
      <alignment vertical="top" wrapText="1"/>
      <protection locked="0"/>
    </xf>
    <xf numFmtId="0" fontId="13" fillId="0" borderId="0" xfId="0" applyFont="1" applyAlignment="1" applyProtection="1">
      <protection locked="0"/>
    </xf>
    <xf numFmtId="0" fontId="54" fillId="9" borderId="27" xfId="0" applyFont="1" applyFill="1" applyBorder="1" applyAlignment="1" applyProtection="1">
      <alignment horizontal="left" vertical="top"/>
      <protection locked="0"/>
    </xf>
    <xf numFmtId="0" fontId="0" fillId="7" borderId="0" xfId="0" applyFill="1" applyProtection="1">
      <protection locked="0"/>
    </xf>
    <xf numFmtId="0" fontId="68" fillId="0" borderId="0" xfId="0" applyFont="1" applyFill="1" applyAlignment="1" applyProtection="1">
      <alignment vertical="top"/>
      <protection locked="0"/>
    </xf>
    <xf numFmtId="0" fontId="7" fillId="0" borderId="0" xfId="0" applyFont="1" applyProtection="1">
      <protection locked="0"/>
    </xf>
    <xf numFmtId="0" fontId="7" fillId="0" borderId="0" xfId="0" applyFont="1" applyAlignment="1" applyProtection="1">
      <protection locked="0"/>
    </xf>
    <xf numFmtId="0" fontId="54" fillId="8" borderId="27" xfId="0" applyFont="1" applyFill="1" applyBorder="1" applyAlignment="1" applyProtection="1">
      <alignment horizontal="center" vertical="top" wrapText="1"/>
      <protection locked="0"/>
    </xf>
    <xf numFmtId="0" fontId="54" fillId="8" borderId="27" xfId="0" applyFont="1" applyFill="1" applyBorder="1" applyAlignment="1" applyProtection="1">
      <alignment horizontal="center" vertical="top"/>
      <protection locked="0"/>
    </xf>
    <xf numFmtId="0" fontId="87" fillId="0" borderId="27" xfId="0" applyFont="1" applyBorder="1" applyAlignment="1" applyProtection="1">
      <alignment horizontal="center" vertical="top"/>
      <protection locked="0"/>
    </xf>
    <xf numFmtId="0" fontId="87" fillId="0" borderId="27" xfId="0" quotePrefix="1" applyFont="1" applyBorder="1" applyAlignment="1" applyProtection="1">
      <alignment horizontal="left" vertical="top"/>
      <protection locked="0"/>
    </xf>
    <xf numFmtId="0" fontId="87" fillId="0" borderId="27" xfId="0" quotePrefix="1" applyFont="1" applyBorder="1" applyAlignment="1" applyProtection="1">
      <alignment horizontal="left" vertical="top" wrapText="1"/>
      <protection locked="0"/>
    </xf>
    <xf numFmtId="0" fontId="87" fillId="0" borderId="27" xfId="0" applyFont="1" applyBorder="1" applyAlignment="1" applyProtection="1">
      <alignment horizontal="left" vertical="top"/>
      <protection locked="0"/>
    </xf>
    <xf numFmtId="0" fontId="87" fillId="0" borderId="27" xfId="0" applyFont="1" applyBorder="1" applyAlignment="1" applyProtection="1">
      <alignment horizontal="left" vertical="top" wrapText="1"/>
      <protection locked="0"/>
    </xf>
    <xf numFmtId="0" fontId="87" fillId="2" borderId="27" xfId="0" applyFont="1" applyFill="1" applyBorder="1" applyAlignment="1" applyProtection="1">
      <alignment horizontal="left" vertical="top" wrapText="1"/>
      <protection locked="0"/>
    </xf>
    <xf numFmtId="0" fontId="87" fillId="2" borderId="27" xfId="0" quotePrefix="1" applyFont="1" applyFill="1" applyBorder="1" applyAlignment="1" applyProtection="1">
      <alignment horizontal="left" vertical="top"/>
      <protection locked="0"/>
    </xf>
    <xf numFmtId="0" fontId="1" fillId="0" borderId="0" xfId="0" applyFont="1" applyAlignment="1" applyProtection="1">
      <alignment horizontal="left" vertical="top" wrapText="1"/>
      <protection locked="0"/>
    </xf>
    <xf numFmtId="0" fontId="23" fillId="9" borderId="0" xfId="0" applyFont="1" applyFill="1" applyAlignment="1" applyProtection="1">
      <alignment vertical="top"/>
      <protection locked="0"/>
    </xf>
    <xf numFmtId="0" fontId="33" fillId="0" borderId="0" xfId="0" applyFont="1" applyProtection="1">
      <protection locked="0"/>
    </xf>
    <xf numFmtId="0" fontId="64" fillId="7" borderId="27" xfId="0" applyFont="1" applyFill="1" applyBorder="1" applyAlignment="1" applyProtection="1">
      <alignment horizontal="center" vertical="center"/>
      <protection locked="0"/>
    </xf>
    <xf numFmtId="0" fontId="64" fillId="7" borderId="27" xfId="0" applyFont="1" applyFill="1" applyBorder="1" applyAlignment="1" applyProtection="1">
      <alignment horizontal="center" vertical="center" wrapText="1"/>
      <protection locked="0"/>
    </xf>
    <xf numFmtId="0" fontId="64" fillId="7" borderId="27" xfId="0" applyFont="1" applyFill="1" applyBorder="1" applyAlignment="1" applyProtection="1">
      <alignment horizontal="left" vertical="top"/>
      <protection locked="0"/>
    </xf>
    <xf numFmtId="0" fontId="64" fillId="7" borderId="27" xfId="0" applyFont="1" applyFill="1" applyBorder="1" applyAlignment="1" applyProtection="1">
      <alignment horizontal="left" vertical="top" wrapText="1"/>
      <protection locked="0"/>
    </xf>
    <xf numFmtId="0" fontId="64" fillId="7" borderId="43" xfId="0" applyFont="1" applyFill="1" applyBorder="1" applyAlignment="1" applyProtection="1">
      <alignment vertical="center"/>
      <protection locked="0"/>
    </xf>
    <xf numFmtId="0" fontId="27" fillId="0" borderId="50" xfId="0" applyFont="1" applyBorder="1" applyAlignment="1" applyProtection="1">
      <alignment horizontal="left" vertical="top" wrapText="1"/>
      <protection locked="0"/>
    </xf>
    <xf numFmtId="0" fontId="64" fillId="7" borderId="59" xfId="0" applyFont="1" applyFill="1" applyBorder="1" applyAlignment="1" applyProtection="1">
      <alignment vertical="center"/>
      <protection locked="0"/>
    </xf>
    <xf numFmtId="0" fontId="64" fillId="7" borderId="60" xfId="0" applyFont="1" applyFill="1" applyBorder="1" applyAlignment="1" applyProtection="1">
      <alignment vertical="center"/>
      <protection locked="0"/>
    </xf>
    <xf numFmtId="0" fontId="68" fillId="0" borderId="0" xfId="0" applyFont="1" applyAlignment="1" applyProtection="1">
      <alignment horizontal="center" vertical="center"/>
      <protection locked="0"/>
    </xf>
    <xf numFmtId="0" fontId="68" fillId="0" borderId="0" xfId="0" applyFont="1" applyAlignment="1" applyProtection="1">
      <alignment vertical="top"/>
      <protection locked="0"/>
    </xf>
    <xf numFmtId="0" fontId="0" fillId="0" borderId="0" xfId="0" applyBorder="1" applyAlignment="1" applyProtection="1">
      <alignment horizontal="center" vertical="center"/>
      <protection locked="0"/>
    </xf>
    <xf numFmtId="0" fontId="38" fillId="8" borderId="27" xfId="0" applyFont="1" applyFill="1" applyBorder="1" applyAlignment="1" applyProtection="1">
      <alignment vertical="top"/>
      <protection locked="0"/>
    </xf>
    <xf numFmtId="0" fontId="32" fillId="0" borderId="0" xfId="0" applyFont="1" applyBorder="1" applyAlignment="1" applyProtection="1">
      <alignment horizontal="left" vertical="top" wrapText="1"/>
      <protection locked="0"/>
    </xf>
    <xf numFmtId="0" fontId="71" fillId="9" borderId="50" xfId="0" applyFont="1" applyFill="1" applyBorder="1" applyAlignment="1" applyProtection="1">
      <alignment horizontal="left" vertical="top"/>
      <protection locked="0"/>
    </xf>
    <xf numFmtId="0" fontId="71" fillId="9" borderId="50" xfId="0" applyFont="1" applyFill="1" applyBorder="1" applyAlignment="1" applyProtection="1">
      <alignment vertical="top"/>
      <protection locked="0"/>
    </xf>
    <xf numFmtId="0" fontId="77" fillId="9" borderId="0" xfId="0" applyFont="1" applyFill="1" applyBorder="1" applyAlignment="1" applyProtection="1">
      <protection locked="0"/>
    </xf>
    <xf numFmtId="0" fontId="54" fillId="4" borderId="27" xfId="0" applyFont="1" applyFill="1" applyBorder="1" applyAlignment="1" applyProtection="1">
      <alignment horizontal="center" vertical="top" wrapText="1"/>
      <protection locked="0"/>
    </xf>
    <xf numFmtId="0" fontId="75" fillId="0" borderId="0" xfId="0" applyFont="1" applyAlignment="1" applyProtection="1">
      <protection locked="0"/>
    </xf>
    <xf numFmtId="0" fontId="0" fillId="0" borderId="0" xfId="0" applyAlignment="1" applyProtection="1">
      <alignment wrapText="1"/>
      <protection locked="0"/>
    </xf>
    <xf numFmtId="0" fontId="20" fillId="4" borderId="27" xfId="0" applyFont="1" applyFill="1" applyBorder="1" applyAlignment="1" applyProtection="1">
      <alignment horizontal="center" vertical="center"/>
      <protection locked="0"/>
    </xf>
    <xf numFmtId="0" fontId="20" fillId="4" borderId="27" xfId="0" applyFont="1" applyFill="1" applyBorder="1" applyAlignment="1" applyProtection="1">
      <alignment horizontal="center" vertical="center" wrapText="1"/>
      <protection locked="0"/>
    </xf>
    <xf numFmtId="0" fontId="20" fillId="4" borderId="27" xfId="0" applyFont="1" applyFill="1" applyBorder="1" applyAlignment="1" applyProtection="1">
      <alignment horizontal="left" vertical="top"/>
      <protection locked="0"/>
    </xf>
    <xf numFmtId="0" fontId="64" fillId="7" borderId="27" xfId="0" quotePrefix="1" applyFont="1" applyFill="1" applyBorder="1" applyAlignment="1" applyProtection="1">
      <alignment horizontal="left" vertical="top" wrapText="1"/>
      <protection locked="0"/>
    </xf>
    <xf numFmtId="0" fontId="76" fillId="9" borderId="43" xfId="0" applyFont="1" applyFill="1" applyBorder="1" applyAlignment="1" applyProtection="1">
      <alignment vertical="center"/>
      <protection locked="0"/>
    </xf>
    <xf numFmtId="0" fontId="76" fillId="9" borderId="59" xfId="0" applyFont="1" applyFill="1" applyBorder="1" applyAlignment="1" applyProtection="1">
      <alignment vertical="center"/>
      <protection locked="0"/>
    </xf>
    <xf numFmtId="0" fontId="76" fillId="9" borderId="60" xfId="0" applyFont="1" applyFill="1" applyBorder="1" applyAlignment="1" applyProtection="1">
      <alignment vertical="center"/>
      <protection locked="0"/>
    </xf>
    <xf numFmtId="0" fontId="22" fillId="0" borderId="0" xfId="0" applyFont="1" applyAlignment="1" applyProtection="1">
      <alignment horizontal="center" vertical="center"/>
      <protection locked="0"/>
    </xf>
    <xf numFmtId="0" fontId="87" fillId="0" borderId="27" xfId="0" quotePrefix="1" applyFont="1" applyBorder="1" applyAlignment="1" applyProtection="1">
      <alignment horizontal="center" vertical="top"/>
      <protection locked="0"/>
    </xf>
    <xf numFmtId="0" fontId="16" fillId="0" borderId="27" xfId="0" applyFont="1" applyBorder="1" applyProtection="1">
      <protection locked="0"/>
    </xf>
    <xf numFmtId="0" fontId="0" fillId="7" borderId="41" xfId="0" applyFont="1" applyFill="1" applyBorder="1" applyAlignment="1" applyProtection="1">
      <alignment horizontal="left" vertical="top"/>
      <protection locked="0"/>
    </xf>
    <xf numFmtId="0" fontId="87" fillId="15" borderId="27" xfId="0" applyFont="1" applyFill="1" applyBorder="1" applyAlignment="1" applyProtection="1">
      <alignment horizontal="left" vertical="top" wrapText="1"/>
      <protection locked="0"/>
    </xf>
    <xf numFmtId="0" fontId="1" fillId="7" borderId="27" xfId="0" applyFont="1" applyFill="1" applyBorder="1" applyAlignment="1" applyProtection="1">
      <alignment horizontal="left" vertical="top"/>
      <protection locked="0"/>
    </xf>
    <xf numFmtId="0" fontId="0" fillId="0" borderId="0" xfId="0" quotePrefix="1" applyAlignment="1" applyProtection="1">
      <alignment vertical="top" wrapText="1"/>
      <protection locked="0"/>
    </xf>
    <xf numFmtId="0" fontId="80" fillId="0" borderId="1" xfId="0" applyFont="1" applyBorder="1" applyAlignment="1" applyProtection="1">
      <alignment horizontal="left" vertical="top" wrapText="1"/>
      <protection locked="0"/>
    </xf>
    <xf numFmtId="0" fontId="80" fillId="0" borderId="50" xfId="0" applyFont="1" applyBorder="1" applyAlignment="1" applyProtection="1">
      <alignment horizontal="left" vertical="top" wrapText="1"/>
      <protection locked="0"/>
    </xf>
    <xf numFmtId="0" fontId="27" fillId="0" borderId="0" xfId="0" applyFont="1" applyAlignment="1" applyProtection="1">
      <alignment horizontal="right"/>
      <protection locked="0"/>
    </xf>
    <xf numFmtId="0" fontId="19" fillId="12" borderId="27" xfId="0" applyFont="1" applyFill="1" applyBorder="1" applyAlignment="1" applyProtection="1">
      <protection locked="0"/>
    </xf>
    <xf numFmtId="0" fontId="29" fillId="0" borderId="0" xfId="0" applyFont="1" applyBorder="1" applyAlignment="1" applyProtection="1">
      <protection locked="0"/>
    </xf>
    <xf numFmtId="0" fontId="10" fillId="0" borderId="0" xfId="0" applyFont="1" applyAlignment="1" applyProtection="1">
      <alignment wrapText="1"/>
      <protection locked="0"/>
    </xf>
    <xf numFmtId="0" fontId="49" fillId="0" borderId="6" xfId="0" applyFont="1" applyBorder="1" applyAlignment="1" applyProtection="1">
      <alignment vertical="top" wrapText="1"/>
    </xf>
    <xf numFmtId="0" fontId="49" fillId="0" borderId="6" xfId="0" applyFont="1" applyBorder="1" applyAlignment="1" applyProtection="1">
      <alignment horizontal="center" vertical="top" wrapText="1"/>
    </xf>
    <xf numFmtId="0" fontId="0" fillId="0" borderId="6" xfId="0" applyBorder="1" applyAlignment="1" applyProtection="1">
      <alignment horizontal="center" vertical="center"/>
    </xf>
    <xf numFmtId="0" fontId="49" fillId="0" borderId="3" xfId="0" applyFont="1" applyBorder="1" applyAlignment="1" applyProtection="1">
      <alignment vertical="top" wrapText="1"/>
    </xf>
    <xf numFmtId="0" fontId="49" fillId="0" borderId="3" xfId="0" applyFont="1" applyBorder="1" applyAlignment="1" applyProtection="1">
      <alignment horizontal="center" vertical="top" wrapText="1"/>
    </xf>
    <xf numFmtId="0" fontId="0" fillId="0" borderId="3" xfId="0" applyBorder="1" applyAlignment="1" applyProtection="1">
      <alignment horizontal="center" vertical="center"/>
    </xf>
    <xf numFmtId="0" fontId="15" fillId="0" borderId="3" xfId="0" applyFont="1" applyBorder="1" applyAlignment="1" applyProtection="1">
      <alignment horizontal="left" vertical="top"/>
    </xf>
    <xf numFmtId="0" fontId="1" fillId="0" borderId="0" xfId="0" applyFont="1" applyAlignment="1" applyProtection="1">
      <alignment horizontal="left" vertical="top" wrapText="1"/>
    </xf>
    <xf numFmtId="14" fontId="0" fillId="7" borderId="27" xfId="0" applyNumberFormat="1" applyFont="1" applyFill="1" applyBorder="1" applyAlignment="1" applyProtection="1">
      <alignment horizontal="left" vertical="top" indent="2"/>
      <protection locked="0"/>
    </xf>
    <xf numFmtId="0" fontId="30" fillId="0" borderId="184" xfId="0" applyFont="1" applyBorder="1" applyAlignment="1">
      <alignment vertical="top" wrapText="1"/>
    </xf>
    <xf numFmtId="0" fontId="30" fillId="0" borderId="187" xfId="0" applyFont="1" applyBorder="1" applyAlignment="1">
      <alignment vertical="top" wrapText="1"/>
    </xf>
    <xf numFmtId="0" fontId="39" fillId="10" borderId="27" xfId="0" applyFont="1" applyFill="1" applyBorder="1" applyAlignment="1" applyProtection="1">
      <alignment horizontal="left" vertical="top"/>
      <protection locked="0"/>
    </xf>
    <xf numFmtId="0" fontId="95" fillId="0" borderId="27" xfId="0" applyFont="1" applyFill="1" applyBorder="1" applyAlignment="1" applyProtection="1">
      <alignment horizontal="left" vertical="top"/>
      <protection locked="0"/>
    </xf>
    <xf numFmtId="0" fontId="18" fillId="3" borderId="189" xfId="0" applyFont="1" applyFill="1" applyBorder="1" applyAlignment="1">
      <alignment horizontal="center" vertical="center" wrapText="1"/>
    </xf>
    <xf numFmtId="0" fontId="18" fillId="3" borderId="188" xfId="0" applyFont="1" applyFill="1" applyBorder="1" applyAlignment="1">
      <alignment horizontal="center" vertical="center" wrapText="1"/>
    </xf>
    <xf numFmtId="0" fontId="20" fillId="3" borderId="1" xfId="0" applyFont="1" applyFill="1" applyBorder="1" applyAlignment="1">
      <alignment vertical="center" wrapText="1"/>
    </xf>
    <xf numFmtId="0" fontId="0" fillId="7" borderId="27" xfId="0" applyFill="1" applyBorder="1" applyAlignment="1" applyProtection="1">
      <alignment vertical="top" wrapText="1"/>
      <protection locked="0"/>
    </xf>
    <xf numFmtId="0" fontId="19" fillId="12" borderId="1" xfId="0" applyFont="1" applyFill="1" applyBorder="1" applyProtection="1">
      <protection locked="0"/>
    </xf>
    <xf numFmtId="0" fontId="16" fillId="17" borderId="27" xfId="0" applyFont="1" applyFill="1" applyBorder="1" applyAlignment="1" applyProtection="1">
      <alignment horizontal="left" vertical="top"/>
      <protection locked="0"/>
    </xf>
    <xf numFmtId="0" fontId="22" fillId="12" borderId="27" xfId="0" applyFont="1" applyFill="1" applyBorder="1" applyProtection="1">
      <protection locked="0"/>
    </xf>
    <xf numFmtId="0" fontId="83" fillId="0" borderId="0" xfId="0" applyFont="1" applyAlignment="1">
      <alignment horizontal="left"/>
    </xf>
    <xf numFmtId="0" fontId="9" fillId="0" borderId="0" xfId="0" applyFont="1" applyAlignment="1">
      <alignment horizontal="left"/>
    </xf>
    <xf numFmtId="0" fontId="0" fillId="0" borderId="0" xfId="0" applyAlignment="1">
      <alignment horizontal="left" vertical="top" wrapText="1"/>
    </xf>
    <xf numFmtId="0" fontId="21" fillId="0" borderId="0" xfId="0" applyFont="1" applyAlignment="1">
      <alignment horizontal="left" vertical="top" wrapText="1"/>
    </xf>
    <xf numFmtId="0" fontId="36" fillId="0" borderId="0" xfId="0" applyFont="1" applyAlignment="1">
      <alignment horizontal="center" vertical="top"/>
    </xf>
    <xf numFmtId="0" fontId="10" fillId="0" borderId="0" xfId="0" applyFont="1" applyAlignment="1">
      <alignment horizontal="left" vertical="center"/>
    </xf>
    <xf numFmtId="0" fontId="37" fillId="2" borderId="9" xfId="0" applyFont="1" applyFill="1" applyBorder="1" applyAlignment="1">
      <alignment horizontal="center" vertical="center"/>
    </xf>
    <xf numFmtId="0" fontId="37" fillId="2" borderId="10" xfId="0" applyFont="1" applyFill="1" applyBorder="1" applyAlignment="1">
      <alignment horizontal="center" vertical="center"/>
    </xf>
    <xf numFmtId="0" fontId="62" fillId="7" borderId="5" xfId="0" applyFont="1" applyFill="1" applyBorder="1" applyAlignment="1" applyProtection="1">
      <alignment horizontal="center" vertical="top" wrapText="1"/>
      <protection locked="0"/>
    </xf>
    <xf numFmtId="0" fontId="0" fillId="0" borderId="0" xfId="0" applyAlignment="1">
      <alignment horizontal="left" vertical="center" wrapText="1"/>
    </xf>
    <xf numFmtId="0" fontId="0" fillId="0" borderId="0" xfId="0" applyFill="1" applyAlignment="1">
      <alignment horizontal="left" vertical="top" wrapText="1"/>
    </xf>
    <xf numFmtId="0" fontId="0" fillId="0" borderId="0" xfId="0" applyFont="1" applyFill="1" applyAlignment="1">
      <alignment horizontal="left" vertical="top" wrapText="1"/>
    </xf>
    <xf numFmtId="0" fontId="17" fillId="3" borderId="18" xfId="0" applyFont="1" applyFill="1" applyBorder="1" applyAlignment="1">
      <alignment horizontal="center" vertical="top" wrapText="1"/>
    </xf>
    <xf numFmtId="0" fontId="17" fillId="3" borderId="19" xfId="0" applyFont="1" applyFill="1" applyBorder="1" applyAlignment="1">
      <alignment horizontal="center" vertical="top" wrapText="1"/>
    </xf>
    <xf numFmtId="0" fontId="37" fillId="2" borderId="18" xfId="0" applyFont="1" applyFill="1" applyBorder="1" applyAlignment="1">
      <alignment horizontal="center" vertical="top" wrapText="1"/>
    </xf>
    <xf numFmtId="0" fontId="37" fillId="2" borderId="19" xfId="0" applyFont="1" applyFill="1" applyBorder="1" applyAlignment="1">
      <alignment horizontal="center" vertical="top" wrapText="1"/>
    </xf>
    <xf numFmtId="0" fontId="37" fillId="2" borderId="183" xfId="0" applyFont="1" applyFill="1" applyBorder="1" applyAlignment="1">
      <alignment horizontal="center" vertical="top" wrapText="1"/>
    </xf>
    <xf numFmtId="0" fontId="88" fillId="2" borderId="11" xfId="0" applyFont="1" applyFill="1" applyBorder="1" applyAlignment="1">
      <alignment horizontal="center" vertical="center" wrapText="1"/>
    </xf>
    <xf numFmtId="0" fontId="88" fillId="2" borderId="12" xfId="0" applyFont="1" applyFill="1" applyBorder="1" applyAlignment="1">
      <alignment horizontal="center" vertical="center" wrapText="1"/>
    </xf>
    <xf numFmtId="0" fontId="67" fillId="0" borderId="0" xfId="0" applyFont="1" applyAlignment="1" applyProtection="1">
      <alignment horizontal="left" vertical="top" wrapText="1"/>
      <protection locked="0"/>
    </xf>
    <xf numFmtId="0" fontId="8" fillId="0" borderId="0" xfId="0" applyFont="1" applyAlignment="1">
      <alignment horizontal="left"/>
    </xf>
    <xf numFmtId="0" fontId="0" fillId="0" borderId="75" xfId="0" applyFont="1" applyBorder="1" applyAlignment="1">
      <alignment horizontal="left" vertical="top" wrapText="1" indent="4"/>
    </xf>
    <xf numFmtId="0" fontId="0" fillId="0" borderId="78" xfId="0" applyFont="1" applyBorder="1" applyAlignment="1">
      <alignment horizontal="left" vertical="top" wrapText="1" indent="4"/>
    </xf>
    <xf numFmtId="0" fontId="0" fillId="0" borderId="71" xfId="0" applyFont="1" applyBorder="1" applyAlignment="1">
      <alignment horizontal="left" vertical="top" wrapText="1" indent="4"/>
    </xf>
    <xf numFmtId="0" fontId="0" fillId="0" borderId="75" xfId="0" applyFont="1" applyBorder="1" applyAlignment="1">
      <alignment horizontal="left" vertical="top" wrapText="1" indent="2"/>
    </xf>
    <xf numFmtId="0" fontId="0" fillId="0" borderId="78" xfId="0" applyFont="1" applyBorder="1" applyAlignment="1">
      <alignment horizontal="left" vertical="top" wrapText="1" indent="2"/>
    </xf>
    <xf numFmtId="0" fontId="0" fillId="0" borderId="71" xfId="0" applyFont="1" applyBorder="1" applyAlignment="1">
      <alignment horizontal="left" vertical="top" wrapText="1" indent="2"/>
    </xf>
    <xf numFmtId="0" fontId="15" fillId="0" borderId="7" xfId="0" applyFont="1" applyBorder="1" applyAlignment="1" applyProtection="1">
      <alignment horizontal="left" vertical="top"/>
    </xf>
    <xf numFmtId="0" fontId="0" fillId="0" borderId="0" xfId="0" applyFont="1" applyAlignment="1">
      <alignment horizontal="left" vertical="top" wrapText="1"/>
    </xf>
    <xf numFmtId="0" fontId="86" fillId="0" borderId="0" xfId="0" applyFont="1" applyBorder="1" applyAlignment="1">
      <alignment horizontal="left" vertical="top" wrapText="1"/>
    </xf>
    <xf numFmtId="0" fontId="1" fillId="0" borderId="184" xfId="0" applyFont="1" applyBorder="1" applyAlignment="1">
      <alignment horizontal="left" vertical="top" wrapText="1"/>
    </xf>
    <xf numFmtId="0" fontId="1" fillId="0" borderId="185" xfId="0" applyFont="1" applyBorder="1" applyAlignment="1">
      <alignment horizontal="left" vertical="top" wrapText="1"/>
    </xf>
    <xf numFmtId="0" fontId="1" fillId="0" borderId="186" xfId="0" applyFont="1" applyBorder="1" applyAlignment="1">
      <alignment horizontal="left" vertical="top" wrapText="1"/>
    </xf>
    <xf numFmtId="0" fontId="1" fillId="0" borderId="75" xfId="0" applyFont="1" applyBorder="1" applyAlignment="1">
      <alignment horizontal="left" vertical="top" wrapText="1"/>
    </xf>
    <xf numFmtId="0" fontId="1" fillId="0" borderId="78" xfId="0" applyFont="1" applyBorder="1" applyAlignment="1">
      <alignment horizontal="left" vertical="top" wrapText="1"/>
    </xf>
    <xf numFmtId="0" fontId="1" fillId="0" borderId="71" xfId="0" applyFont="1" applyBorder="1" applyAlignment="1">
      <alignment horizontal="left" vertical="top" wrapText="1"/>
    </xf>
    <xf numFmtId="0" fontId="0" fillId="0" borderId="74" xfId="0" applyFont="1" applyBorder="1" applyAlignment="1">
      <alignment horizontal="left" vertical="top" wrapText="1" indent="2"/>
    </xf>
    <xf numFmtId="0" fontId="0" fillId="0" borderId="77" xfId="0" applyFont="1" applyBorder="1" applyAlignment="1">
      <alignment horizontal="left" vertical="top" wrapText="1" indent="2"/>
    </xf>
    <xf numFmtId="0" fontId="0" fillId="0" borderId="68" xfId="0" applyFont="1" applyBorder="1" applyAlignment="1">
      <alignment horizontal="left" vertical="top" wrapText="1" indent="2"/>
    </xf>
    <xf numFmtId="0" fontId="15" fillId="0" borderId="3" xfId="0" applyFont="1" applyBorder="1" applyAlignment="1" applyProtection="1">
      <alignment horizontal="left" vertical="top"/>
    </xf>
    <xf numFmtId="0" fontId="85" fillId="0" borderId="0" xfId="0" applyFont="1" applyBorder="1" applyAlignment="1">
      <alignment horizontal="left" vertical="top" wrapText="1"/>
    </xf>
    <xf numFmtId="0" fontId="18" fillId="3" borderId="39" xfId="0" applyFont="1" applyFill="1" applyBorder="1" applyAlignment="1">
      <alignment horizontal="center" wrapText="1"/>
    </xf>
    <xf numFmtId="0" fontId="18" fillId="3" borderId="51" xfId="0" applyFont="1" applyFill="1" applyBorder="1" applyAlignment="1">
      <alignment horizontal="center" wrapText="1"/>
    </xf>
    <xf numFmtId="0" fontId="18" fillId="3" borderId="40" xfId="0" applyFont="1" applyFill="1" applyBorder="1" applyAlignment="1">
      <alignment horizontal="center" wrapText="1"/>
    </xf>
    <xf numFmtId="0" fontId="78" fillId="6" borderId="16" xfId="0" applyFont="1" applyFill="1" applyBorder="1" applyAlignment="1" applyProtection="1">
      <alignment horizontal="center" wrapText="1"/>
    </xf>
    <xf numFmtId="0" fontId="78" fillId="6" borderId="37" xfId="0" applyFont="1" applyFill="1" applyBorder="1" applyAlignment="1" applyProtection="1">
      <alignment horizontal="center" wrapText="1"/>
    </xf>
    <xf numFmtId="0" fontId="78" fillId="6" borderId="15" xfId="0" applyFont="1" applyFill="1" applyBorder="1" applyAlignment="1" applyProtection="1">
      <alignment horizontal="center" wrapText="1"/>
    </xf>
    <xf numFmtId="0" fontId="1" fillId="0" borderId="74" xfId="0" applyFont="1" applyBorder="1" applyAlignment="1">
      <alignment horizontal="left" vertical="center" wrapText="1"/>
    </xf>
    <xf numFmtId="0" fontId="1" fillId="0" borderId="77" xfId="0" applyFont="1" applyBorder="1" applyAlignment="1">
      <alignment horizontal="left" vertical="center" wrapText="1"/>
    </xf>
    <xf numFmtId="0" fontId="1" fillId="0" borderId="68" xfId="0" applyFont="1" applyBorder="1" applyAlignment="1">
      <alignment horizontal="left" vertical="center" wrapText="1"/>
    </xf>
    <xf numFmtId="0" fontId="1" fillId="0" borderId="74" xfId="0" applyFont="1" applyBorder="1" applyAlignment="1">
      <alignment horizontal="left" vertical="top" wrapText="1"/>
    </xf>
    <xf numFmtId="0" fontId="1" fillId="0" borderId="77" xfId="0" applyFont="1" applyBorder="1" applyAlignment="1">
      <alignment horizontal="left" vertical="top" wrapText="1"/>
    </xf>
    <xf numFmtId="0" fontId="1" fillId="0" borderId="68" xfId="0" applyFont="1" applyBorder="1" applyAlignment="1">
      <alignment horizontal="left" vertical="top" wrapText="1"/>
    </xf>
    <xf numFmtId="0" fontId="4" fillId="0" borderId="65" xfId="0" applyFont="1" applyBorder="1" applyAlignment="1">
      <alignment horizontal="center" vertical="top"/>
    </xf>
    <xf numFmtId="0" fontId="4" fillId="0" borderId="162" xfId="0" applyFont="1" applyBorder="1" applyAlignment="1">
      <alignment horizontal="center" vertical="top"/>
    </xf>
    <xf numFmtId="0" fontId="18" fillId="3" borderId="39" xfId="0" applyFont="1" applyFill="1" applyBorder="1" applyAlignment="1" applyProtection="1">
      <alignment horizontal="center" wrapText="1"/>
    </xf>
    <xf numFmtId="0" fontId="18" fillId="3" borderId="51" xfId="0" applyFont="1" applyFill="1" applyBorder="1" applyAlignment="1" applyProtection="1">
      <alignment horizontal="center" wrapText="1"/>
    </xf>
    <xf numFmtId="0" fontId="18" fillId="3" borderId="40" xfId="0" applyFont="1" applyFill="1" applyBorder="1" applyAlignment="1" applyProtection="1">
      <alignment horizontal="center" wrapText="1"/>
    </xf>
    <xf numFmtId="0" fontId="0" fillId="0" borderId="74" xfId="0" applyFont="1" applyBorder="1" applyAlignment="1">
      <alignment horizontal="left" vertical="top" wrapText="1" indent="4"/>
    </xf>
    <xf numFmtId="0" fontId="0" fillId="0" borderId="77" xfId="0" applyFont="1" applyBorder="1" applyAlignment="1">
      <alignment horizontal="left" vertical="top" wrapText="1" indent="4"/>
    </xf>
    <xf numFmtId="0" fontId="0" fillId="0" borderId="164" xfId="0" applyFont="1" applyBorder="1" applyAlignment="1">
      <alignment horizontal="left" vertical="top" wrapText="1" indent="4"/>
    </xf>
    <xf numFmtId="0" fontId="18" fillId="3" borderId="25" xfId="0" applyFont="1" applyFill="1" applyBorder="1" applyAlignment="1" applyProtection="1">
      <alignment horizontal="center" wrapText="1"/>
    </xf>
    <xf numFmtId="0" fontId="18" fillId="3" borderId="128" xfId="0" applyFont="1" applyFill="1" applyBorder="1" applyAlignment="1" applyProtection="1">
      <alignment horizontal="center" wrapText="1"/>
    </xf>
    <xf numFmtId="0" fontId="17" fillId="3" borderId="11" xfId="0" applyFont="1" applyFill="1" applyBorder="1" applyAlignment="1">
      <alignment horizontal="left" vertical="top" wrapText="1"/>
    </xf>
    <xf numFmtId="0" fontId="17" fillId="3" borderId="12" xfId="0" applyFont="1" applyFill="1" applyBorder="1" applyAlignment="1">
      <alignment horizontal="left" vertical="top" wrapText="1"/>
    </xf>
    <xf numFmtId="0" fontId="17" fillId="3" borderId="13" xfId="0" applyFont="1" applyFill="1" applyBorder="1" applyAlignment="1">
      <alignment horizontal="left" vertical="top" wrapText="1"/>
    </xf>
    <xf numFmtId="0" fontId="34" fillId="11" borderId="51" xfId="0" applyFont="1" applyFill="1" applyBorder="1" applyAlignment="1" applyProtection="1">
      <alignment horizontal="left" vertical="top"/>
      <protection locked="0"/>
    </xf>
    <xf numFmtId="0" fontId="34" fillId="11" borderId="29" xfId="0" applyFont="1" applyFill="1" applyBorder="1" applyAlignment="1" applyProtection="1">
      <alignment horizontal="left" vertical="top"/>
      <protection locked="0"/>
    </xf>
    <xf numFmtId="0" fontId="34" fillId="11" borderId="3" xfId="0" applyFont="1" applyFill="1" applyBorder="1" applyAlignment="1" applyProtection="1">
      <alignment horizontal="left" vertical="top"/>
      <protection locked="0"/>
    </xf>
    <xf numFmtId="0" fontId="34" fillId="11" borderId="4" xfId="0" applyFont="1" applyFill="1" applyBorder="1" applyAlignment="1" applyProtection="1">
      <alignment horizontal="left" vertical="top"/>
      <protection locked="0"/>
    </xf>
    <xf numFmtId="0" fontId="18" fillId="3" borderId="25" xfId="0" applyFont="1" applyFill="1" applyBorder="1" applyAlignment="1">
      <alignment horizontal="center" wrapText="1"/>
    </xf>
    <xf numFmtId="0" fontId="18" fillId="3" borderId="128" xfId="0" applyFont="1" applyFill="1" applyBorder="1" applyAlignment="1">
      <alignment horizontal="center" wrapText="1"/>
    </xf>
    <xf numFmtId="0" fontId="1" fillId="0" borderId="73" xfId="0" applyFont="1" applyBorder="1" applyAlignment="1">
      <alignment horizontal="left" wrapText="1"/>
    </xf>
    <xf numFmtId="0" fontId="1" fillId="0" borderId="76" xfId="0" applyFont="1" applyBorder="1" applyAlignment="1">
      <alignment horizontal="left" wrapText="1"/>
    </xf>
    <xf numFmtId="0" fontId="1" fillId="0" borderId="163" xfId="0" applyFont="1" applyBorder="1" applyAlignment="1">
      <alignment horizontal="left" wrapText="1"/>
    </xf>
    <xf numFmtId="0" fontId="4" fillId="0" borderId="165" xfId="0" applyFont="1" applyBorder="1" applyAlignment="1">
      <alignment horizontal="center" vertical="top"/>
    </xf>
    <xf numFmtId="0" fontId="4" fillId="0" borderId="166" xfId="0" applyFont="1" applyBorder="1" applyAlignment="1">
      <alignment horizontal="center" vertical="top"/>
    </xf>
    <xf numFmtId="0" fontId="0" fillId="0" borderId="74" xfId="0" applyFont="1" applyBorder="1" applyAlignment="1">
      <alignment horizontal="left" vertical="center" wrapText="1" indent="4"/>
    </xf>
    <xf numFmtId="0" fontId="0" fillId="0" borderId="77" xfId="0" applyFont="1" applyBorder="1" applyAlignment="1">
      <alignment horizontal="left" vertical="center" wrapText="1" indent="4"/>
    </xf>
    <xf numFmtId="0" fontId="0" fillId="0" borderId="164" xfId="0" applyFont="1" applyBorder="1" applyAlignment="1">
      <alignment horizontal="left" vertical="center" wrapText="1" indent="4"/>
    </xf>
    <xf numFmtId="0" fontId="0" fillId="0" borderId="74" xfId="0" applyFont="1" applyBorder="1" applyAlignment="1">
      <alignment horizontal="left" vertical="top" wrapText="1" indent="9"/>
    </xf>
    <xf numFmtId="0" fontId="0" fillId="0" borderId="77" xfId="0" applyFont="1" applyBorder="1" applyAlignment="1">
      <alignment horizontal="left" vertical="top" wrapText="1" indent="9"/>
    </xf>
    <xf numFmtId="0" fontId="0" fillId="0" borderId="68" xfId="0" applyFont="1" applyBorder="1" applyAlignment="1">
      <alignment horizontal="left" vertical="top" wrapText="1" indent="9"/>
    </xf>
    <xf numFmtId="0" fontId="10" fillId="0" borderId="0" xfId="0" applyFont="1" applyAlignment="1">
      <alignment horizontal="left" vertical="top" wrapText="1"/>
    </xf>
    <xf numFmtId="0" fontId="34" fillId="0" borderId="6" xfId="0" applyFont="1" applyBorder="1" applyAlignment="1" applyProtection="1">
      <alignment horizontal="left" vertical="top"/>
      <protection locked="0"/>
    </xf>
    <xf numFmtId="0" fontId="34" fillId="0" borderId="14" xfId="0" applyFont="1" applyBorder="1" applyAlignment="1" applyProtection="1">
      <alignment horizontal="left" vertical="top"/>
      <protection locked="0"/>
    </xf>
    <xf numFmtId="0" fontId="35" fillId="0" borderId="6" xfId="0" applyFont="1" applyBorder="1" applyAlignment="1" applyProtection="1">
      <alignment horizontal="left" vertical="top" wrapText="1" shrinkToFit="1"/>
      <protection locked="0"/>
    </xf>
    <xf numFmtId="0" fontId="35" fillId="0" borderId="14" xfId="0" applyFont="1" applyBorder="1" applyAlignment="1" applyProtection="1">
      <alignment horizontal="left" vertical="top" wrapText="1" shrinkToFit="1"/>
      <protection locked="0"/>
    </xf>
    <xf numFmtId="0" fontId="18" fillId="4" borderId="41" xfId="0" applyFont="1" applyFill="1" applyBorder="1" applyAlignment="1" applyProtection="1">
      <alignment horizontal="center" vertical="top" wrapText="1"/>
      <protection locked="0"/>
    </xf>
    <xf numFmtId="0" fontId="18" fillId="4" borderId="42" xfId="0" applyFont="1" applyFill="1" applyBorder="1" applyAlignment="1" applyProtection="1">
      <alignment horizontal="center" vertical="top" wrapText="1"/>
      <protection locked="0"/>
    </xf>
    <xf numFmtId="0" fontId="18" fillId="4" borderId="55" xfId="0" applyFont="1" applyFill="1" applyBorder="1" applyAlignment="1" applyProtection="1">
      <alignment horizontal="center" vertical="top" wrapText="1"/>
      <protection locked="0"/>
    </xf>
    <xf numFmtId="0" fontId="1" fillId="0" borderId="0" xfId="0" applyFont="1" applyAlignment="1" applyProtection="1">
      <alignment horizontal="left"/>
      <protection locked="0"/>
    </xf>
    <xf numFmtId="0" fontId="34" fillId="11" borderId="61" xfId="0" applyFont="1" applyFill="1" applyBorder="1" applyAlignment="1" applyProtection="1">
      <alignment horizontal="left" vertical="top"/>
      <protection locked="0"/>
    </xf>
    <xf numFmtId="0" fontId="34" fillId="11" borderId="62" xfId="0" applyFont="1" applyFill="1" applyBorder="1" applyAlignment="1" applyProtection="1">
      <alignment horizontal="left" vertical="top"/>
      <protection locked="0"/>
    </xf>
    <xf numFmtId="0" fontId="34" fillId="11" borderId="55" xfId="0" applyFont="1" applyFill="1" applyBorder="1" applyAlignment="1" applyProtection="1">
      <alignment horizontal="left" vertical="top"/>
      <protection locked="0"/>
    </xf>
    <xf numFmtId="0" fontId="34" fillId="11" borderId="159" xfId="0" applyFont="1" applyFill="1" applyBorder="1" applyAlignment="1" applyProtection="1">
      <alignment horizontal="left" vertical="top"/>
      <protection locked="0"/>
    </xf>
    <xf numFmtId="0" fontId="0" fillId="0" borderId="75" xfId="0" applyFont="1" applyBorder="1" applyAlignment="1">
      <alignment horizontal="left" vertical="top" wrapText="1" indent="9"/>
    </xf>
    <xf numFmtId="0" fontId="0" fillId="0" borderId="78" xfId="0" applyFont="1" applyBorder="1" applyAlignment="1">
      <alignment horizontal="left" vertical="top" wrapText="1" indent="9"/>
    </xf>
    <xf numFmtId="0" fontId="0" fillId="0" borderId="71" xfId="0" applyFont="1" applyBorder="1" applyAlignment="1">
      <alignment horizontal="left" vertical="top" wrapText="1" indent="9"/>
    </xf>
    <xf numFmtId="0" fontId="1" fillId="0" borderId="73" xfId="0" applyFont="1" applyBorder="1" applyAlignment="1">
      <alignment horizontal="left" vertical="top" wrapText="1"/>
    </xf>
    <xf numFmtId="0" fontId="1" fillId="0" borderId="76" xfId="0" applyFont="1" applyBorder="1" applyAlignment="1">
      <alignment horizontal="left" vertical="top" wrapText="1"/>
    </xf>
    <xf numFmtId="0" fontId="1" fillId="0" borderId="163" xfId="0" applyFont="1" applyBorder="1" applyAlignment="1">
      <alignment horizontal="left" vertical="top" wrapText="1"/>
    </xf>
    <xf numFmtId="0" fontId="38" fillId="4" borderId="27" xfId="0" applyFont="1" applyFill="1" applyBorder="1" applyAlignment="1" applyProtection="1">
      <alignment horizontal="center" vertical="top" wrapText="1"/>
      <protection locked="0"/>
    </xf>
    <xf numFmtId="0" fontId="0" fillId="0" borderId="0" xfId="0" applyFont="1" applyAlignment="1">
      <alignment horizontal="left" vertical="top" wrapText="1" indent="4"/>
    </xf>
    <xf numFmtId="0" fontId="17" fillId="3" borderId="17" xfId="0" applyFont="1" applyFill="1" applyBorder="1" applyAlignment="1">
      <alignment horizontal="left" vertical="top" wrapText="1"/>
    </xf>
    <xf numFmtId="0" fontId="17" fillId="3" borderId="0" xfId="0" applyFont="1" applyFill="1" applyBorder="1" applyAlignment="1">
      <alignment horizontal="left" vertical="top" wrapText="1"/>
    </xf>
    <xf numFmtId="0" fontId="18" fillId="3" borderId="9" xfId="0" applyFont="1" applyFill="1" applyBorder="1" applyAlignment="1">
      <alignment horizontal="center" wrapText="1"/>
    </xf>
    <xf numFmtId="0" fontId="18" fillId="3" borderId="17" xfId="0" applyFont="1" applyFill="1" applyBorder="1" applyAlignment="1">
      <alignment horizontal="center" wrapText="1"/>
    </xf>
    <xf numFmtId="0" fontId="18" fillId="3" borderId="10" xfId="0" applyFont="1" applyFill="1" applyBorder="1" applyAlignment="1">
      <alignment horizontal="center" wrapText="1"/>
    </xf>
    <xf numFmtId="0" fontId="48" fillId="0" borderId="56" xfId="0" applyFont="1" applyBorder="1" applyAlignment="1" applyProtection="1">
      <alignment horizontal="center" vertical="center" wrapText="1" shrinkToFit="1"/>
      <protection locked="0"/>
    </xf>
    <xf numFmtId="0" fontId="48" fillId="0" borderId="57" xfId="0" applyFont="1" applyBorder="1" applyAlignment="1" applyProtection="1">
      <alignment horizontal="center" vertical="center" wrapText="1" shrinkToFit="1"/>
      <protection locked="0"/>
    </xf>
    <xf numFmtId="0" fontId="17" fillId="4" borderId="43" xfId="0" applyFont="1" applyFill="1" applyBorder="1" applyAlignment="1" applyProtection="1">
      <alignment horizontal="left" vertical="top" wrapText="1"/>
      <protection locked="0"/>
    </xf>
    <xf numFmtId="0" fontId="17" fillId="4" borderId="59" xfId="0" applyFont="1" applyFill="1" applyBorder="1" applyAlignment="1" applyProtection="1">
      <alignment horizontal="left" vertical="top" wrapText="1"/>
      <protection locked="0"/>
    </xf>
    <xf numFmtId="0" fontId="17" fillId="4" borderId="60" xfId="0" applyFont="1" applyFill="1" applyBorder="1" applyAlignment="1" applyProtection="1">
      <alignment horizontal="left" vertical="top" wrapText="1"/>
      <protection locked="0"/>
    </xf>
    <xf numFmtId="0" fontId="38" fillId="4" borderId="27" xfId="0" applyFont="1" applyFill="1" applyBorder="1" applyAlignment="1" applyProtection="1">
      <alignment horizontal="left" vertical="top" wrapText="1"/>
      <protection locked="0"/>
    </xf>
    <xf numFmtId="0" fontId="73" fillId="0" borderId="0" xfId="0" applyFont="1" applyAlignment="1" applyProtection="1">
      <alignment horizontal="left" vertical="top" wrapText="1"/>
      <protection locked="0"/>
    </xf>
    <xf numFmtId="0" fontId="17" fillId="4" borderId="86" xfId="0" applyFont="1" applyFill="1" applyBorder="1" applyAlignment="1" applyProtection="1">
      <alignment horizontal="left" vertical="top" wrapText="1"/>
      <protection locked="0"/>
    </xf>
    <xf numFmtId="0" fontId="17" fillId="4" borderId="0" xfId="0" applyFont="1" applyFill="1" applyBorder="1" applyAlignment="1" applyProtection="1">
      <alignment horizontal="left" vertical="top" wrapText="1"/>
      <protection locked="0"/>
    </xf>
    <xf numFmtId="0" fontId="34" fillId="0" borderId="56" xfId="0" applyFont="1" applyBorder="1" applyAlignment="1" applyProtection="1">
      <alignment horizontal="left" vertical="top"/>
      <protection locked="0"/>
    </xf>
    <xf numFmtId="0" fontId="34" fillId="0" borderId="58" xfId="0" applyFont="1" applyBorder="1" applyAlignment="1" applyProtection="1">
      <alignment horizontal="left" vertical="top"/>
      <protection locked="0"/>
    </xf>
    <xf numFmtId="0" fontId="35" fillId="0" borderId="56" xfId="0" applyFont="1" applyBorder="1" applyAlignment="1" applyProtection="1">
      <alignment horizontal="left" vertical="top" wrapText="1" shrinkToFit="1"/>
      <protection locked="0"/>
    </xf>
    <xf numFmtId="0" fontId="35" fillId="0" borderId="57" xfId="0" applyFont="1" applyBorder="1" applyAlignment="1" applyProtection="1">
      <alignment horizontal="left" vertical="top" wrapText="1" shrinkToFit="1"/>
      <protection locked="0"/>
    </xf>
    <xf numFmtId="0" fontId="18" fillId="4" borderId="27" xfId="0" applyFont="1" applyFill="1" applyBorder="1" applyAlignment="1" applyProtection="1">
      <alignment horizontal="center" vertical="top" wrapText="1"/>
      <protection locked="0"/>
    </xf>
    <xf numFmtId="0" fontId="48" fillId="0" borderId="56" xfId="0" applyFont="1" applyBorder="1" applyAlignment="1" applyProtection="1">
      <alignment horizontal="center" vertical="center" wrapText="1"/>
      <protection locked="0"/>
    </xf>
    <xf numFmtId="0" fontId="48" fillId="0" borderId="58" xfId="0" applyFont="1" applyBorder="1" applyAlignment="1" applyProtection="1">
      <alignment horizontal="center" vertical="center" wrapText="1"/>
      <protection locked="0"/>
    </xf>
    <xf numFmtId="0" fontId="17" fillId="3" borderId="17" xfId="0" applyFont="1" applyFill="1" applyBorder="1" applyAlignment="1">
      <alignment vertical="top" wrapText="1"/>
    </xf>
    <xf numFmtId="0" fontId="17" fillId="3" borderId="0" xfId="0" applyFont="1" applyFill="1" applyBorder="1" applyAlignment="1">
      <alignment vertical="top" wrapText="1"/>
    </xf>
    <xf numFmtId="0" fontId="18" fillId="3" borderId="11" xfId="0" applyFont="1" applyFill="1" applyBorder="1" applyAlignment="1" applyProtection="1">
      <alignment horizontal="center" wrapText="1"/>
    </xf>
    <xf numFmtId="0" fontId="63" fillId="7" borderId="27" xfId="0" applyFont="1" applyFill="1" applyBorder="1" applyAlignment="1" applyProtection="1">
      <alignment horizontal="center" vertical="top" wrapText="1"/>
      <protection locked="0"/>
    </xf>
    <xf numFmtId="0" fontId="48" fillId="0" borderId="6" xfId="0" applyFont="1" applyBorder="1" applyAlignment="1" applyProtection="1">
      <alignment horizontal="center" vertical="center" wrapText="1"/>
      <protection locked="0"/>
    </xf>
    <xf numFmtId="0" fontId="48" fillId="0" borderId="14" xfId="0" applyFont="1" applyBorder="1" applyAlignment="1" applyProtection="1">
      <alignment horizontal="center" vertical="center" wrapText="1"/>
      <protection locked="0"/>
    </xf>
    <xf numFmtId="0" fontId="48" fillId="0" borderId="6" xfId="0" applyFont="1" applyBorder="1" applyAlignment="1" applyProtection="1">
      <alignment horizontal="center" vertical="center" wrapText="1" shrinkToFit="1"/>
      <protection locked="0"/>
    </xf>
    <xf numFmtId="0" fontId="63" fillId="7" borderId="42" xfId="0" applyFont="1" applyFill="1" applyBorder="1" applyAlignment="1" applyProtection="1">
      <alignment horizontal="center" vertical="top" wrapText="1"/>
      <protection locked="0"/>
    </xf>
    <xf numFmtId="0" fontId="0" fillId="0" borderId="67" xfId="0" applyFont="1" applyBorder="1" applyAlignment="1">
      <alignment horizontal="left" vertical="top" wrapText="1" indent="2"/>
    </xf>
    <xf numFmtId="0" fontId="0" fillId="0" borderId="63" xfId="0" applyFont="1" applyBorder="1" applyAlignment="1">
      <alignment horizontal="left" vertical="top" wrapText="1" indent="2"/>
    </xf>
    <xf numFmtId="0" fontId="78" fillId="6" borderId="16" xfId="0" applyFont="1" applyFill="1" applyBorder="1" applyAlignment="1" applyProtection="1">
      <alignment horizontal="center"/>
    </xf>
    <xf numFmtId="0" fontId="78" fillId="6" borderId="37" xfId="0" applyFont="1" applyFill="1" applyBorder="1" applyAlignment="1" applyProtection="1">
      <alignment horizontal="center"/>
    </xf>
    <xf numFmtId="0" fontId="78" fillId="6" borderId="15" xfId="0" applyFont="1" applyFill="1" applyBorder="1" applyAlignment="1" applyProtection="1">
      <alignment horizontal="center"/>
    </xf>
    <xf numFmtId="0" fontId="62" fillId="7" borderId="86" xfId="0" applyFont="1" applyFill="1" applyBorder="1" applyAlignment="1" applyProtection="1">
      <alignment horizontal="left" vertical="top" wrapText="1"/>
      <protection locked="0"/>
    </xf>
    <xf numFmtId="0" fontId="62" fillId="7" borderId="0" xfId="0" applyFont="1" applyFill="1" applyBorder="1" applyAlignment="1" applyProtection="1">
      <alignment horizontal="left" vertical="top" wrapText="1"/>
      <protection locked="0"/>
    </xf>
    <xf numFmtId="0" fontId="62" fillId="7" borderId="86" xfId="0" applyFont="1" applyFill="1" applyBorder="1" applyAlignment="1" applyProtection="1">
      <alignment horizontal="center" vertical="top" wrapText="1"/>
      <protection locked="0"/>
    </xf>
    <xf numFmtId="0" fontId="62" fillId="7" borderId="0" xfId="0" applyFont="1" applyFill="1" applyBorder="1" applyAlignment="1" applyProtection="1">
      <alignment horizontal="center" vertical="top" wrapText="1"/>
      <protection locked="0"/>
    </xf>
    <xf numFmtId="0" fontId="62" fillId="7" borderId="53" xfId="0" applyFont="1" applyFill="1" applyBorder="1" applyAlignment="1" applyProtection="1">
      <alignment horizontal="center" vertical="top" wrapText="1"/>
      <protection locked="0"/>
    </xf>
    <xf numFmtId="0" fontId="54" fillId="8" borderId="27" xfId="0" applyFont="1" applyFill="1" applyBorder="1" applyAlignment="1" applyProtection="1">
      <alignment horizontal="center" vertical="top" wrapText="1"/>
      <protection locked="0"/>
    </xf>
    <xf numFmtId="0" fontId="0" fillId="7" borderId="27" xfId="0" applyFill="1" applyBorder="1" applyAlignment="1" applyProtection="1">
      <alignment horizontal="left" vertical="top" wrapText="1"/>
      <protection locked="0"/>
    </xf>
    <xf numFmtId="0" fontId="18" fillId="8" borderId="52" xfId="0" applyFont="1" applyFill="1" applyBorder="1" applyAlignment="1" applyProtection="1">
      <alignment horizontal="center" vertical="center" wrapText="1"/>
      <protection locked="0"/>
    </xf>
    <xf numFmtId="0" fontId="18" fillId="8" borderId="53" xfId="0" applyFont="1" applyFill="1" applyBorder="1" applyAlignment="1" applyProtection="1">
      <alignment horizontal="center" vertical="center" wrapText="1"/>
      <protection locked="0"/>
    </xf>
    <xf numFmtId="0" fontId="4" fillId="0" borderId="63" xfId="0" applyFont="1" applyBorder="1" applyAlignment="1">
      <alignment horizontal="center" vertical="top"/>
    </xf>
    <xf numFmtId="0" fontId="4" fillId="0" borderId="167" xfId="0" applyFont="1" applyBorder="1" applyAlignment="1">
      <alignment horizontal="center" vertical="top"/>
    </xf>
    <xf numFmtId="0" fontId="17" fillId="3" borderId="11" xfId="0" applyFont="1" applyFill="1" applyBorder="1" applyAlignment="1">
      <alignment horizontal="center" vertical="center" wrapText="1"/>
    </xf>
    <xf numFmtId="0" fontId="17" fillId="3" borderId="12" xfId="0" applyFont="1" applyFill="1" applyBorder="1" applyAlignment="1">
      <alignment horizontal="center" vertical="center" wrapText="1"/>
    </xf>
    <xf numFmtId="0" fontId="17" fillId="3" borderId="13" xfId="0" applyFont="1" applyFill="1" applyBorder="1" applyAlignment="1">
      <alignment horizontal="center" vertical="center" wrapText="1"/>
    </xf>
    <xf numFmtId="0" fontId="15" fillId="0" borderId="3" xfId="0" applyFont="1" applyBorder="1" applyAlignment="1" applyProtection="1">
      <alignment horizontal="left" vertical="top"/>
      <protection locked="0"/>
    </xf>
    <xf numFmtId="0" fontId="15" fillId="0" borderId="4" xfId="0" applyFont="1" applyBorder="1" applyAlignment="1" applyProtection="1">
      <alignment horizontal="left" vertical="top"/>
      <protection locked="0"/>
    </xf>
    <xf numFmtId="0" fontId="53" fillId="6" borderId="37" xfId="0" applyFont="1" applyFill="1" applyBorder="1" applyAlignment="1" applyProtection="1">
      <alignment horizontal="left" vertical="top" wrapText="1" shrinkToFit="1"/>
    </xf>
    <xf numFmtId="0" fontId="53" fillId="6" borderId="15" xfId="0" applyFont="1" applyFill="1" applyBorder="1" applyAlignment="1" applyProtection="1">
      <alignment horizontal="left" vertical="top" wrapText="1" shrinkToFit="1"/>
    </xf>
    <xf numFmtId="0" fontId="15" fillId="0" borderId="7" xfId="0" applyFont="1" applyBorder="1" applyAlignment="1" applyProtection="1">
      <alignment horizontal="left" vertical="top"/>
      <protection locked="0"/>
    </xf>
    <xf numFmtId="0" fontId="15" fillId="0" borderId="8" xfId="0" applyFont="1" applyBorder="1" applyAlignment="1" applyProtection="1">
      <alignment horizontal="left" vertical="top"/>
      <protection locked="0"/>
    </xf>
    <xf numFmtId="0" fontId="1" fillId="0" borderId="170" xfId="0" applyFont="1" applyBorder="1" applyAlignment="1">
      <alignment horizontal="left" vertical="top" wrapText="1"/>
    </xf>
    <xf numFmtId="0" fontId="1" fillId="0" borderId="171" xfId="0" applyFont="1" applyBorder="1" applyAlignment="1">
      <alignment horizontal="left" vertical="top" wrapText="1"/>
    </xf>
    <xf numFmtId="0" fontId="1" fillId="0" borderId="172" xfId="0" applyFont="1" applyBorder="1" applyAlignment="1">
      <alignment horizontal="left" vertical="top" wrapText="1"/>
    </xf>
    <xf numFmtId="0" fontId="53" fillId="6" borderId="16" xfId="0" applyFont="1" applyFill="1" applyBorder="1" applyAlignment="1" applyProtection="1">
      <alignment horizontal="left" vertical="top" wrapText="1" shrinkToFit="1"/>
    </xf>
    <xf numFmtId="0" fontId="1" fillId="0" borderId="83" xfId="0" applyFont="1" applyBorder="1" applyAlignment="1">
      <alignment horizontal="left" vertical="center" wrapText="1"/>
    </xf>
    <xf numFmtId="0" fontId="1" fillId="0" borderId="168" xfId="0" applyFont="1" applyBorder="1" applyAlignment="1">
      <alignment horizontal="left" vertical="center" wrapText="1"/>
    </xf>
    <xf numFmtId="0" fontId="1" fillId="0" borderId="169" xfId="0" applyFont="1" applyBorder="1" applyAlignment="1">
      <alignment horizontal="left" vertical="center" wrapText="1"/>
    </xf>
    <xf numFmtId="0" fontId="18" fillId="3" borderId="160" xfId="0" applyFont="1" applyFill="1" applyBorder="1" applyAlignment="1">
      <alignment horizontal="center" wrapText="1"/>
    </xf>
    <xf numFmtId="0" fontId="18" fillId="3" borderId="161" xfId="0" applyFont="1" applyFill="1" applyBorder="1" applyAlignment="1">
      <alignment horizontal="center" wrapText="1"/>
    </xf>
    <xf numFmtId="0" fontId="4" fillId="0" borderId="165" xfId="0" applyFont="1" applyBorder="1" applyAlignment="1">
      <alignment horizontal="center" vertical="top" wrapText="1"/>
    </xf>
    <xf numFmtId="0" fontId="4" fillId="0" borderId="166" xfId="0" applyFont="1" applyBorder="1" applyAlignment="1">
      <alignment horizontal="center" vertical="top" wrapText="1"/>
    </xf>
    <xf numFmtId="0" fontId="24" fillId="4" borderId="27" xfId="0" applyFont="1" applyFill="1" applyBorder="1" applyAlignment="1" applyProtection="1">
      <alignment horizontal="center" vertical="top" wrapText="1"/>
      <protection locked="0"/>
    </xf>
    <xf numFmtId="0" fontId="30" fillId="0" borderId="65" xfId="0" applyFont="1" applyBorder="1" applyAlignment="1">
      <alignment horizontal="center" vertical="top" wrapText="1"/>
    </xf>
    <xf numFmtId="0" fontId="30" fillId="0" borderId="162" xfId="0" applyFont="1" applyBorder="1" applyAlignment="1">
      <alignment horizontal="center" vertical="top" wrapText="1"/>
    </xf>
    <xf numFmtId="0" fontId="0" fillId="0" borderId="69" xfId="0" applyFont="1" applyBorder="1" applyAlignment="1">
      <alignment horizontal="left" vertical="top" wrapText="1" indent="2"/>
    </xf>
    <xf numFmtId="0" fontId="0" fillId="0" borderId="70" xfId="0" applyFont="1" applyBorder="1" applyAlignment="1">
      <alignment horizontal="left" vertical="top" wrapText="1" indent="2"/>
    </xf>
    <xf numFmtId="0" fontId="10" fillId="0" borderId="0" xfId="0" applyFont="1" applyAlignment="1">
      <alignment horizontal="left"/>
    </xf>
    <xf numFmtId="0" fontId="1" fillId="0" borderId="0" xfId="0" applyFont="1" applyAlignment="1">
      <alignment horizontal="center" vertical="top" wrapText="1"/>
    </xf>
    <xf numFmtId="0" fontId="17" fillId="3" borderId="37" xfId="0" applyFont="1" applyFill="1" applyBorder="1" applyAlignment="1">
      <alignment horizontal="left" vertical="top" wrapText="1"/>
    </xf>
    <xf numFmtId="0" fontId="4" fillId="0" borderId="63" xfId="0" applyFont="1" applyBorder="1" applyAlignment="1">
      <alignment horizontal="center" vertical="top" wrapText="1"/>
    </xf>
    <xf numFmtId="0" fontId="4" fillId="0" borderId="167" xfId="0" applyFont="1" applyBorder="1" applyAlignment="1">
      <alignment horizontal="center" vertical="top" wrapText="1"/>
    </xf>
    <xf numFmtId="0" fontId="1" fillId="0" borderId="66" xfId="0" applyFont="1" applyBorder="1" applyAlignment="1">
      <alignment horizontal="left" vertical="top" wrapText="1"/>
    </xf>
    <xf numFmtId="0" fontId="1" fillId="0" borderId="64" xfId="0" applyFont="1" applyBorder="1" applyAlignment="1">
      <alignment horizontal="left" wrapText="1"/>
    </xf>
    <xf numFmtId="0" fontId="1" fillId="0" borderId="65" xfId="0" applyFont="1" applyBorder="1" applyAlignment="1">
      <alignment horizontal="left" wrapText="1"/>
    </xf>
    <xf numFmtId="0" fontId="65" fillId="0" borderId="0" xfId="0" applyFont="1" applyAlignment="1" applyProtection="1">
      <alignment horizontal="left" wrapText="1"/>
      <protection locked="0"/>
    </xf>
    <xf numFmtId="0" fontId="65" fillId="0" borderId="0" xfId="0" applyFont="1" applyAlignment="1" applyProtection="1">
      <alignment horizontal="left" vertical="top" wrapText="1"/>
      <protection locked="0"/>
    </xf>
    <xf numFmtId="0" fontId="49" fillId="0" borderId="41" xfId="0" applyFont="1" applyBorder="1" applyAlignment="1" applyProtection="1">
      <alignment horizontal="center" vertical="top" wrapText="1"/>
      <protection locked="0"/>
    </xf>
    <xf numFmtId="0" fontId="49" fillId="0" borderId="55" xfId="0" applyFont="1" applyBorder="1" applyAlignment="1" applyProtection="1">
      <alignment horizontal="center" vertical="top" wrapText="1"/>
      <protection locked="0"/>
    </xf>
    <xf numFmtId="0" fontId="49" fillId="0" borderId="42" xfId="0" applyFont="1" applyBorder="1" applyAlignment="1" applyProtection="1">
      <alignment horizontal="center" vertical="top" wrapText="1"/>
      <protection locked="0"/>
    </xf>
    <xf numFmtId="0" fontId="64" fillId="7" borderId="27" xfId="0" applyFont="1" applyFill="1" applyBorder="1" applyAlignment="1" applyProtection="1">
      <alignment horizontal="center" vertical="center" wrapText="1"/>
      <protection locked="0"/>
    </xf>
    <xf numFmtId="0" fontId="20" fillId="4" borderId="27" xfId="0" applyFont="1" applyFill="1" applyBorder="1" applyAlignment="1" applyProtection="1">
      <alignment horizontal="center" vertical="center" wrapText="1"/>
      <protection locked="0"/>
    </xf>
    <xf numFmtId="0" fontId="20" fillId="4" borderId="41" xfId="0" applyFont="1" applyFill="1" applyBorder="1" applyAlignment="1" applyProtection="1">
      <alignment horizontal="center" vertical="center" wrapText="1"/>
      <protection locked="0"/>
    </xf>
    <xf numFmtId="0" fontId="20" fillId="4" borderId="42" xfId="0" applyFont="1" applyFill="1" applyBorder="1" applyAlignment="1" applyProtection="1">
      <alignment horizontal="center" vertical="center" wrapText="1"/>
      <protection locked="0"/>
    </xf>
    <xf numFmtId="0" fontId="0" fillId="0" borderId="97" xfId="0" applyFont="1" applyBorder="1" applyAlignment="1">
      <alignment horizontal="left" vertical="top" wrapText="1" indent="4"/>
    </xf>
    <xf numFmtId="0" fontId="0" fillId="0" borderId="91" xfId="0" applyFont="1" applyBorder="1" applyAlignment="1">
      <alignment horizontal="left" vertical="top" wrapText="1" indent="4"/>
    </xf>
    <xf numFmtId="0" fontId="0" fillId="0" borderId="102" xfId="0" applyFont="1" applyBorder="1" applyAlignment="1">
      <alignment horizontal="left" vertical="top" wrapText="1" indent="4"/>
    </xf>
    <xf numFmtId="0" fontId="1" fillId="0" borderId="93" xfId="0" applyFont="1" applyBorder="1" applyAlignment="1">
      <alignment horizontal="left" vertical="top" wrapText="1"/>
    </xf>
    <xf numFmtId="0" fontId="1" fillId="0" borderId="94" xfId="0" applyFont="1" applyBorder="1" applyAlignment="1">
      <alignment horizontal="left" vertical="top" wrapText="1"/>
    </xf>
    <xf numFmtId="0" fontId="1" fillId="0" borderId="100" xfId="0" applyFont="1" applyBorder="1" applyAlignment="1">
      <alignment horizontal="left" vertical="top" wrapText="1"/>
    </xf>
    <xf numFmtId="0" fontId="10" fillId="0" borderId="0" xfId="0" applyFont="1" applyAlignment="1">
      <alignment horizontal="left" wrapText="1"/>
    </xf>
    <xf numFmtId="0" fontId="18" fillId="3" borderId="113" xfId="0" applyFont="1" applyFill="1" applyBorder="1" applyAlignment="1">
      <alignment horizontal="center" wrapText="1"/>
    </xf>
    <xf numFmtId="0" fontId="18" fillId="3" borderId="136" xfId="0" applyFont="1" applyFill="1" applyBorder="1" applyAlignment="1">
      <alignment horizontal="center" wrapText="1"/>
    </xf>
    <xf numFmtId="0" fontId="14" fillId="0" borderId="119" xfId="0" applyFont="1" applyBorder="1" applyAlignment="1">
      <alignment horizontal="left" vertical="top" wrapText="1"/>
    </xf>
    <xf numFmtId="0" fontId="14" fillId="0" borderId="137" xfId="0" applyFont="1" applyBorder="1" applyAlignment="1">
      <alignment horizontal="left" vertical="top" wrapText="1"/>
    </xf>
    <xf numFmtId="0" fontId="0" fillId="0" borderId="115" xfId="0" applyFont="1" applyBorder="1" applyAlignment="1">
      <alignment horizontal="left" vertical="top" wrapText="1" indent="4"/>
    </xf>
    <xf numFmtId="0" fontId="0" fillId="0" borderId="116" xfId="0" applyFont="1" applyBorder="1" applyAlignment="1">
      <alignment horizontal="left" vertical="top" wrapText="1" indent="4"/>
    </xf>
    <xf numFmtId="0" fontId="0" fillId="0" borderId="115" xfId="0" applyFont="1" applyBorder="1" applyAlignment="1">
      <alignment horizontal="left" vertical="top" wrapText="1" indent="8"/>
    </xf>
    <xf numFmtId="0" fontId="0" fillId="0" borderId="116" xfId="0" applyFont="1" applyBorder="1" applyAlignment="1">
      <alignment horizontal="left" vertical="top" wrapText="1" indent="8"/>
    </xf>
    <xf numFmtId="0" fontId="0" fillId="0" borderId="117" xfId="0" applyFont="1" applyBorder="1" applyAlignment="1">
      <alignment horizontal="left" vertical="top" wrapText="1" indent="8"/>
    </xf>
    <xf numFmtId="0" fontId="0" fillId="0" borderId="117" xfId="0" applyFont="1" applyBorder="1" applyAlignment="1">
      <alignment horizontal="left" vertical="top" wrapText="1" indent="4"/>
    </xf>
    <xf numFmtId="0" fontId="0" fillId="0" borderId="112" xfId="0" applyFont="1" applyBorder="1" applyAlignment="1">
      <alignment horizontal="left" vertical="top" wrapText="1" indent="4"/>
    </xf>
    <xf numFmtId="0" fontId="0" fillId="0" borderId="113" xfId="0" applyFont="1" applyBorder="1" applyAlignment="1">
      <alignment horizontal="left" vertical="top" wrapText="1" indent="4"/>
    </xf>
    <xf numFmtId="0" fontId="0" fillId="0" borderId="114" xfId="0" applyFont="1" applyBorder="1" applyAlignment="1">
      <alignment horizontal="left" vertical="top" wrapText="1" indent="4"/>
    </xf>
    <xf numFmtId="0" fontId="49" fillId="0" borderId="33" xfId="0" applyFont="1" applyBorder="1" applyAlignment="1" applyProtection="1">
      <alignment horizontal="left" vertical="top" wrapText="1"/>
      <protection locked="0"/>
    </xf>
    <xf numFmtId="0" fontId="49" fillId="0" borderId="32" xfId="0" applyFont="1" applyBorder="1" applyAlignment="1" applyProtection="1">
      <alignment horizontal="left" vertical="top" wrapText="1"/>
      <protection locked="0"/>
    </xf>
    <xf numFmtId="0" fontId="8" fillId="0" borderId="0" xfId="0" applyFont="1" applyAlignment="1">
      <alignment horizontal="left" vertical="top" wrapText="1"/>
    </xf>
    <xf numFmtId="0" fontId="20" fillId="3" borderId="30" xfId="0" applyFont="1" applyFill="1" applyBorder="1" applyAlignment="1">
      <alignment horizontal="left" vertical="center" wrapText="1"/>
    </xf>
    <xf numFmtId="0" fontId="20" fillId="3" borderId="31" xfId="0" applyFont="1" applyFill="1" applyBorder="1" applyAlignment="1">
      <alignment horizontal="left" vertical="center" wrapText="1"/>
    </xf>
    <xf numFmtId="0" fontId="1" fillId="0" borderId="95" xfId="0" applyFont="1" applyBorder="1" applyAlignment="1">
      <alignment horizontal="left" vertical="top" wrapText="1"/>
    </xf>
    <xf numFmtId="0" fontId="1" fillId="0" borderId="96" xfId="0" applyFont="1" applyBorder="1" applyAlignment="1">
      <alignment horizontal="left" vertical="top" wrapText="1"/>
    </xf>
    <xf numFmtId="0" fontId="1" fillId="0" borderId="101" xfId="0" applyFont="1" applyBorder="1" applyAlignment="1">
      <alignment horizontal="left" vertical="top" wrapText="1"/>
    </xf>
    <xf numFmtId="0" fontId="14" fillId="0" borderId="115" xfId="0" applyFont="1" applyBorder="1" applyAlignment="1" applyProtection="1">
      <alignment horizontal="left" vertical="top" wrapText="1"/>
      <protection locked="0"/>
    </xf>
    <xf numFmtId="0" fontId="14" fillId="0" borderId="116" xfId="0" applyFont="1" applyBorder="1" applyAlignment="1" applyProtection="1">
      <alignment horizontal="left" vertical="top" wrapText="1"/>
      <protection locked="0"/>
    </xf>
    <xf numFmtId="0" fontId="14" fillId="0" borderId="138" xfId="0" applyFont="1" applyBorder="1" applyAlignment="1" applyProtection="1">
      <alignment horizontal="left" vertical="top" wrapText="1"/>
      <protection locked="0"/>
    </xf>
    <xf numFmtId="0" fontId="0" fillId="0" borderId="98" xfId="0" applyFont="1" applyBorder="1" applyAlignment="1">
      <alignment horizontal="left" vertical="top" wrapText="1" indent="4"/>
    </xf>
    <xf numFmtId="0" fontId="0" fillId="0" borderId="99" xfId="0" applyFont="1" applyBorder="1" applyAlignment="1">
      <alignment horizontal="left" vertical="top" wrapText="1" indent="4"/>
    </xf>
    <xf numFmtId="0" fontId="0" fillId="0" borderId="103" xfId="0" applyFont="1" applyBorder="1" applyAlignment="1">
      <alignment horizontal="left" vertical="top" wrapText="1" indent="4"/>
    </xf>
    <xf numFmtId="0" fontId="14" fillId="0" borderId="104" xfId="0" applyFont="1" applyBorder="1" applyAlignment="1" applyProtection="1">
      <alignment horizontal="left" vertical="top" wrapText="1"/>
      <protection locked="0"/>
    </xf>
    <xf numFmtId="0" fontId="14" fillId="0" borderId="105" xfId="0" applyFont="1" applyBorder="1" applyAlignment="1" applyProtection="1">
      <alignment horizontal="left" vertical="top" wrapText="1"/>
      <protection locked="0"/>
    </xf>
    <xf numFmtId="0" fontId="14" fillId="0" borderId="140" xfId="0" applyFont="1" applyBorder="1" applyAlignment="1" applyProtection="1">
      <alignment horizontal="left" vertical="top" wrapText="1"/>
      <protection locked="0"/>
    </xf>
    <xf numFmtId="0" fontId="14" fillId="0" borderId="175" xfId="0" applyFont="1" applyBorder="1" applyAlignment="1" applyProtection="1">
      <alignment horizontal="left" vertical="top" wrapText="1"/>
      <protection locked="0"/>
    </xf>
    <xf numFmtId="0" fontId="14" fillId="0" borderId="176" xfId="0" applyFont="1" applyBorder="1" applyAlignment="1" applyProtection="1">
      <alignment horizontal="left" vertical="top" wrapText="1"/>
      <protection locked="0"/>
    </xf>
    <xf numFmtId="0" fontId="14" fillId="0" borderId="177" xfId="0" applyFont="1" applyBorder="1" applyAlignment="1" applyProtection="1">
      <alignment horizontal="left" vertical="top" wrapText="1"/>
      <protection locked="0"/>
    </xf>
    <xf numFmtId="0" fontId="1" fillId="0" borderId="104" xfId="0" applyFont="1" applyBorder="1" applyAlignment="1">
      <alignment horizontal="left" vertical="top" wrapText="1"/>
    </xf>
    <xf numFmtId="0" fontId="1" fillId="0" borderId="105" xfId="0" applyFont="1" applyBorder="1" applyAlignment="1">
      <alignment horizontal="left" vertical="top" wrapText="1"/>
    </xf>
    <xf numFmtId="0" fontId="0" fillId="0" borderId="178" xfId="0" applyFont="1" applyBorder="1" applyAlignment="1">
      <alignment horizontal="left" vertical="top" wrapText="1" indent="4"/>
    </xf>
    <xf numFmtId="0" fontId="0" fillId="0" borderId="179" xfId="0" applyFont="1" applyBorder="1" applyAlignment="1">
      <alignment horizontal="left" vertical="top" wrapText="1" indent="4"/>
    </xf>
    <xf numFmtId="0" fontId="0" fillId="0" borderId="180" xfId="0" applyFont="1" applyBorder="1" applyAlignment="1">
      <alignment horizontal="left" vertical="top" wrapText="1" indent="4"/>
    </xf>
    <xf numFmtId="0" fontId="1" fillId="0" borderId="106" xfId="0" applyFont="1" applyBorder="1" applyAlignment="1">
      <alignment horizontal="left" vertical="top" wrapText="1"/>
    </xf>
    <xf numFmtId="0" fontId="1" fillId="0" borderId="118" xfId="0" applyFont="1" applyBorder="1" applyAlignment="1">
      <alignment horizontal="left" vertical="top" wrapText="1"/>
    </xf>
    <xf numFmtId="0" fontId="0" fillId="0" borderId="108" xfId="0" applyFont="1" applyBorder="1" applyAlignment="1">
      <alignment horizontal="left" vertical="top" wrapText="1" indent="4"/>
    </xf>
    <xf numFmtId="0" fontId="0" fillId="0" borderId="107" xfId="0" applyFont="1" applyBorder="1" applyAlignment="1">
      <alignment horizontal="left" vertical="top" wrapText="1" indent="4"/>
    </xf>
    <xf numFmtId="0" fontId="0" fillId="0" borderId="174" xfId="0" applyFont="1" applyBorder="1" applyAlignment="1">
      <alignment horizontal="left" vertical="top" wrapText="1" indent="4"/>
    </xf>
    <xf numFmtId="0" fontId="1" fillId="0" borderId="92" xfId="0" applyFont="1" applyBorder="1" applyAlignment="1">
      <alignment horizontal="left" vertical="top" wrapText="1"/>
    </xf>
    <xf numFmtId="0" fontId="94" fillId="0" borderId="104" xfId="0" applyFont="1" applyBorder="1" applyAlignment="1">
      <alignment horizontal="left" vertical="top" wrapText="1"/>
    </xf>
    <xf numFmtId="0" fontId="94" fillId="0" borderId="105" xfId="0" applyFont="1" applyBorder="1" applyAlignment="1">
      <alignment horizontal="left" vertical="top" wrapText="1"/>
    </xf>
    <xf numFmtId="0" fontId="94" fillId="0" borderId="92" xfId="0" applyFont="1" applyBorder="1" applyAlignment="1">
      <alignment horizontal="left" vertical="top" wrapText="1"/>
    </xf>
    <xf numFmtId="0" fontId="14" fillId="0" borderId="132" xfId="0" applyFont="1" applyBorder="1" applyAlignment="1" applyProtection="1">
      <alignment horizontal="left" vertical="top" wrapText="1"/>
      <protection locked="0"/>
    </xf>
    <xf numFmtId="0" fontId="14" fillId="0" borderId="117" xfId="0" applyFont="1" applyBorder="1" applyAlignment="1" applyProtection="1">
      <alignment horizontal="left" vertical="top" wrapText="1"/>
      <protection locked="0"/>
    </xf>
    <xf numFmtId="0" fontId="1" fillId="0" borderId="119" xfId="0" applyFont="1" applyBorder="1" applyAlignment="1">
      <alignment horizontal="left" vertical="top" wrapText="1"/>
    </xf>
    <xf numFmtId="0" fontId="18" fillId="3" borderId="129" xfId="0" applyFont="1" applyFill="1" applyBorder="1" applyAlignment="1">
      <alignment horizontal="center" wrapText="1"/>
    </xf>
    <xf numFmtId="0" fontId="18" fillId="3" borderId="0" xfId="0" applyFont="1" applyFill="1" applyBorder="1" applyAlignment="1">
      <alignment horizontal="center" wrapText="1"/>
    </xf>
    <xf numFmtId="0" fontId="14" fillId="0" borderId="130" xfId="0" applyFont="1" applyBorder="1" applyAlignment="1" applyProtection="1">
      <alignment horizontal="left" vertical="top" wrapText="1"/>
      <protection locked="0"/>
    </xf>
    <xf numFmtId="0" fontId="14" fillId="0" borderId="131" xfId="0" applyFont="1" applyBorder="1" applyAlignment="1" applyProtection="1">
      <alignment horizontal="left" vertical="top" wrapText="1"/>
      <protection locked="0"/>
    </xf>
    <xf numFmtId="0" fontId="14" fillId="0" borderId="120" xfId="0" applyFont="1" applyBorder="1" applyAlignment="1">
      <alignment horizontal="left" vertical="top" wrapText="1"/>
    </xf>
    <xf numFmtId="0" fontId="14" fillId="0" borderId="116" xfId="0" applyFont="1" applyBorder="1" applyAlignment="1">
      <alignment horizontal="left" vertical="top" wrapText="1"/>
    </xf>
    <xf numFmtId="0" fontId="14" fillId="0" borderId="117" xfId="0" applyFont="1" applyBorder="1" applyAlignment="1">
      <alignment horizontal="left" vertical="top" wrapText="1"/>
    </xf>
    <xf numFmtId="0" fontId="14" fillId="0" borderId="133" xfId="0" applyFont="1" applyBorder="1" applyAlignment="1" applyProtection="1">
      <alignment horizontal="left" vertical="top" wrapText="1"/>
      <protection locked="0"/>
    </xf>
    <xf numFmtId="0" fontId="14" fillId="0" borderId="134" xfId="0" applyFont="1" applyBorder="1" applyAlignment="1" applyProtection="1">
      <alignment horizontal="left" vertical="top" wrapText="1"/>
      <protection locked="0"/>
    </xf>
    <xf numFmtId="0" fontId="14" fillId="0" borderId="135" xfId="0" applyFont="1" applyBorder="1" applyAlignment="1" applyProtection="1">
      <alignment horizontal="left" vertical="top" wrapText="1"/>
      <protection locked="0"/>
    </xf>
    <xf numFmtId="0" fontId="1" fillId="0" borderId="109" xfId="0" applyFont="1" applyBorder="1" applyAlignment="1">
      <alignment horizontal="left" vertical="top" wrapText="1"/>
    </xf>
    <xf numFmtId="0" fontId="1" fillId="0" borderId="110" xfId="0" applyFont="1" applyBorder="1" applyAlignment="1">
      <alignment horizontal="left" vertical="top" wrapText="1"/>
    </xf>
    <xf numFmtId="0" fontId="1" fillId="0" borderId="111" xfId="0" applyFont="1" applyBorder="1" applyAlignment="1">
      <alignment horizontal="left" vertical="top" wrapText="1"/>
    </xf>
    <xf numFmtId="0" fontId="14" fillId="0" borderId="112" xfId="0" applyFont="1" applyBorder="1" applyAlignment="1" applyProtection="1">
      <alignment horizontal="left" vertical="top" wrapText="1"/>
      <protection locked="0"/>
    </xf>
    <xf numFmtId="0" fontId="14" fillId="0" borderId="113" xfId="0" applyFont="1" applyBorder="1" applyAlignment="1" applyProtection="1">
      <alignment horizontal="left" vertical="top" wrapText="1"/>
      <protection locked="0"/>
    </xf>
    <xf numFmtId="0" fontId="14" fillId="0" borderId="139" xfId="0" applyFont="1" applyBorder="1" applyAlignment="1" applyProtection="1">
      <alignment horizontal="left" vertical="top" wrapText="1"/>
      <protection locked="0"/>
    </xf>
    <xf numFmtId="0" fontId="14" fillId="0" borderId="105" xfId="0" applyFont="1" applyBorder="1" applyAlignment="1">
      <alignment horizontal="left" vertical="top" wrapText="1"/>
    </xf>
    <xf numFmtId="0" fontId="14" fillId="0" borderId="140" xfId="0" applyFont="1" applyBorder="1" applyAlignment="1">
      <alignment horizontal="left" vertical="top" wrapText="1"/>
    </xf>
    <xf numFmtId="0" fontId="14" fillId="0" borderId="181" xfId="0" applyFont="1" applyBorder="1" applyAlignment="1">
      <alignment horizontal="left" vertical="top" wrapText="1"/>
    </xf>
    <xf numFmtId="0" fontId="14" fillId="0" borderId="182" xfId="0" applyFont="1" applyBorder="1" applyAlignment="1">
      <alignment horizontal="left" vertical="top" wrapText="1"/>
    </xf>
    <xf numFmtId="0" fontId="18" fillId="3" borderId="104" xfId="0" applyFont="1" applyFill="1" applyBorder="1" applyAlignment="1">
      <alignment horizontal="center" wrapText="1"/>
    </xf>
    <xf numFmtId="0" fontId="18" fillId="3" borderId="105" xfId="0" applyFont="1" applyFill="1" applyBorder="1" applyAlignment="1">
      <alignment horizontal="center" wrapText="1"/>
    </xf>
    <xf numFmtId="0" fontId="18" fillId="3" borderId="140" xfId="0" applyFont="1" applyFill="1" applyBorder="1" applyAlignment="1">
      <alignment horizontal="center" wrapText="1"/>
    </xf>
    <xf numFmtId="0" fontId="0" fillId="0" borderId="107" xfId="0" applyFont="1" applyBorder="1" applyAlignment="1">
      <alignment horizontal="left" vertical="top" wrapText="1" indent="5"/>
    </xf>
    <xf numFmtId="0" fontId="0" fillId="0" borderId="121" xfId="0" applyFont="1" applyBorder="1" applyAlignment="1">
      <alignment horizontal="left" vertical="top" wrapText="1" indent="5"/>
    </xf>
    <xf numFmtId="0" fontId="0" fillId="0" borderId="122" xfId="0" applyFont="1" applyBorder="1" applyAlignment="1">
      <alignment horizontal="left" vertical="top" wrapText="1" indent="5"/>
    </xf>
    <xf numFmtId="0" fontId="0" fillId="0" borderId="123" xfId="0" applyFont="1" applyBorder="1" applyAlignment="1">
      <alignment horizontal="left" vertical="top" wrapText="1" indent="5"/>
    </xf>
    <xf numFmtId="0" fontId="20" fillId="3" borderId="1" xfId="0" applyFont="1" applyFill="1" applyBorder="1" applyAlignment="1">
      <alignment horizontal="center" vertical="center" wrapText="1"/>
    </xf>
    <xf numFmtId="0" fontId="0" fillId="0" borderId="0" xfId="0" applyAlignment="1">
      <alignment horizontal="center"/>
    </xf>
    <xf numFmtId="0" fontId="29" fillId="0" borderId="0" xfId="0" applyFont="1" applyAlignment="1">
      <alignment horizontal="left"/>
    </xf>
    <xf numFmtId="0" fontId="29" fillId="0" borderId="0" xfId="0" applyFont="1" applyBorder="1" applyAlignment="1">
      <alignment horizontal="left"/>
    </xf>
    <xf numFmtId="0" fontId="0" fillId="0" borderId="0" xfId="0" applyBorder="1" applyAlignment="1">
      <alignment horizontal="left" vertical="center" wrapText="1"/>
    </xf>
    <xf numFmtId="0" fontId="18" fillId="3" borderId="5" xfId="0" applyFont="1" applyFill="1" applyBorder="1" applyAlignment="1">
      <alignment horizontal="center" vertical="center" wrapText="1"/>
    </xf>
    <xf numFmtId="0" fontId="20" fillId="3" borderId="30" xfId="0" applyFont="1" applyFill="1" applyBorder="1" applyAlignment="1">
      <alignment horizontal="center" vertical="center" wrapText="1"/>
    </xf>
    <xf numFmtId="0" fontId="20" fillId="3" borderId="31" xfId="0" applyFont="1" applyFill="1" applyBorder="1" applyAlignment="1">
      <alignment horizontal="center" vertical="center" wrapText="1"/>
    </xf>
    <xf numFmtId="0" fontId="49" fillId="0" borderId="33" xfId="0" applyFont="1" applyBorder="1" applyAlignment="1" applyProtection="1">
      <alignment horizontal="left" vertical="center" wrapText="1"/>
    </xf>
    <xf numFmtId="0" fontId="49" fillId="0" borderId="32" xfId="0" applyFont="1" applyBorder="1" applyAlignment="1" applyProtection="1">
      <alignment horizontal="left" vertical="center" wrapText="1"/>
    </xf>
    <xf numFmtId="0" fontId="20" fillId="3" borderId="17" xfId="0" applyFont="1" applyFill="1" applyBorder="1" applyAlignment="1">
      <alignment horizontal="center" vertical="center" wrapText="1"/>
    </xf>
    <xf numFmtId="0" fontId="20" fillId="3" borderId="0" xfId="0" applyFont="1" applyFill="1" applyBorder="1" applyAlignment="1">
      <alignment horizontal="center" vertical="center" wrapText="1"/>
    </xf>
    <xf numFmtId="0" fontId="11" fillId="0" borderId="0" xfId="0" applyFont="1" applyAlignment="1">
      <alignment horizontal="left" vertical="top" wrapText="1"/>
    </xf>
    <xf numFmtId="0" fontId="11" fillId="0" borderId="0" xfId="0" applyFont="1" applyAlignment="1">
      <alignment horizontal="left" vertical="top" wrapText="1" indent="2"/>
    </xf>
    <xf numFmtId="0" fontId="20" fillId="3" borderId="23" xfId="0" applyFont="1" applyFill="1" applyBorder="1" applyAlignment="1">
      <alignment horizontal="center" vertical="center" wrapText="1"/>
    </xf>
    <xf numFmtId="0" fontId="20" fillId="3" borderId="24" xfId="0" applyFont="1" applyFill="1" applyBorder="1" applyAlignment="1">
      <alignment horizontal="center" vertical="center" wrapText="1"/>
    </xf>
    <xf numFmtId="0" fontId="1" fillId="0" borderId="0" xfId="0" applyFont="1" applyAlignment="1">
      <alignment horizontal="left" vertical="top" wrapText="1"/>
    </xf>
    <xf numFmtId="0" fontId="17" fillId="3" borderId="9" xfId="0" applyFont="1" applyFill="1" applyBorder="1" applyAlignment="1">
      <alignment horizontal="center" vertical="center"/>
    </xf>
    <xf numFmtId="0" fontId="17" fillId="3" borderId="10" xfId="0" applyFont="1" applyFill="1" applyBorder="1" applyAlignment="1">
      <alignment horizontal="center" vertical="center"/>
    </xf>
    <xf numFmtId="0" fontId="17" fillId="3" borderId="89" xfId="0" applyFont="1" applyFill="1" applyBorder="1" applyAlignment="1">
      <alignment horizontal="left" vertical="top" wrapText="1"/>
    </xf>
    <xf numFmtId="0" fontId="17" fillId="3" borderId="90" xfId="0" applyFont="1" applyFill="1" applyBorder="1" applyAlignment="1">
      <alignment horizontal="left" vertical="top" wrapText="1"/>
    </xf>
  </cellXfs>
  <cellStyles count="2">
    <cellStyle name="Hyperlink" xfId="1" builtinId="8"/>
    <cellStyle name="Normal" xfId="0" builtinId="0"/>
  </cellStyles>
  <dxfs count="1512">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3" tint="0.59996337778862885"/>
      </font>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
      <font>
        <color theme="0"/>
      </font>
      <fill>
        <patternFill patternType="none">
          <bgColor auto="1"/>
        </patternFill>
      </fill>
    </dxf>
    <dxf>
      <font>
        <b/>
        <i val="0"/>
        <color theme="0"/>
      </font>
      <fill>
        <patternFill>
          <bgColor rgb="FFC00000"/>
        </patternFill>
      </fill>
    </dxf>
    <dxf>
      <font>
        <b/>
        <i val="0"/>
        <color auto="1"/>
      </font>
      <fill>
        <patternFill>
          <bgColor rgb="FFFFC000"/>
        </patternFill>
      </fill>
    </dxf>
    <dxf>
      <font>
        <b/>
        <i val="0"/>
        <color auto="1"/>
      </font>
      <fill>
        <patternFill>
          <bgColor rgb="FFFFFF00"/>
        </patternFill>
      </fill>
    </dxf>
  </dxfs>
  <tableStyles count="0" defaultTableStyle="TableStyleMedium9" defaultPivotStyle="PivotStyleLight16"/>
  <colors>
    <mruColors>
      <color rgb="FF2A0DFF"/>
      <color rgb="FF4F81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mlaLink="$M$24" lockText="1"/>
</file>

<file path=xl/ctrlProps/ctrlProp2.xml><?xml version="1.0" encoding="utf-8"?>
<formControlPr xmlns="http://schemas.microsoft.com/office/spreadsheetml/2009/9/main" objectType="CheckBox" fmlaLink="$M$25" lockText="1"/>
</file>

<file path=xl/ctrlProps/ctrlProp3.xml><?xml version="1.0" encoding="utf-8"?>
<formControlPr xmlns="http://schemas.microsoft.com/office/spreadsheetml/2009/9/main" objectType="CheckBox" fmlaLink="$M$26" lockText="1"/>
</file>

<file path=xl/ctrlProps/ctrlProp4.xml><?xml version="1.0" encoding="utf-8"?>
<formControlPr xmlns="http://schemas.microsoft.com/office/spreadsheetml/2009/9/main" objectType="CheckBox" fmlaLink="$M$27" lockText="1"/>
</file>

<file path=xl/ctrlProps/ctrlProp5.xml><?xml version="1.0" encoding="utf-8"?>
<formControlPr xmlns="http://schemas.microsoft.com/office/spreadsheetml/2009/9/main" objectType="CheckBox" fmlaLink="$M$28" lockText="1"/>
</file>

<file path=xl/ctrlProps/ctrlProp6.xml><?xml version="1.0" encoding="utf-8"?>
<formControlPr xmlns="http://schemas.microsoft.com/office/spreadsheetml/2009/9/main" objectType="CheckBox" fmlaLink="$M$29" lockText="1"/>
</file>

<file path=xl/ctrlProps/ctrlProp7.xml><?xml version="1.0" encoding="utf-8"?>
<formControlPr xmlns="http://schemas.microsoft.com/office/spreadsheetml/2009/9/main" objectType="CheckBox" fmlaLink="$M$30" lockText="1"/>
</file>

<file path=xl/ctrlProps/ctrlProp8.xml><?xml version="1.0" encoding="utf-8"?>
<formControlPr xmlns="http://schemas.microsoft.com/office/spreadsheetml/2009/9/main" objectType="CheckBox" fmlaLink="$M$31" lockText="1"/>
</file>

<file path=xl/ctrlProps/ctrlProp9.xml><?xml version="1.0" encoding="utf-8"?>
<formControlPr xmlns="http://schemas.microsoft.com/office/spreadsheetml/2009/9/main" objectType="CheckBox" fmlaLink="$M$32" lockText="1"/>
</file>

<file path=xl/ctrlProps/ctrlProp10.xml><?xml version="1.0" encoding="utf-8"?>
<formControlPr xmlns="http://schemas.microsoft.com/office/spreadsheetml/2009/9/main" objectType="CheckBox" fmlaLink="$M$33" lockText="1"/>
</file>

<file path=xl/ctrlProps/ctrlProp11.xml><?xml version="1.0" encoding="utf-8"?>
<formControlPr xmlns="http://schemas.microsoft.com/office/spreadsheetml/2009/9/main" objectType="CheckBox" fmlaLink="$N$24" lockText="1"/>
</file>

<file path=xl/ctrlProps/ctrlProp12.xml><?xml version="1.0" encoding="utf-8"?>
<formControlPr xmlns="http://schemas.microsoft.com/office/spreadsheetml/2009/9/main" objectType="CheckBox" fmlaLink="$N$25" lockText="1"/>
</file>

<file path=xl/ctrlProps/ctrlProp13.xml><?xml version="1.0" encoding="utf-8"?>
<formControlPr xmlns="http://schemas.microsoft.com/office/spreadsheetml/2009/9/main" objectType="CheckBox" fmlaLink="$N$26" lockText="1"/>
</file>

<file path=xl/ctrlProps/ctrlProp14.xml><?xml version="1.0" encoding="utf-8"?>
<formControlPr xmlns="http://schemas.microsoft.com/office/spreadsheetml/2009/9/main" objectType="CheckBox" fmlaLink="$N$27" lockText="1"/>
</file>

<file path=xl/ctrlProps/ctrlProp15.xml><?xml version="1.0" encoding="utf-8"?>
<formControlPr xmlns="http://schemas.microsoft.com/office/spreadsheetml/2009/9/main" objectType="CheckBox" fmlaLink="$N$28" lockText="1"/>
</file>

<file path=xl/ctrlProps/ctrlProp16.xml><?xml version="1.0" encoding="utf-8"?>
<formControlPr xmlns="http://schemas.microsoft.com/office/spreadsheetml/2009/9/main" objectType="CheckBox" fmlaLink="$N$29" lockText="1"/>
</file>

<file path=xl/ctrlProps/ctrlProp17.xml><?xml version="1.0" encoding="utf-8"?>
<formControlPr xmlns="http://schemas.microsoft.com/office/spreadsheetml/2009/9/main" objectType="CheckBox" fmlaLink="$N$30" lockText="1"/>
</file>

<file path=xl/ctrlProps/ctrlProp18.xml><?xml version="1.0" encoding="utf-8"?>
<formControlPr xmlns="http://schemas.microsoft.com/office/spreadsheetml/2009/9/main" objectType="CheckBox" fmlaLink="$N$31" lockText="1"/>
</file>

<file path=xl/ctrlProps/ctrlProp19.xml><?xml version="1.0" encoding="utf-8"?>
<formControlPr xmlns="http://schemas.microsoft.com/office/spreadsheetml/2009/9/main" objectType="CheckBox" fmlaLink="$N$32" lockText="1"/>
</file>

<file path=xl/ctrlProps/ctrlProp20.xml><?xml version="1.0" encoding="utf-8"?>
<formControlPr xmlns="http://schemas.microsoft.com/office/spreadsheetml/2009/9/main" objectType="CheckBox" fmlaLink="$N$33" lockText="1"/>
</file>

<file path=xl/ctrlProps/ctrlProp21.xml><?xml version="1.0" encoding="utf-8"?>
<formControlPr xmlns="http://schemas.microsoft.com/office/spreadsheetml/2009/9/main" objectType="CheckBox" fmlaLink="$O$24" lockText="1"/>
</file>

<file path=xl/ctrlProps/ctrlProp22.xml><?xml version="1.0" encoding="utf-8"?>
<formControlPr xmlns="http://schemas.microsoft.com/office/spreadsheetml/2009/9/main" objectType="CheckBox" fmlaLink="$O$25" lockText="1"/>
</file>

<file path=xl/ctrlProps/ctrlProp23.xml><?xml version="1.0" encoding="utf-8"?>
<formControlPr xmlns="http://schemas.microsoft.com/office/spreadsheetml/2009/9/main" objectType="CheckBox" fmlaLink="$O$26" lockText="1"/>
</file>

<file path=xl/ctrlProps/ctrlProp24.xml><?xml version="1.0" encoding="utf-8"?>
<formControlPr xmlns="http://schemas.microsoft.com/office/spreadsheetml/2009/9/main" objectType="CheckBox" fmlaLink="$O$27" lockText="1"/>
</file>

<file path=xl/ctrlProps/ctrlProp25.xml><?xml version="1.0" encoding="utf-8"?>
<formControlPr xmlns="http://schemas.microsoft.com/office/spreadsheetml/2009/9/main" objectType="CheckBox" fmlaLink="$O$28" lockText="1"/>
</file>

<file path=xl/ctrlProps/ctrlProp26.xml><?xml version="1.0" encoding="utf-8"?>
<formControlPr xmlns="http://schemas.microsoft.com/office/spreadsheetml/2009/9/main" objectType="CheckBox" fmlaLink="$O$29" lockText="1"/>
</file>

<file path=xl/ctrlProps/ctrlProp27.xml><?xml version="1.0" encoding="utf-8"?>
<formControlPr xmlns="http://schemas.microsoft.com/office/spreadsheetml/2009/9/main" objectType="CheckBox" fmlaLink="$O$30" lockText="1"/>
</file>

<file path=xl/ctrlProps/ctrlProp28.xml><?xml version="1.0" encoding="utf-8"?>
<formControlPr xmlns="http://schemas.microsoft.com/office/spreadsheetml/2009/9/main" objectType="CheckBox" fmlaLink="$O$31" lockText="1"/>
</file>

<file path=xl/ctrlProps/ctrlProp29.xml><?xml version="1.0" encoding="utf-8"?>
<formControlPr xmlns="http://schemas.microsoft.com/office/spreadsheetml/2009/9/main" objectType="CheckBox" fmlaLink="$O$32" lockText="1"/>
</file>

<file path=xl/ctrlProps/ctrlProp30.xml><?xml version="1.0" encoding="utf-8"?>
<formControlPr xmlns="http://schemas.microsoft.com/office/spreadsheetml/2009/9/main" objectType="CheckBox" fmlaLink="$O$33" lockText="1"/>
</file>

<file path=xl/ctrlProps/ctrlProp31.xml><?xml version="1.0" encoding="utf-8"?>
<formControlPr xmlns="http://schemas.microsoft.com/office/spreadsheetml/2009/9/main" objectType="CheckBox" fmlaLink="$P$24" lockText="1"/>
</file>

<file path=xl/ctrlProps/ctrlProp32.xml><?xml version="1.0" encoding="utf-8"?>
<formControlPr xmlns="http://schemas.microsoft.com/office/spreadsheetml/2009/9/main" objectType="CheckBox" fmlaLink="$P$25" lockText="1"/>
</file>

<file path=xl/ctrlProps/ctrlProp33.xml><?xml version="1.0" encoding="utf-8"?>
<formControlPr xmlns="http://schemas.microsoft.com/office/spreadsheetml/2009/9/main" objectType="CheckBox" fmlaLink="$P$26" lockText="1"/>
</file>

<file path=xl/ctrlProps/ctrlProp34.xml><?xml version="1.0" encoding="utf-8"?>
<formControlPr xmlns="http://schemas.microsoft.com/office/spreadsheetml/2009/9/main" objectType="CheckBox" fmlaLink="$P$27" lockText="1"/>
</file>

<file path=xl/ctrlProps/ctrlProp35.xml><?xml version="1.0" encoding="utf-8"?>
<formControlPr xmlns="http://schemas.microsoft.com/office/spreadsheetml/2009/9/main" objectType="CheckBox" fmlaLink="$P$28" lockText="1"/>
</file>

<file path=xl/ctrlProps/ctrlProp36.xml><?xml version="1.0" encoding="utf-8"?>
<formControlPr xmlns="http://schemas.microsoft.com/office/spreadsheetml/2009/9/main" objectType="CheckBox" fmlaLink="$P$29" lockText="1"/>
</file>

<file path=xl/ctrlProps/ctrlProp37.xml><?xml version="1.0" encoding="utf-8"?>
<formControlPr xmlns="http://schemas.microsoft.com/office/spreadsheetml/2009/9/main" objectType="CheckBox" fmlaLink="$P$30" lockText="1"/>
</file>

<file path=xl/ctrlProps/ctrlProp38.xml><?xml version="1.0" encoding="utf-8"?>
<formControlPr xmlns="http://schemas.microsoft.com/office/spreadsheetml/2009/9/main" objectType="CheckBox" fmlaLink="$P$31" lockText="1"/>
</file>

<file path=xl/ctrlProps/ctrlProp39.xml><?xml version="1.0" encoding="utf-8"?>
<formControlPr xmlns="http://schemas.microsoft.com/office/spreadsheetml/2009/9/main" objectType="CheckBox" fmlaLink="$P$32" lockText="1"/>
</file>

<file path=xl/ctrlProps/ctrlProp40.xml><?xml version="1.0" encoding="utf-8"?>
<formControlPr xmlns="http://schemas.microsoft.com/office/spreadsheetml/2009/9/main" objectType="CheckBox" fmlaLink="$P$33" lockText="1"/>
</file>

<file path=xl/ctrlProps/ctrlProp41.xml><?xml version="1.0" encoding="utf-8"?>
<formControlPr xmlns="http://schemas.microsoft.com/office/spreadsheetml/2009/9/main" objectType="CheckBox" fmlaLink="$Q$24" lockText="1"/>
</file>

<file path=xl/ctrlProps/ctrlProp42.xml><?xml version="1.0" encoding="utf-8"?>
<formControlPr xmlns="http://schemas.microsoft.com/office/spreadsheetml/2009/9/main" objectType="CheckBox" fmlaLink="$Q$25" lockText="1"/>
</file>

<file path=xl/ctrlProps/ctrlProp43.xml><?xml version="1.0" encoding="utf-8"?>
<formControlPr xmlns="http://schemas.microsoft.com/office/spreadsheetml/2009/9/main" objectType="CheckBox" fmlaLink="$Q$26" lockText="1"/>
</file>

<file path=xl/ctrlProps/ctrlProp44.xml><?xml version="1.0" encoding="utf-8"?>
<formControlPr xmlns="http://schemas.microsoft.com/office/spreadsheetml/2009/9/main" objectType="CheckBox" fmlaLink="$Q$27" lockText="1"/>
</file>

<file path=xl/ctrlProps/ctrlProp45.xml><?xml version="1.0" encoding="utf-8"?>
<formControlPr xmlns="http://schemas.microsoft.com/office/spreadsheetml/2009/9/main" objectType="CheckBox" fmlaLink="$Q$28" lockText="1"/>
</file>

<file path=xl/ctrlProps/ctrlProp46.xml><?xml version="1.0" encoding="utf-8"?>
<formControlPr xmlns="http://schemas.microsoft.com/office/spreadsheetml/2009/9/main" objectType="CheckBox" fmlaLink="$Q$29" lockText="1"/>
</file>

<file path=xl/ctrlProps/ctrlProp47.xml><?xml version="1.0" encoding="utf-8"?>
<formControlPr xmlns="http://schemas.microsoft.com/office/spreadsheetml/2009/9/main" objectType="CheckBox" fmlaLink="$Q$30" lockText="1"/>
</file>

<file path=xl/ctrlProps/ctrlProp48.xml><?xml version="1.0" encoding="utf-8"?>
<formControlPr xmlns="http://schemas.microsoft.com/office/spreadsheetml/2009/9/main" objectType="CheckBox" fmlaLink="$Q$31" lockText="1"/>
</file>

<file path=xl/ctrlProps/ctrlProp49.xml><?xml version="1.0" encoding="utf-8"?>
<formControlPr xmlns="http://schemas.microsoft.com/office/spreadsheetml/2009/9/main" objectType="CheckBox" fmlaLink="$Q$32" lockText="1"/>
</file>

<file path=xl/ctrlProps/ctrlProp50.xml><?xml version="1.0" encoding="utf-8"?>
<formControlPr xmlns="http://schemas.microsoft.com/office/spreadsheetml/2009/9/main" objectType="CheckBox" fmlaLink="$Q$33" lockText="1"/>
</file>

<file path=xl/ctrlProps/ctrlProp51.xml><?xml version="1.0" encoding="utf-8"?>
<formControlPr xmlns="http://schemas.microsoft.com/office/spreadsheetml/2009/9/main" objectType="CheckBox" fmlaLink="$R$24" lockText="1"/>
</file>

<file path=xl/ctrlProps/ctrlProp52.xml><?xml version="1.0" encoding="utf-8"?>
<formControlPr xmlns="http://schemas.microsoft.com/office/spreadsheetml/2009/9/main" objectType="CheckBox" fmlaLink="$R$25" lockText="1"/>
</file>

<file path=xl/ctrlProps/ctrlProp53.xml><?xml version="1.0" encoding="utf-8"?>
<formControlPr xmlns="http://schemas.microsoft.com/office/spreadsheetml/2009/9/main" objectType="CheckBox" fmlaLink="$R$26" lockText="1"/>
</file>

<file path=xl/ctrlProps/ctrlProp54.xml><?xml version="1.0" encoding="utf-8"?>
<formControlPr xmlns="http://schemas.microsoft.com/office/spreadsheetml/2009/9/main" objectType="CheckBox" fmlaLink="$R$27" lockText="1"/>
</file>

<file path=xl/ctrlProps/ctrlProp55.xml><?xml version="1.0" encoding="utf-8"?>
<formControlPr xmlns="http://schemas.microsoft.com/office/spreadsheetml/2009/9/main" objectType="CheckBox" fmlaLink="$R$28" lockText="1"/>
</file>

<file path=xl/ctrlProps/ctrlProp56.xml><?xml version="1.0" encoding="utf-8"?>
<formControlPr xmlns="http://schemas.microsoft.com/office/spreadsheetml/2009/9/main" objectType="CheckBox" fmlaLink="$R$29" lockText="1"/>
</file>

<file path=xl/ctrlProps/ctrlProp57.xml><?xml version="1.0" encoding="utf-8"?>
<formControlPr xmlns="http://schemas.microsoft.com/office/spreadsheetml/2009/9/main" objectType="CheckBox" fmlaLink="$R$30" lockText="1"/>
</file>

<file path=xl/ctrlProps/ctrlProp58.xml><?xml version="1.0" encoding="utf-8"?>
<formControlPr xmlns="http://schemas.microsoft.com/office/spreadsheetml/2009/9/main" objectType="CheckBox" fmlaLink="$R$31" lockText="1"/>
</file>

<file path=xl/ctrlProps/ctrlProp59.xml><?xml version="1.0" encoding="utf-8"?>
<formControlPr xmlns="http://schemas.microsoft.com/office/spreadsheetml/2009/9/main" objectType="CheckBox" fmlaLink="$R$32" lockText="1"/>
</file>

<file path=xl/ctrlProps/ctrlProp60.xml><?xml version="1.0" encoding="utf-8"?>
<formControlPr xmlns="http://schemas.microsoft.com/office/spreadsheetml/2009/9/main" objectType="CheckBox" fmlaLink="$R$33" lockText="1"/>
</file>

<file path=xl/ctrlProps/ctrlProp61.xml><?xml version="1.0" encoding="utf-8"?>
<formControlPr xmlns="http://schemas.microsoft.com/office/spreadsheetml/2009/9/main" objectType="CheckBox" fmlaLink="$M$34" lockText="1"/>
</file>

<file path=xl/ctrlProps/ctrlProp62.xml><?xml version="1.0" encoding="utf-8"?>
<formControlPr xmlns="http://schemas.microsoft.com/office/spreadsheetml/2009/9/main" objectType="CheckBox" fmlaLink="$N$34" lockText="1"/>
</file>

<file path=xl/ctrlProps/ctrlProp63.xml><?xml version="1.0" encoding="utf-8"?>
<formControlPr xmlns="http://schemas.microsoft.com/office/spreadsheetml/2009/9/main" objectType="CheckBox" fmlaLink="$O$34" lockText="1"/>
</file>

<file path=xl/ctrlProps/ctrlProp64.xml><?xml version="1.0" encoding="utf-8"?>
<formControlPr xmlns="http://schemas.microsoft.com/office/spreadsheetml/2009/9/main" objectType="CheckBox" fmlaLink="$P$34" lockText="1"/>
</file>

<file path=xl/ctrlProps/ctrlProp65.xml><?xml version="1.0" encoding="utf-8"?>
<formControlPr xmlns="http://schemas.microsoft.com/office/spreadsheetml/2009/9/main" objectType="CheckBox" fmlaLink="$Q$34" lockText="1"/>
</file>

<file path=xl/ctrlProps/ctrlProp66.xml><?xml version="1.0" encoding="utf-8"?>
<formControlPr xmlns="http://schemas.microsoft.com/office/spreadsheetml/2009/9/main" objectType="CheckBox" fmlaLink="$R$34" lockText="1"/>
</file>

<file path=xl/ctrlProps/ctrlProp67.xml><?xml version="1.0" encoding="utf-8"?>
<formControlPr xmlns="http://schemas.microsoft.com/office/spreadsheetml/2009/9/main" objectType="CheckBox" fmlaLink="$M$35" lockText="1"/>
</file>

<file path=xl/ctrlProps/ctrlProp68.xml><?xml version="1.0" encoding="utf-8"?>
<formControlPr xmlns="http://schemas.microsoft.com/office/spreadsheetml/2009/9/main" objectType="CheckBox" fmlaLink="$N$35" lockText="1"/>
</file>

<file path=xl/ctrlProps/ctrlProp69.xml><?xml version="1.0" encoding="utf-8"?>
<formControlPr xmlns="http://schemas.microsoft.com/office/spreadsheetml/2009/9/main" objectType="CheckBox" fmlaLink="$O$35" lockText="1"/>
</file>

<file path=xl/ctrlProps/ctrlProp70.xml><?xml version="1.0" encoding="utf-8"?>
<formControlPr xmlns="http://schemas.microsoft.com/office/spreadsheetml/2009/9/main" objectType="CheckBox" fmlaLink="$P$35" lockText="1"/>
</file>

<file path=xl/ctrlProps/ctrlProp71.xml><?xml version="1.0" encoding="utf-8"?>
<formControlPr xmlns="http://schemas.microsoft.com/office/spreadsheetml/2009/9/main" objectType="CheckBox" fmlaLink="$Q$35" lockText="1"/>
</file>

<file path=xl/ctrlProps/ctrlProp72.xml><?xml version="1.0" encoding="utf-8"?>
<formControlPr xmlns="http://schemas.microsoft.com/office/spreadsheetml/2009/9/main" objectType="CheckBox" fmlaLink="$R$35" lockText="1"/>
</file>

<file path=xl/ctrlProps/ctrlProp73.xml><?xml version="1.0" encoding="utf-8"?>
<formControlPr xmlns="http://schemas.microsoft.com/office/spreadsheetml/2009/9/main" objectType="CheckBox" fmlaLink="$M$36" lockText="1"/>
</file>

<file path=xl/ctrlProps/ctrlProp74.xml><?xml version="1.0" encoding="utf-8"?>
<formControlPr xmlns="http://schemas.microsoft.com/office/spreadsheetml/2009/9/main" objectType="CheckBox" fmlaLink="$N$36" lockText="1"/>
</file>

<file path=xl/ctrlProps/ctrlProp75.xml><?xml version="1.0" encoding="utf-8"?>
<formControlPr xmlns="http://schemas.microsoft.com/office/spreadsheetml/2009/9/main" objectType="CheckBox" fmlaLink="$O$36" lockText="1"/>
</file>

<file path=xl/ctrlProps/ctrlProp76.xml><?xml version="1.0" encoding="utf-8"?>
<formControlPr xmlns="http://schemas.microsoft.com/office/spreadsheetml/2009/9/main" objectType="CheckBox" fmlaLink="$P$36" lockText="1"/>
</file>

<file path=xl/ctrlProps/ctrlProp77.xml><?xml version="1.0" encoding="utf-8"?>
<formControlPr xmlns="http://schemas.microsoft.com/office/spreadsheetml/2009/9/main" objectType="CheckBox" fmlaLink="$Q$36" lockText="1"/>
</file>

<file path=xl/ctrlProps/ctrlProp78.xml><?xml version="1.0" encoding="utf-8"?>
<formControlPr xmlns="http://schemas.microsoft.com/office/spreadsheetml/2009/9/main" objectType="CheckBox" fmlaLink="$R$36" lockText="1"/>
</file>

<file path=xl/ctrlProps/ctrlProp79.xml><?xml version="1.0" encoding="utf-8"?>
<formControlPr xmlns="http://schemas.microsoft.com/office/spreadsheetml/2009/9/main" objectType="CheckBox" fmlaLink="$M$37" lockText="1"/>
</file>

<file path=xl/ctrlProps/ctrlProp80.xml><?xml version="1.0" encoding="utf-8"?>
<formControlPr xmlns="http://schemas.microsoft.com/office/spreadsheetml/2009/9/main" objectType="CheckBox" fmlaLink="$N$37" lockText="1"/>
</file>

<file path=xl/ctrlProps/ctrlProp81.xml><?xml version="1.0" encoding="utf-8"?>
<formControlPr xmlns="http://schemas.microsoft.com/office/spreadsheetml/2009/9/main" objectType="CheckBox" fmlaLink="$O$37" lockText="1"/>
</file>

<file path=xl/ctrlProps/ctrlProp82.xml><?xml version="1.0" encoding="utf-8"?>
<formControlPr xmlns="http://schemas.microsoft.com/office/spreadsheetml/2009/9/main" objectType="CheckBox" fmlaLink="$P$37" lockText="1"/>
</file>

<file path=xl/ctrlProps/ctrlProp83.xml><?xml version="1.0" encoding="utf-8"?>
<formControlPr xmlns="http://schemas.microsoft.com/office/spreadsheetml/2009/9/main" objectType="CheckBox" fmlaLink="$Q$37" lockText="1"/>
</file>

<file path=xl/ctrlProps/ctrlProp84.xml><?xml version="1.0" encoding="utf-8"?>
<formControlPr xmlns="http://schemas.microsoft.com/office/spreadsheetml/2009/9/main" objectType="CheckBox" fmlaLink="$R$37" lockText="1"/>
</file>

<file path=xl/ctrlProps/ctrlProp85.xml><?xml version="1.0" encoding="utf-8"?>
<formControlPr xmlns="http://schemas.microsoft.com/office/spreadsheetml/2009/9/main" objectType="CheckBox" fmlaLink="$M$38" lockText="1"/>
</file>

<file path=xl/ctrlProps/ctrlProp86.xml><?xml version="1.0" encoding="utf-8"?>
<formControlPr xmlns="http://schemas.microsoft.com/office/spreadsheetml/2009/9/main" objectType="CheckBox" fmlaLink="$N$38" lockText="1"/>
</file>

<file path=xl/ctrlProps/ctrlProp87.xml><?xml version="1.0" encoding="utf-8"?>
<formControlPr xmlns="http://schemas.microsoft.com/office/spreadsheetml/2009/9/main" objectType="CheckBox" fmlaLink="$O$38" lockText="1"/>
</file>

<file path=xl/ctrlProps/ctrlProp88.xml><?xml version="1.0" encoding="utf-8"?>
<formControlPr xmlns="http://schemas.microsoft.com/office/spreadsheetml/2009/9/main" objectType="CheckBox" fmlaLink="$P$38" lockText="1"/>
</file>

<file path=xl/ctrlProps/ctrlProp89.xml><?xml version="1.0" encoding="utf-8"?>
<formControlPr xmlns="http://schemas.microsoft.com/office/spreadsheetml/2009/9/main" objectType="CheckBox" fmlaLink="$Q$38" lockText="1"/>
</file>

<file path=xl/ctrlProps/ctrlProp90.xml><?xml version="1.0" encoding="utf-8"?>
<formControlPr xmlns="http://schemas.microsoft.com/office/spreadsheetml/2009/9/main" objectType="CheckBox" fmlaLink="$R$38"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GBox" noThreeD="1"/>
</file>

<file path=xl/ctrlProps/ctrlProp93.xml><?xml version="1.0" encoding="utf-8"?>
<formControlPr xmlns="http://schemas.microsoft.com/office/spreadsheetml/2009/9/main" objectType="Drop" dropLines="12" dropStyle="combo" dx="16" fmlaLink="$Q$193" fmlaRange="'Module 1'!$AG$23:$AG$39" val="0"/>
</file>

<file path=xl/ctrlProps/ctrlProp94.xml><?xml version="1.0" encoding="utf-8"?>
<formControlPr xmlns="http://schemas.microsoft.com/office/spreadsheetml/2009/9/main" objectType="Drop" dropLines="12" dropStyle="combo" dx="16" fmlaLink="$Q$191" fmlaRange="$AF$213:$AF$215" val="0"/>
</file>

<file path=xl/ctrlProps/ctrlProp95.xml><?xml version="1.0" encoding="utf-8"?>
<formControlPr xmlns="http://schemas.microsoft.com/office/spreadsheetml/2009/9/main" objectType="Drop" dropLines="12" dropStyle="combo" dx="16" fmlaLink="$Q$194" fmlaRange="'Module 1'!$AG$23:$AG$39" val="0"/>
</file>

<file path=xl/ctrlProps/ctrlProp96.xml><?xml version="1.0" encoding="utf-8"?>
<formControlPr xmlns="http://schemas.microsoft.com/office/spreadsheetml/2009/9/main" objectType="Drop" dropLines="12" dropStyle="combo" dx="16" fmlaLink="$Q$195" fmlaRange="'Module 1'!$AG$23:$AG$39" val="0"/>
</file>

<file path=xl/ctrlProps/ctrlProp97.xml><?xml version="1.0" encoding="utf-8"?>
<formControlPr xmlns="http://schemas.microsoft.com/office/spreadsheetml/2009/9/main" objectType="Drop" dropLines="12" dropStyle="combo" dx="16" fmlaLink="$Q$196" fmlaRange="'Module 1'!$AG$23:$AG$39" val="0"/>
</file>

<file path=xl/ctrlProps/ctrlProp98.xml><?xml version="1.0" encoding="utf-8"?>
<formControlPr xmlns="http://schemas.microsoft.com/office/spreadsheetml/2009/9/main" objectType="Drop" dropLines="12" dropStyle="combo" dx="16" fmlaLink="$Q$197" fmlaRange="'Module 1'!$AG$23:$AG$39" val="0"/>
</file>

<file path=xl/ctrlProps/ctrlProp99.xml><?xml version="1.0" encoding="utf-8"?>
<formControlPr xmlns="http://schemas.microsoft.com/office/spreadsheetml/2009/9/main" objectType="Drop" dropLines="12" dropStyle="combo" dx="16" fmlaLink="$Q$192" fmlaRange="'Module 1'!$AG$23:$AG$39" val="0"/>
</file>

<file path=xl/ctrlProps/ctrlProp100.xml><?xml version="1.0" encoding="utf-8"?>
<formControlPr xmlns="http://schemas.microsoft.com/office/spreadsheetml/2009/9/main" objectType="Drop" dropLines="12" dropStyle="combo" dx="16" fmlaLink="$Q$179" fmlaRange="'Module 1'!$AG$23:$AG$39" val="0"/>
</file>

<file path=xl/ctrlProps/ctrlProp101.xml><?xml version="1.0" encoding="utf-8"?>
<formControlPr xmlns="http://schemas.microsoft.com/office/spreadsheetml/2009/9/main" objectType="Drop" dropLines="12" dropStyle="combo" dx="16" fmlaLink="$Q$177" fmlaRange="$AC$213:$AC$215" val="0"/>
</file>

<file path=xl/ctrlProps/ctrlProp102.xml><?xml version="1.0" encoding="utf-8"?>
<formControlPr xmlns="http://schemas.microsoft.com/office/spreadsheetml/2009/9/main" objectType="Drop" dropLines="12" dropStyle="combo" dx="16" fmlaLink="$Q$180" fmlaRange="'Module 1'!$AG$23:$AG$39" val="0"/>
</file>

<file path=xl/ctrlProps/ctrlProp103.xml><?xml version="1.0" encoding="utf-8"?>
<formControlPr xmlns="http://schemas.microsoft.com/office/spreadsheetml/2009/9/main" objectType="Drop" dropLines="12" dropStyle="combo" dx="16" fmlaLink="$Q$181" fmlaRange="'Module 1'!$AG$23:$AG$39" val="0"/>
</file>

<file path=xl/ctrlProps/ctrlProp104.xml><?xml version="1.0" encoding="utf-8"?>
<formControlPr xmlns="http://schemas.microsoft.com/office/spreadsheetml/2009/9/main" objectType="Drop" dropLines="12" dropStyle="combo" dx="16" fmlaLink="$Q$182" fmlaRange="'Module 1'!$AG$23:$AG$39" val="0"/>
</file>

<file path=xl/ctrlProps/ctrlProp105.xml><?xml version="1.0" encoding="utf-8"?>
<formControlPr xmlns="http://schemas.microsoft.com/office/spreadsheetml/2009/9/main" objectType="Drop" dropLines="12" dropStyle="combo" dx="16" fmlaLink="$Q$183" fmlaRange="'Module 1'!$AG$23:$AG$39" val="0"/>
</file>

<file path=xl/ctrlProps/ctrlProp106.xml><?xml version="1.0" encoding="utf-8"?>
<formControlPr xmlns="http://schemas.microsoft.com/office/spreadsheetml/2009/9/main" objectType="Drop" dropLines="12" dropStyle="combo" dx="16" fmlaLink="$Q$178" fmlaRange="'Module 1'!$AG$23:$AG$39" val="0"/>
</file>

<file path=xl/ctrlProps/ctrlProp107.xml><?xml version="1.0" encoding="utf-8"?>
<formControlPr xmlns="http://schemas.microsoft.com/office/spreadsheetml/2009/9/main" objectType="Drop" dropStyle="combo" dx="16" fmlaLink="$T$178" fmlaRange="$AM$21:$AM$24" val="0"/>
</file>

<file path=xl/ctrlProps/ctrlProp108.xml><?xml version="1.0" encoding="utf-8"?>
<formControlPr xmlns="http://schemas.microsoft.com/office/spreadsheetml/2009/9/main" objectType="Drop" dropStyle="combo" dx="16" fmlaLink="$T$179" fmlaRange="$AM$21:$AM$24" val="0"/>
</file>

<file path=xl/ctrlProps/ctrlProp109.xml><?xml version="1.0" encoding="utf-8"?>
<formControlPr xmlns="http://schemas.microsoft.com/office/spreadsheetml/2009/9/main" objectType="Drop" dropStyle="combo" dx="16" fmlaLink="$T$180" fmlaRange="$AM$21:$AM$24" val="0"/>
</file>

<file path=xl/ctrlProps/ctrlProp110.xml><?xml version="1.0" encoding="utf-8"?>
<formControlPr xmlns="http://schemas.microsoft.com/office/spreadsheetml/2009/9/main" objectType="Drop" dropStyle="combo" dx="16" fmlaLink="$T$181" fmlaRange="$AM$21:$AM$24" val="0"/>
</file>

<file path=xl/ctrlProps/ctrlProp111.xml><?xml version="1.0" encoding="utf-8"?>
<formControlPr xmlns="http://schemas.microsoft.com/office/spreadsheetml/2009/9/main" objectType="Drop" dropStyle="combo" dx="16" fmlaLink="$T$182" fmlaRange="$AM$21:$AM$24" val="0"/>
</file>

<file path=xl/ctrlProps/ctrlProp112.xml><?xml version="1.0" encoding="utf-8"?>
<formControlPr xmlns="http://schemas.microsoft.com/office/spreadsheetml/2009/9/main" objectType="Drop" dropStyle="combo" dx="16" fmlaLink="$T$183" fmlaRange="$AM$21:$AM$24" val="0"/>
</file>

<file path=xl/ctrlProps/ctrlProp113.xml><?xml version="1.0" encoding="utf-8"?>
<formControlPr xmlns="http://schemas.microsoft.com/office/spreadsheetml/2009/9/main" objectType="Drop" dropStyle="combo" dx="16" fmlaLink="$T$192" fmlaRange="$AM$21:$AM$24" val="0"/>
</file>

<file path=xl/ctrlProps/ctrlProp114.xml><?xml version="1.0" encoding="utf-8"?>
<formControlPr xmlns="http://schemas.microsoft.com/office/spreadsheetml/2009/9/main" objectType="Drop" dropStyle="combo" dx="16" fmlaLink="$T$193" fmlaRange="$AM$21:$AM$24" val="0"/>
</file>

<file path=xl/ctrlProps/ctrlProp115.xml><?xml version="1.0" encoding="utf-8"?>
<formControlPr xmlns="http://schemas.microsoft.com/office/spreadsheetml/2009/9/main" objectType="Drop" dropStyle="combo" dx="16" fmlaLink="$T$194" fmlaRange="$AM$21:$AM$24" val="0"/>
</file>

<file path=xl/ctrlProps/ctrlProp116.xml><?xml version="1.0" encoding="utf-8"?>
<formControlPr xmlns="http://schemas.microsoft.com/office/spreadsheetml/2009/9/main" objectType="Drop" dropStyle="combo" dx="16" fmlaLink="$T$195" fmlaRange="$AM$21:$AM$24" val="0"/>
</file>

<file path=xl/ctrlProps/ctrlProp117.xml><?xml version="1.0" encoding="utf-8"?>
<formControlPr xmlns="http://schemas.microsoft.com/office/spreadsheetml/2009/9/main" objectType="Drop" dropStyle="combo" dx="16" fmlaLink="$T$196" fmlaRange="$AM$21:$AM$24" val="0"/>
</file>

<file path=xl/ctrlProps/ctrlProp118.xml><?xml version="1.0" encoding="utf-8"?>
<formControlPr xmlns="http://schemas.microsoft.com/office/spreadsheetml/2009/9/main" objectType="Drop" dropStyle="combo" dx="16" fmlaLink="$T$197" fmlaRange="$AM$21:$AM$24" val="0"/>
</file>

<file path=xl/ctrlProps/ctrlProp119.xml><?xml version="1.0" encoding="utf-8"?>
<formControlPr xmlns="http://schemas.microsoft.com/office/spreadsheetml/2009/9/main" objectType="Drop" dropStyle="combo" dx="16" fmlaLink="$S$178" fmlaRange="$AL$21:$AL$24" val="0"/>
</file>

<file path=xl/ctrlProps/ctrlProp120.xml><?xml version="1.0" encoding="utf-8"?>
<formControlPr xmlns="http://schemas.microsoft.com/office/spreadsheetml/2009/9/main" objectType="Drop" dropStyle="combo" dx="16" fmlaLink="$S$179" fmlaRange="$AL$21:$AL$24" val="0"/>
</file>

<file path=xl/ctrlProps/ctrlProp121.xml><?xml version="1.0" encoding="utf-8"?>
<formControlPr xmlns="http://schemas.microsoft.com/office/spreadsheetml/2009/9/main" objectType="Drop" dropStyle="combo" dx="16" fmlaLink="$S$180" fmlaRange="$AL$21:$AL$24" val="0"/>
</file>

<file path=xl/ctrlProps/ctrlProp122.xml><?xml version="1.0" encoding="utf-8"?>
<formControlPr xmlns="http://schemas.microsoft.com/office/spreadsheetml/2009/9/main" objectType="Drop" dropStyle="combo" dx="16" fmlaLink="$S$181" fmlaRange="$AL$21:$AL$24" val="0"/>
</file>

<file path=xl/ctrlProps/ctrlProp123.xml><?xml version="1.0" encoding="utf-8"?>
<formControlPr xmlns="http://schemas.microsoft.com/office/spreadsheetml/2009/9/main" objectType="Drop" dropStyle="combo" dx="16" fmlaLink="$S$183" fmlaRange="$AL$21:$AL$24" val="0"/>
</file>

<file path=xl/ctrlProps/ctrlProp124.xml><?xml version="1.0" encoding="utf-8"?>
<formControlPr xmlns="http://schemas.microsoft.com/office/spreadsheetml/2009/9/main" objectType="Drop" dropStyle="combo" dx="16" fmlaLink="$S$192" fmlaRange="$AO$21:$AO$24" val="0"/>
</file>

<file path=xl/ctrlProps/ctrlProp125.xml><?xml version="1.0" encoding="utf-8"?>
<formControlPr xmlns="http://schemas.microsoft.com/office/spreadsheetml/2009/9/main" objectType="Drop" dropStyle="combo" dx="16" fmlaLink="$S$193" fmlaRange="$AO$21:$AO$24" val="0"/>
</file>

<file path=xl/ctrlProps/ctrlProp126.xml><?xml version="1.0" encoding="utf-8"?>
<formControlPr xmlns="http://schemas.microsoft.com/office/spreadsheetml/2009/9/main" objectType="Drop" dropStyle="combo" dx="16" fmlaLink="$S$194" fmlaRange="$AO$21:$AO$24" val="0"/>
</file>

<file path=xl/ctrlProps/ctrlProp127.xml><?xml version="1.0" encoding="utf-8"?>
<formControlPr xmlns="http://schemas.microsoft.com/office/spreadsheetml/2009/9/main" objectType="Drop" dropStyle="combo" dx="16" fmlaLink="$S$195" fmlaRange="$AO$21:$AO$24" val="0"/>
</file>

<file path=xl/ctrlProps/ctrlProp128.xml><?xml version="1.0" encoding="utf-8"?>
<formControlPr xmlns="http://schemas.microsoft.com/office/spreadsheetml/2009/9/main" objectType="Drop" dropStyle="combo" dx="16" fmlaLink="$S$196" fmlaRange="$AO$21:$AO$24" val="0"/>
</file>

<file path=xl/ctrlProps/ctrlProp129.xml><?xml version="1.0" encoding="utf-8"?>
<formControlPr xmlns="http://schemas.microsoft.com/office/spreadsheetml/2009/9/main" objectType="Drop" dropStyle="combo" dx="16" fmlaLink="$S$197" fmlaRange="$AO$21:$AO$24" val="0"/>
</file>

<file path=xl/ctrlProps/ctrlProp130.xml><?xml version="1.0" encoding="utf-8"?>
<formControlPr xmlns="http://schemas.microsoft.com/office/spreadsheetml/2009/9/main" objectType="Drop" dropStyle="combo" dx="16" fmlaLink="$S$182" fmlaRange="$AL$21:$AL$24" val="0"/>
</file>

<file path=xl/ctrlProps/ctrlProp131.xml><?xml version="1.0" encoding="utf-8"?>
<formControlPr xmlns="http://schemas.microsoft.com/office/spreadsheetml/2009/9/main" objectType="Drop" dropLines="12" dropStyle="combo" dx="16" fmlaLink="$Q$288" fmlaRange="'Module 1'!$AG$23:$AG$39" val="0"/>
</file>

<file path=xl/ctrlProps/ctrlProp132.xml><?xml version="1.0" encoding="utf-8"?>
<formControlPr xmlns="http://schemas.microsoft.com/office/spreadsheetml/2009/9/main" objectType="Drop" dropLines="12" dropStyle="combo" dx="16" fmlaLink="$Q$286" fmlaRange="$AF$308:$AF$311" val="0"/>
</file>

<file path=xl/ctrlProps/ctrlProp133.xml><?xml version="1.0" encoding="utf-8"?>
<formControlPr xmlns="http://schemas.microsoft.com/office/spreadsheetml/2009/9/main" objectType="Drop" dropLines="12" dropStyle="combo" dx="16" fmlaLink="$Q$289" fmlaRange="'Module 1'!$AG$23:$AG$39" val="0"/>
</file>

<file path=xl/ctrlProps/ctrlProp134.xml><?xml version="1.0" encoding="utf-8"?>
<formControlPr xmlns="http://schemas.microsoft.com/office/spreadsheetml/2009/9/main" objectType="Drop" dropLines="12" dropStyle="combo" dx="16" fmlaLink="$Q$290" fmlaRange="'Module 1'!$AG$23:$AG$39" val="0"/>
</file>

<file path=xl/ctrlProps/ctrlProp135.xml><?xml version="1.0" encoding="utf-8"?>
<formControlPr xmlns="http://schemas.microsoft.com/office/spreadsheetml/2009/9/main" objectType="Drop" dropLines="12" dropStyle="combo" dx="16" fmlaLink="$Q$291" fmlaRange="'Module 1'!$AG$23:$AG$39" val="0"/>
</file>

<file path=xl/ctrlProps/ctrlProp136.xml><?xml version="1.0" encoding="utf-8"?>
<formControlPr xmlns="http://schemas.microsoft.com/office/spreadsheetml/2009/9/main" objectType="Drop" dropLines="12" dropStyle="combo" dx="16" fmlaLink="$Q$292" fmlaRange="'Module 1'!$AG$23:$AG$39" val="0"/>
</file>

<file path=xl/ctrlProps/ctrlProp137.xml><?xml version="1.0" encoding="utf-8"?>
<formControlPr xmlns="http://schemas.microsoft.com/office/spreadsheetml/2009/9/main" objectType="Drop" dropLines="12" dropStyle="combo" dx="16" fmlaLink="$Q$287" fmlaRange="'Module 1'!$AG$23:$AG$39" val="0"/>
</file>

<file path=xl/ctrlProps/ctrlProp138.xml><?xml version="1.0" encoding="utf-8"?>
<formControlPr xmlns="http://schemas.microsoft.com/office/spreadsheetml/2009/9/main" objectType="Drop" dropLines="12" dropStyle="combo" dx="16" fmlaLink="$Q$281" fmlaRange="'Module 1'!$AG$23:$AG$39" val="0"/>
</file>

<file path=xl/ctrlProps/ctrlProp139.xml><?xml version="1.0" encoding="utf-8"?>
<formControlPr xmlns="http://schemas.microsoft.com/office/spreadsheetml/2009/9/main" objectType="Drop" dropLines="12" dropStyle="combo" dx="16" fmlaLink="$Q$279" fmlaRange="$AC$308:$AC$310" val="0"/>
</file>

<file path=xl/ctrlProps/ctrlProp140.xml><?xml version="1.0" encoding="utf-8"?>
<formControlPr xmlns="http://schemas.microsoft.com/office/spreadsheetml/2009/9/main" objectType="Drop" dropLines="12" dropStyle="combo" dx="16" fmlaLink="$Q$282" fmlaRange="'Module 1'!$AG$23:$AG$39" val="0"/>
</file>

<file path=xl/ctrlProps/ctrlProp141.xml><?xml version="1.0" encoding="utf-8"?>
<formControlPr xmlns="http://schemas.microsoft.com/office/spreadsheetml/2009/9/main" objectType="Drop" dropLines="12" dropStyle="combo" dx="16" fmlaLink="$Q$283" fmlaRange="'Module 1'!$AG$23:$AG$39" val="0"/>
</file>

<file path=xl/ctrlProps/ctrlProp142.xml><?xml version="1.0" encoding="utf-8"?>
<formControlPr xmlns="http://schemas.microsoft.com/office/spreadsheetml/2009/9/main" objectType="Drop" dropLines="12" dropStyle="combo" dx="16" fmlaLink="$Q$280" fmlaRange="'Module 1'!$AG$23:$AG$39" val="0"/>
</file>

<file path=xl/ctrlProps/ctrlProp143.xml><?xml version="1.0" encoding="utf-8"?>
<formControlPr xmlns="http://schemas.microsoft.com/office/spreadsheetml/2009/9/main" objectType="Drop" dropStyle="combo" dx="16" fmlaLink="$T$280" fmlaRange="$AM$21:$AM$24" val="0"/>
</file>

<file path=xl/ctrlProps/ctrlProp144.xml><?xml version="1.0" encoding="utf-8"?>
<formControlPr xmlns="http://schemas.microsoft.com/office/spreadsheetml/2009/9/main" objectType="Drop" dropStyle="combo" dx="16" fmlaLink="$T$281" fmlaRange="$AM$21:$AM$24" val="0"/>
</file>

<file path=xl/ctrlProps/ctrlProp145.xml><?xml version="1.0" encoding="utf-8"?>
<formControlPr xmlns="http://schemas.microsoft.com/office/spreadsheetml/2009/9/main" objectType="Drop" dropStyle="combo" dx="16" fmlaLink="$T$282" fmlaRange="$AM$21:$AM$24" val="0"/>
</file>

<file path=xl/ctrlProps/ctrlProp146.xml><?xml version="1.0" encoding="utf-8"?>
<formControlPr xmlns="http://schemas.microsoft.com/office/spreadsheetml/2009/9/main" objectType="Drop" dropStyle="combo" dx="16" fmlaLink="$T$283" fmlaRange="$AM$21:$AM$24" val="0"/>
</file>

<file path=xl/ctrlProps/ctrlProp147.xml><?xml version="1.0" encoding="utf-8"?>
<formControlPr xmlns="http://schemas.microsoft.com/office/spreadsheetml/2009/9/main" objectType="Drop" dropStyle="combo" dx="16" fmlaLink="$T$287" fmlaRange="$AM$21:$AM$24" val="0"/>
</file>

<file path=xl/ctrlProps/ctrlProp148.xml><?xml version="1.0" encoding="utf-8"?>
<formControlPr xmlns="http://schemas.microsoft.com/office/spreadsheetml/2009/9/main" objectType="Drop" dropStyle="combo" dx="16" fmlaLink="$T$288" fmlaRange="$AM$21:$AM$24" val="0"/>
</file>

<file path=xl/ctrlProps/ctrlProp149.xml><?xml version="1.0" encoding="utf-8"?>
<formControlPr xmlns="http://schemas.microsoft.com/office/spreadsheetml/2009/9/main" objectType="Drop" dropStyle="combo" dx="16" fmlaLink="$T$289" fmlaRange="$AM$21:$AM$24" val="0"/>
</file>

<file path=xl/ctrlProps/ctrlProp150.xml><?xml version="1.0" encoding="utf-8"?>
<formControlPr xmlns="http://schemas.microsoft.com/office/spreadsheetml/2009/9/main" objectType="Drop" dropStyle="combo" dx="16" fmlaLink="$T$290" fmlaRange="$AM$21:$AM$24" val="0"/>
</file>

<file path=xl/ctrlProps/ctrlProp151.xml><?xml version="1.0" encoding="utf-8"?>
<formControlPr xmlns="http://schemas.microsoft.com/office/spreadsheetml/2009/9/main" objectType="Drop" dropStyle="combo" dx="16" fmlaLink="$T$291" fmlaRange="$AM$21:$AM$24" val="0"/>
</file>

<file path=xl/ctrlProps/ctrlProp152.xml><?xml version="1.0" encoding="utf-8"?>
<formControlPr xmlns="http://schemas.microsoft.com/office/spreadsheetml/2009/9/main" objectType="Drop" dropStyle="combo" dx="16" fmlaLink="$T$292" fmlaRange="$AM$21:$AM$24" val="0"/>
</file>

<file path=xl/ctrlProps/ctrlProp153.xml><?xml version="1.0" encoding="utf-8"?>
<formControlPr xmlns="http://schemas.microsoft.com/office/spreadsheetml/2009/9/main" objectType="Drop" dropStyle="combo" dx="16" fmlaLink="$S$280" fmlaRange="$AL$21:$AL$24" val="0"/>
</file>

<file path=xl/ctrlProps/ctrlProp154.xml><?xml version="1.0" encoding="utf-8"?>
<formControlPr xmlns="http://schemas.microsoft.com/office/spreadsheetml/2009/9/main" objectType="Drop" dropStyle="combo" dx="16" fmlaLink="$S$281" fmlaRange="$AL$21:$AL$24" val="0"/>
</file>

<file path=xl/ctrlProps/ctrlProp155.xml><?xml version="1.0" encoding="utf-8"?>
<formControlPr xmlns="http://schemas.microsoft.com/office/spreadsheetml/2009/9/main" objectType="Drop" dropStyle="combo" dx="16" fmlaLink="$S$282" fmlaRange="$AL$21:$AL$24" val="0"/>
</file>

<file path=xl/ctrlProps/ctrlProp156.xml><?xml version="1.0" encoding="utf-8"?>
<formControlPr xmlns="http://schemas.microsoft.com/office/spreadsheetml/2009/9/main" objectType="Drop" dropStyle="combo" dx="16" fmlaLink="$S$283" fmlaRange="$AL$21:$AL$24" val="0"/>
</file>

<file path=xl/ctrlProps/ctrlProp157.xml><?xml version="1.0" encoding="utf-8"?>
<formControlPr xmlns="http://schemas.microsoft.com/office/spreadsheetml/2009/9/main" objectType="Drop" dropStyle="combo" dx="16" fmlaLink="$S$287" fmlaRange="$AO$21:$AO$24" val="0"/>
</file>

<file path=xl/ctrlProps/ctrlProp158.xml><?xml version="1.0" encoding="utf-8"?>
<formControlPr xmlns="http://schemas.microsoft.com/office/spreadsheetml/2009/9/main" objectType="Drop" dropStyle="combo" dx="16" fmlaLink="$S$288" fmlaRange="$AO$21:$AO$24" val="0"/>
</file>

<file path=xl/ctrlProps/ctrlProp159.xml><?xml version="1.0" encoding="utf-8"?>
<formControlPr xmlns="http://schemas.microsoft.com/office/spreadsheetml/2009/9/main" objectType="Drop" dropStyle="combo" dx="16" fmlaLink="$S$289" fmlaRange="$AO$21:$AO$24" val="0"/>
</file>

<file path=xl/ctrlProps/ctrlProp160.xml><?xml version="1.0" encoding="utf-8"?>
<formControlPr xmlns="http://schemas.microsoft.com/office/spreadsheetml/2009/9/main" objectType="Drop" dropStyle="combo" dx="16" fmlaLink="$S$290" fmlaRange="$AO$21:$AO$24" val="0"/>
</file>

<file path=xl/ctrlProps/ctrlProp161.xml><?xml version="1.0" encoding="utf-8"?>
<formControlPr xmlns="http://schemas.microsoft.com/office/spreadsheetml/2009/9/main" objectType="Drop" dropStyle="combo" dx="16" fmlaLink="$S$291" fmlaRange="$AO$21:$AO$24" val="0"/>
</file>

<file path=xl/ctrlProps/ctrlProp162.xml><?xml version="1.0" encoding="utf-8"?>
<formControlPr xmlns="http://schemas.microsoft.com/office/spreadsheetml/2009/9/main" objectType="Drop" dropStyle="combo" dx="16" fmlaLink="$S$292" fmlaRange="$AO$21:$AO$24" val="0"/>
</file>

<file path=xl/ctrlProps/ctrlProp163.xml><?xml version="1.0" encoding="utf-8"?>
<formControlPr xmlns="http://schemas.microsoft.com/office/spreadsheetml/2009/9/main" objectType="Drop" dropLines="12" dropStyle="combo" dx="16" fmlaLink="$Q$380" fmlaRange="'Module 1'!$AG$23:$AG$39" val="0"/>
</file>

<file path=xl/ctrlProps/ctrlProp164.xml><?xml version="1.0" encoding="utf-8"?>
<formControlPr xmlns="http://schemas.microsoft.com/office/spreadsheetml/2009/9/main" objectType="Drop" dropLines="12" dropStyle="combo" dx="16" fmlaLink="$Q$378" fmlaRange="$AF$397:$AF$399" val="0"/>
</file>

<file path=xl/ctrlProps/ctrlProp165.xml><?xml version="1.0" encoding="utf-8"?>
<formControlPr xmlns="http://schemas.microsoft.com/office/spreadsheetml/2009/9/main" objectType="Drop" dropLines="12" dropStyle="combo" dx="16" fmlaLink="$Q$381" fmlaRange="'Module 1'!$AG$23:$AG$39" val="0"/>
</file>

<file path=xl/ctrlProps/ctrlProp166.xml><?xml version="1.0" encoding="utf-8"?>
<formControlPr xmlns="http://schemas.microsoft.com/office/spreadsheetml/2009/9/main" objectType="Drop" dropLines="12" dropStyle="combo" dx="16" fmlaLink="$Q$382" fmlaRange="'Module 1'!$AG$23:$AG$39" val="0"/>
</file>

<file path=xl/ctrlProps/ctrlProp167.xml><?xml version="1.0" encoding="utf-8"?>
<formControlPr xmlns="http://schemas.microsoft.com/office/spreadsheetml/2009/9/main" objectType="Drop" dropLines="12" dropStyle="combo" dx="16" fmlaLink="$Q$383" fmlaRange="'Module 1'!$AG$23:$AG$39" val="0"/>
</file>

<file path=xl/ctrlProps/ctrlProp168.xml><?xml version="1.0" encoding="utf-8"?>
<formControlPr xmlns="http://schemas.microsoft.com/office/spreadsheetml/2009/9/main" objectType="Drop" dropLines="12" dropStyle="combo" dx="16" fmlaLink="$Q$384" fmlaRange="'Module 1'!$AG$23:$AG$39" val="0"/>
</file>

<file path=xl/ctrlProps/ctrlProp169.xml><?xml version="1.0" encoding="utf-8"?>
<formControlPr xmlns="http://schemas.microsoft.com/office/spreadsheetml/2009/9/main" objectType="Drop" dropLines="12" dropStyle="combo" dx="16" fmlaLink="$Q$379" fmlaRange="'Module 1'!$AG$23:$AG$39" val="0"/>
</file>

<file path=xl/ctrlProps/ctrlProp170.xml><?xml version="1.0" encoding="utf-8"?>
<formControlPr xmlns="http://schemas.microsoft.com/office/spreadsheetml/2009/9/main" objectType="Drop" dropLines="12" dropStyle="combo" dx="16" fmlaLink="$Q$367" fmlaRange="'Module 1'!$AG$23:$AG$39" val="0"/>
</file>

<file path=xl/ctrlProps/ctrlProp171.xml><?xml version="1.0" encoding="utf-8"?>
<formControlPr xmlns="http://schemas.microsoft.com/office/spreadsheetml/2009/9/main" objectType="Drop" dropLines="12" dropStyle="combo" dx="16" fmlaLink="$Q$365" fmlaRange="$AC$397:$AC$399" val="0"/>
</file>

<file path=xl/ctrlProps/ctrlProp172.xml><?xml version="1.0" encoding="utf-8"?>
<formControlPr xmlns="http://schemas.microsoft.com/office/spreadsheetml/2009/9/main" objectType="Drop" dropLines="12" dropStyle="combo" dx="16" fmlaLink="$Q$368" fmlaRange="'Module 1'!$AG$23:$AG$39" val="0"/>
</file>

<file path=xl/ctrlProps/ctrlProp173.xml><?xml version="1.0" encoding="utf-8"?>
<formControlPr xmlns="http://schemas.microsoft.com/office/spreadsheetml/2009/9/main" objectType="Drop" dropLines="12" dropStyle="combo" dx="16" fmlaLink="$Q$369" fmlaRange="'Module 1'!$AG$23:$AG$39" val="0"/>
</file>

<file path=xl/ctrlProps/ctrlProp174.xml><?xml version="1.0" encoding="utf-8"?>
<formControlPr xmlns="http://schemas.microsoft.com/office/spreadsheetml/2009/9/main" objectType="Drop" dropLines="12" dropStyle="combo" dx="16" fmlaLink="$Q$370" fmlaRange="'Module 1'!$AG$23:$AG$39" val="0"/>
</file>

<file path=xl/ctrlProps/ctrlProp175.xml><?xml version="1.0" encoding="utf-8"?>
<formControlPr xmlns="http://schemas.microsoft.com/office/spreadsheetml/2009/9/main" objectType="Drop" dropLines="12" dropStyle="combo" dx="16" fmlaLink="$Q$371" fmlaRange="'Module 1'!$AG$23:$AG$39" val="0"/>
</file>

<file path=xl/ctrlProps/ctrlProp176.xml><?xml version="1.0" encoding="utf-8"?>
<formControlPr xmlns="http://schemas.microsoft.com/office/spreadsheetml/2009/9/main" objectType="Drop" dropLines="12" dropStyle="combo" dx="16" fmlaLink="$Q$366" fmlaRange="'Module 1'!$AG$23:$AG$39" val="0"/>
</file>

<file path=xl/ctrlProps/ctrlProp177.xml><?xml version="1.0" encoding="utf-8"?>
<formControlPr xmlns="http://schemas.microsoft.com/office/spreadsheetml/2009/9/main" objectType="Drop" dropStyle="combo" dx="16" fmlaLink="$T$366" fmlaRange="$AM$21:$AM$24" val="0"/>
</file>

<file path=xl/ctrlProps/ctrlProp178.xml><?xml version="1.0" encoding="utf-8"?>
<formControlPr xmlns="http://schemas.microsoft.com/office/spreadsheetml/2009/9/main" objectType="Drop" dropStyle="combo" dx="16" fmlaLink="$T$367" fmlaRange="$AM$21:$AM$24" val="0"/>
</file>

<file path=xl/ctrlProps/ctrlProp179.xml><?xml version="1.0" encoding="utf-8"?>
<formControlPr xmlns="http://schemas.microsoft.com/office/spreadsheetml/2009/9/main" objectType="Drop" dropStyle="combo" dx="16" fmlaLink="$T$368" fmlaRange="$AM$21:$AM$24" val="0"/>
</file>

<file path=xl/ctrlProps/ctrlProp180.xml><?xml version="1.0" encoding="utf-8"?>
<formControlPr xmlns="http://schemas.microsoft.com/office/spreadsheetml/2009/9/main" objectType="Drop" dropStyle="combo" dx="16" fmlaLink="$T$369" fmlaRange="$AM$21:$AM$24" val="0"/>
</file>

<file path=xl/ctrlProps/ctrlProp181.xml><?xml version="1.0" encoding="utf-8"?>
<formControlPr xmlns="http://schemas.microsoft.com/office/spreadsheetml/2009/9/main" objectType="Drop" dropStyle="combo" dx="16" fmlaLink="$T$370" fmlaRange="$AM$21:$AM$24" val="0"/>
</file>

<file path=xl/ctrlProps/ctrlProp182.xml><?xml version="1.0" encoding="utf-8"?>
<formControlPr xmlns="http://schemas.microsoft.com/office/spreadsheetml/2009/9/main" objectType="Drop" dropStyle="combo" dx="16" fmlaLink="$T$371" fmlaRange="$AM$21:$AM$24" val="0"/>
</file>

<file path=xl/ctrlProps/ctrlProp183.xml><?xml version="1.0" encoding="utf-8"?>
<formControlPr xmlns="http://schemas.microsoft.com/office/spreadsheetml/2009/9/main" objectType="Drop" dropStyle="combo" dx="16" fmlaLink="$T$379" fmlaRange="$AM$21:$AM$24" val="0"/>
</file>

<file path=xl/ctrlProps/ctrlProp184.xml><?xml version="1.0" encoding="utf-8"?>
<formControlPr xmlns="http://schemas.microsoft.com/office/spreadsheetml/2009/9/main" objectType="Drop" dropStyle="combo" dx="16" fmlaLink="$T$380" fmlaRange="$AM$21:$AM$24" val="0"/>
</file>

<file path=xl/ctrlProps/ctrlProp185.xml><?xml version="1.0" encoding="utf-8"?>
<formControlPr xmlns="http://schemas.microsoft.com/office/spreadsheetml/2009/9/main" objectType="Drop" dropStyle="combo" dx="16" fmlaLink="$T$381" fmlaRange="$AM$21:$AM$24" val="0"/>
</file>

<file path=xl/ctrlProps/ctrlProp186.xml><?xml version="1.0" encoding="utf-8"?>
<formControlPr xmlns="http://schemas.microsoft.com/office/spreadsheetml/2009/9/main" objectType="Drop" dropStyle="combo" dx="16" fmlaLink="$T$382" fmlaRange="$AM$21:$AM$24" val="0"/>
</file>

<file path=xl/ctrlProps/ctrlProp187.xml><?xml version="1.0" encoding="utf-8"?>
<formControlPr xmlns="http://schemas.microsoft.com/office/spreadsheetml/2009/9/main" objectType="Drop" dropStyle="combo" dx="16" fmlaLink="$T$383" fmlaRange="$AM$21:$AM$24" val="0"/>
</file>

<file path=xl/ctrlProps/ctrlProp188.xml><?xml version="1.0" encoding="utf-8"?>
<formControlPr xmlns="http://schemas.microsoft.com/office/spreadsheetml/2009/9/main" objectType="Drop" dropStyle="combo" dx="16" fmlaLink="$T$384" fmlaRange="$AM$21:$AM$24" val="0"/>
</file>

<file path=xl/ctrlProps/ctrlProp189.xml><?xml version="1.0" encoding="utf-8"?>
<formControlPr xmlns="http://schemas.microsoft.com/office/spreadsheetml/2009/9/main" objectType="Drop" dropStyle="combo" dx="16" fmlaLink="$S$366" fmlaRange="$AL$21:$AL$24" val="0"/>
</file>

<file path=xl/ctrlProps/ctrlProp190.xml><?xml version="1.0" encoding="utf-8"?>
<formControlPr xmlns="http://schemas.microsoft.com/office/spreadsheetml/2009/9/main" objectType="Drop" dropStyle="combo" dx="16" fmlaLink="$S$367" fmlaRange="$AL$21:$AL$24" val="0"/>
</file>

<file path=xl/ctrlProps/ctrlProp191.xml><?xml version="1.0" encoding="utf-8"?>
<formControlPr xmlns="http://schemas.microsoft.com/office/spreadsheetml/2009/9/main" objectType="Drop" dropStyle="combo" dx="16" fmlaLink="$S$368" fmlaRange="$AL$21:$AL$24" val="0"/>
</file>

<file path=xl/ctrlProps/ctrlProp192.xml><?xml version="1.0" encoding="utf-8"?>
<formControlPr xmlns="http://schemas.microsoft.com/office/spreadsheetml/2009/9/main" objectType="Drop" dropStyle="combo" dx="16" fmlaLink="$S$369" fmlaRange="$AL$21:$AL$24" val="0"/>
</file>

<file path=xl/ctrlProps/ctrlProp193.xml><?xml version="1.0" encoding="utf-8"?>
<formControlPr xmlns="http://schemas.microsoft.com/office/spreadsheetml/2009/9/main" objectType="Drop" dropStyle="combo" dx="16" fmlaLink="$S$371" fmlaRange="$AL$21:$AL$24" val="0"/>
</file>

<file path=xl/ctrlProps/ctrlProp194.xml><?xml version="1.0" encoding="utf-8"?>
<formControlPr xmlns="http://schemas.microsoft.com/office/spreadsheetml/2009/9/main" objectType="Drop" dropStyle="combo" dx="16" fmlaLink="$S$379" fmlaRange="$AO$21:$AO$24" val="0"/>
</file>

<file path=xl/ctrlProps/ctrlProp195.xml><?xml version="1.0" encoding="utf-8"?>
<formControlPr xmlns="http://schemas.microsoft.com/office/spreadsheetml/2009/9/main" objectType="Drop" dropStyle="combo" dx="16" fmlaLink="$S$380" fmlaRange="$AO$21:$AO$24" val="0"/>
</file>

<file path=xl/ctrlProps/ctrlProp196.xml><?xml version="1.0" encoding="utf-8"?>
<formControlPr xmlns="http://schemas.microsoft.com/office/spreadsheetml/2009/9/main" objectType="Drop" dropStyle="combo" dx="16" fmlaLink="$S$381" fmlaRange="$AO$21:$AO$24" val="0"/>
</file>

<file path=xl/ctrlProps/ctrlProp197.xml><?xml version="1.0" encoding="utf-8"?>
<formControlPr xmlns="http://schemas.microsoft.com/office/spreadsheetml/2009/9/main" objectType="Drop" dropStyle="combo" dx="16" fmlaLink="$S$382" fmlaRange="$AO$21:$AO$24" val="0"/>
</file>

<file path=xl/ctrlProps/ctrlProp198.xml><?xml version="1.0" encoding="utf-8"?>
<formControlPr xmlns="http://schemas.microsoft.com/office/spreadsheetml/2009/9/main" objectType="Drop" dropStyle="combo" dx="16" fmlaLink="$S$383" fmlaRange="$AO$21:$AO$24" val="0"/>
</file>

<file path=xl/ctrlProps/ctrlProp199.xml><?xml version="1.0" encoding="utf-8"?>
<formControlPr xmlns="http://schemas.microsoft.com/office/spreadsheetml/2009/9/main" objectType="Drop" dropStyle="combo" dx="16" fmlaLink="$S$384" fmlaRange="$AO$21:$AO$24" val="0"/>
</file>

<file path=xl/ctrlProps/ctrlProp200.xml><?xml version="1.0" encoding="utf-8"?>
<formControlPr xmlns="http://schemas.microsoft.com/office/spreadsheetml/2009/9/main" objectType="Drop" dropStyle="combo" dx="16" fmlaLink="$S$370" fmlaRange="$AL$21:$AL$24" val="0"/>
</file>

<file path=xl/ctrlProps/ctrlProp201.xml><?xml version="1.0" encoding="utf-8"?>
<formControlPr xmlns="http://schemas.microsoft.com/office/spreadsheetml/2009/9/main" objectType="Drop" dropLines="12" dropStyle="combo" dx="16" fmlaLink="$Q$492" fmlaRange="'Module 1'!$AG$23:$AG$39" val="0"/>
</file>

<file path=xl/ctrlProps/ctrlProp202.xml><?xml version="1.0" encoding="utf-8"?>
<formControlPr xmlns="http://schemas.microsoft.com/office/spreadsheetml/2009/9/main" objectType="Drop" dropLines="12" dropStyle="combo" dx="16" fmlaLink="$Q$490" fmlaRange="$AF$512:$AF$514" val="0"/>
</file>

<file path=xl/ctrlProps/ctrlProp203.xml><?xml version="1.0" encoding="utf-8"?>
<formControlPr xmlns="http://schemas.microsoft.com/office/spreadsheetml/2009/9/main" objectType="Drop" dropLines="12" dropStyle="combo" dx="16" fmlaLink="$Q$493" fmlaRange="'Module 1'!$AG$23:$AG$39" val="0"/>
</file>

<file path=xl/ctrlProps/ctrlProp204.xml><?xml version="1.0" encoding="utf-8"?>
<formControlPr xmlns="http://schemas.microsoft.com/office/spreadsheetml/2009/9/main" objectType="Drop" dropLines="12" dropStyle="combo" dx="16" fmlaLink="$Q$494" fmlaRange="'Module 1'!$AG$23:$AG$39" val="0"/>
</file>

<file path=xl/ctrlProps/ctrlProp205.xml><?xml version="1.0" encoding="utf-8"?>
<formControlPr xmlns="http://schemas.microsoft.com/office/spreadsheetml/2009/9/main" objectType="Drop" dropLines="12" dropStyle="combo" dx="16" fmlaLink="$Q$495" fmlaRange="'Module 1'!$AG$23:$AG$39" val="0"/>
</file>

<file path=xl/ctrlProps/ctrlProp206.xml><?xml version="1.0" encoding="utf-8"?>
<formControlPr xmlns="http://schemas.microsoft.com/office/spreadsheetml/2009/9/main" objectType="Drop" dropLines="12" dropStyle="combo" dx="16" fmlaLink="$Q$496" fmlaRange="'Module 1'!$AG$23:$AG$39" val="0"/>
</file>

<file path=xl/ctrlProps/ctrlProp207.xml><?xml version="1.0" encoding="utf-8"?>
<formControlPr xmlns="http://schemas.microsoft.com/office/spreadsheetml/2009/9/main" objectType="Drop" dropLines="12" dropStyle="combo" dx="16" fmlaLink="$Q$491" fmlaRange="'Module 1'!$AG$23:$AG$39" val="0"/>
</file>

<file path=xl/ctrlProps/ctrlProp208.xml><?xml version="1.0" encoding="utf-8"?>
<formControlPr xmlns="http://schemas.microsoft.com/office/spreadsheetml/2009/9/main" objectType="Drop" dropLines="12" dropStyle="combo" dx="16" fmlaLink="$Q$475" fmlaRange="'Module 1'!$AG$23:$AG$39" val="0"/>
</file>

<file path=xl/ctrlProps/ctrlProp209.xml><?xml version="1.0" encoding="utf-8"?>
<formControlPr xmlns="http://schemas.microsoft.com/office/spreadsheetml/2009/9/main" objectType="Drop" dropLines="12" dropStyle="combo" dx="16" fmlaLink="$Q$473" fmlaRange="$AC$512:$AC$514" val="0"/>
</file>

<file path=xl/ctrlProps/ctrlProp210.xml><?xml version="1.0" encoding="utf-8"?>
<formControlPr xmlns="http://schemas.microsoft.com/office/spreadsheetml/2009/9/main" objectType="Drop" dropLines="12" dropStyle="combo" dx="16" fmlaLink="$Q$476" fmlaRange="'Module 1'!$AG$23:$AG$39" val="0"/>
</file>

<file path=xl/ctrlProps/ctrlProp211.xml><?xml version="1.0" encoding="utf-8"?>
<formControlPr xmlns="http://schemas.microsoft.com/office/spreadsheetml/2009/9/main" objectType="Drop" dropLines="12" dropStyle="combo" dx="16" fmlaLink="$Q$477" fmlaRange="'Module 1'!$AG$23:$AG$39" val="0"/>
</file>

<file path=xl/ctrlProps/ctrlProp212.xml><?xml version="1.0" encoding="utf-8"?>
<formControlPr xmlns="http://schemas.microsoft.com/office/spreadsheetml/2009/9/main" objectType="Drop" dropLines="12" dropStyle="combo" dx="16" fmlaLink="$Q$478" fmlaRange="'Module 1'!$AG$23:$AG$39" val="0"/>
</file>

<file path=xl/ctrlProps/ctrlProp213.xml><?xml version="1.0" encoding="utf-8"?>
<formControlPr xmlns="http://schemas.microsoft.com/office/spreadsheetml/2009/9/main" objectType="Drop" dropLines="12" dropStyle="combo" dx="16" fmlaLink="$Q$479" fmlaRange="'Module 1'!$AG$23:$AG$39" val="0"/>
</file>

<file path=xl/ctrlProps/ctrlProp214.xml><?xml version="1.0" encoding="utf-8"?>
<formControlPr xmlns="http://schemas.microsoft.com/office/spreadsheetml/2009/9/main" objectType="Drop" dropLines="12" dropStyle="combo" dx="16" fmlaLink="$Q$474" fmlaRange="'Module 1'!$AG$23:$AG$39" val="0"/>
</file>

<file path=xl/ctrlProps/ctrlProp215.xml><?xml version="1.0" encoding="utf-8"?>
<formControlPr xmlns="http://schemas.microsoft.com/office/spreadsheetml/2009/9/main" objectType="Drop" dropStyle="combo" dx="16" fmlaLink="$T$474" fmlaRange="$AM$21:$AM$24" val="0"/>
</file>

<file path=xl/ctrlProps/ctrlProp216.xml><?xml version="1.0" encoding="utf-8"?>
<formControlPr xmlns="http://schemas.microsoft.com/office/spreadsheetml/2009/9/main" objectType="Drop" dropStyle="combo" dx="16" fmlaLink="$T$475" fmlaRange="$AM$21:$AM$24" val="0"/>
</file>

<file path=xl/ctrlProps/ctrlProp217.xml><?xml version="1.0" encoding="utf-8"?>
<formControlPr xmlns="http://schemas.microsoft.com/office/spreadsheetml/2009/9/main" objectType="Drop" dropStyle="combo" dx="16" fmlaLink="$T$476" fmlaRange="$AM$21:$AM$24" val="0"/>
</file>

<file path=xl/ctrlProps/ctrlProp218.xml><?xml version="1.0" encoding="utf-8"?>
<formControlPr xmlns="http://schemas.microsoft.com/office/spreadsheetml/2009/9/main" objectType="Drop" dropStyle="combo" dx="16" fmlaLink="$T$477" fmlaRange="$AM$21:$AM$24" val="0"/>
</file>

<file path=xl/ctrlProps/ctrlProp219.xml><?xml version="1.0" encoding="utf-8"?>
<formControlPr xmlns="http://schemas.microsoft.com/office/spreadsheetml/2009/9/main" objectType="Drop" dropStyle="combo" dx="16" fmlaLink="$T$478" fmlaRange="$AM$21:$AM$24" val="0"/>
</file>

<file path=xl/ctrlProps/ctrlProp220.xml><?xml version="1.0" encoding="utf-8"?>
<formControlPr xmlns="http://schemas.microsoft.com/office/spreadsheetml/2009/9/main" objectType="Drop" dropStyle="combo" dx="16" fmlaLink="$T$479" fmlaRange="$AM$21:$AM$24" val="0"/>
</file>

<file path=xl/ctrlProps/ctrlProp221.xml><?xml version="1.0" encoding="utf-8"?>
<formControlPr xmlns="http://schemas.microsoft.com/office/spreadsheetml/2009/9/main" objectType="Drop" dropStyle="combo" dx="16" fmlaLink="$T$491" fmlaRange="$AM$21:$AM$24" val="0"/>
</file>

<file path=xl/ctrlProps/ctrlProp222.xml><?xml version="1.0" encoding="utf-8"?>
<formControlPr xmlns="http://schemas.microsoft.com/office/spreadsheetml/2009/9/main" objectType="Drop" dropStyle="combo" dx="16" fmlaLink="$T$492" fmlaRange="$AM$21:$AM$24" val="0"/>
</file>

<file path=xl/ctrlProps/ctrlProp223.xml><?xml version="1.0" encoding="utf-8"?>
<formControlPr xmlns="http://schemas.microsoft.com/office/spreadsheetml/2009/9/main" objectType="Drop" dropStyle="combo" dx="16" fmlaLink="$T$493" fmlaRange="$AM$21:$AM$24" val="0"/>
</file>

<file path=xl/ctrlProps/ctrlProp224.xml><?xml version="1.0" encoding="utf-8"?>
<formControlPr xmlns="http://schemas.microsoft.com/office/spreadsheetml/2009/9/main" objectType="Drop" dropStyle="combo" dx="16" fmlaLink="$T$494" fmlaRange="$AM$21:$AM$24" val="0"/>
</file>

<file path=xl/ctrlProps/ctrlProp225.xml><?xml version="1.0" encoding="utf-8"?>
<formControlPr xmlns="http://schemas.microsoft.com/office/spreadsheetml/2009/9/main" objectType="Drop" dropStyle="combo" dx="16" fmlaLink="$T$495" fmlaRange="$AM$21:$AM$24" val="0"/>
</file>

<file path=xl/ctrlProps/ctrlProp226.xml><?xml version="1.0" encoding="utf-8"?>
<formControlPr xmlns="http://schemas.microsoft.com/office/spreadsheetml/2009/9/main" objectType="Drop" dropStyle="combo" dx="16" fmlaLink="$T$496" fmlaRange="$AM$21:$AM$24" val="0"/>
</file>

<file path=xl/ctrlProps/ctrlProp227.xml><?xml version="1.0" encoding="utf-8"?>
<formControlPr xmlns="http://schemas.microsoft.com/office/spreadsheetml/2009/9/main" objectType="Drop" dropStyle="combo" dx="16" fmlaLink="$S$474" fmlaRange="$AL$21:$AL$24" val="0"/>
</file>

<file path=xl/ctrlProps/ctrlProp228.xml><?xml version="1.0" encoding="utf-8"?>
<formControlPr xmlns="http://schemas.microsoft.com/office/spreadsheetml/2009/9/main" objectType="Drop" dropStyle="combo" dx="16" fmlaLink="$S$475" fmlaRange="$AL$21:$AL$24" val="0"/>
</file>

<file path=xl/ctrlProps/ctrlProp229.xml><?xml version="1.0" encoding="utf-8"?>
<formControlPr xmlns="http://schemas.microsoft.com/office/spreadsheetml/2009/9/main" objectType="Drop" dropStyle="combo" dx="16" fmlaLink="$S$476" fmlaRange="$AL$21:$AL$24" val="0"/>
</file>

<file path=xl/ctrlProps/ctrlProp230.xml><?xml version="1.0" encoding="utf-8"?>
<formControlPr xmlns="http://schemas.microsoft.com/office/spreadsheetml/2009/9/main" objectType="Drop" dropStyle="combo" dx="16" fmlaLink="$S$477" fmlaRange="$AL$21:$AL$24" val="0"/>
</file>

<file path=xl/ctrlProps/ctrlProp231.xml><?xml version="1.0" encoding="utf-8"?>
<formControlPr xmlns="http://schemas.microsoft.com/office/spreadsheetml/2009/9/main" objectType="Drop" dropStyle="combo" dx="16" fmlaLink="$S$479" fmlaRange="$AL$21:$AL$24" val="0"/>
</file>

<file path=xl/ctrlProps/ctrlProp232.xml><?xml version="1.0" encoding="utf-8"?>
<formControlPr xmlns="http://schemas.microsoft.com/office/spreadsheetml/2009/9/main" objectType="Drop" dropStyle="combo" dx="16" fmlaLink="$S$491" fmlaRange="$AO$21:$AO$24" val="0"/>
</file>

<file path=xl/ctrlProps/ctrlProp233.xml><?xml version="1.0" encoding="utf-8"?>
<formControlPr xmlns="http://schemas.microsoft.com/office/spreadsheetml/2009/9/main" objectType="Drop" dropStyle="combo" dx="16" fmlaLink="$S$492" fmlaRange="$AO$21:$AO$24" val="0"/>
</file>

<file path=xl/ctrlProps/ctrlProp234.xml><?xml version="1.0" encoding="utf-8"?>
<formControlPr xmlns="http://schemas.microsoft.com/office/spreadsheetml/2009/9/main" objectType="Drop" dropStyle="combo" dx="16" fmlaLink="$S$493" fmlaRange="$AO$21:$AO$24" val="0"/>
</file>

<file path=xl/ctrlProps/ctrlProp235.xml><?xml version="1.0" encoding="utf-8"?>
<formControlPr xmlns="http://schemas.microsoft.com/office/spreadsheetml/2009/9/main" objectType="Drop" dropStyle="combo" dx="16" fmlaLink="$S$494" fmlaRange="$AO$21:$AO$24" val="0"/>
</file>

<file path=xl/ctrlProps/ctrlProp236.xml><?xml version="1.0" encoding="utf-8"?>
<formControlPr xmlns="http://schemas.microsoft.com/office/spreadsheetml/2009/9/main" objectType="Drop" dropStyle="combo" dx="16" fmlaLink="$S$495" fmlaRange="$AO$21:$AO$24" val="0"/>
</file>

<file path=xl/ctrlProps/ctrlProp237.xml><?xml version="1.0" encoding="utf-8"?>
<formControlPr xmlns="http://schemas.microsoft.com/office/spreadsheetml/2009/9/main" objectType="Drop" dropStyle="combo" dx="16" fmlaLink="$S$496" fmlaRange="$AO$21:$AO$24" val="0"/>
</file>

<file path=xl/ctrlProps/ctrlProp238.xml><?xml version="1.0" encoding="utf-8"?>
<formControlPr xmlns="http://schemas.microsoft.com/office/spreadsheetml/2009/9/main" objectType="Drop" dropStyle="combo" dx="16" fmlaLink="$S$478" fmlaRange="$AL$21:$AL$24" val="0"/>
</file>

<file path=xl/ctrlProps/ctrlProp239.xml><?xml version="1.0" encoding="utf-8"?>
<formControlPr xmlns="http://schemas.microsoft.com/office/spreadsheetml/2009/9/main" objectType="Drop" dropLines="12" dropStyle="combo" dx="16" fmlaLink="$Q$574" fmlaRange="'Module 1'!$AG$23:$AG$39" val="0"/>
</file>

<file path=xl/ctrlProps/ctrlProp240.xml><?xml version="1.0" encoding="utf-8"?>
<formControlPr xmlns="http://schemas.microsoft.com/office/spreadsheetml/2009/9/main" objectType="Drop" dropLines="12" dropStyle="combo" dx="16" fmlaLink="$Q$572" fmlaRange="$AF$589:$AF$591" val="0"/>
</file>

<file path=xl/ctrlProps/ctrlProp241.xml><?xml version="1.0" encoding="utf-8"?>
<formControlPr xmlns="http://schemas.microsoft.com/office/spreadsheetml/2009/9/main" objectType="Drop" dropLines="12" dropStyle="combo" dx="16" fmlaLink="$Q$575" fmlaRange="'Module 1'!$AG$23:$AG$39" val="0"/>
</file>

<file path=xl/ctrlProps/ctrlProp242.xml><?xml version="1.0" encoding="utf-8"?>
<formControlPr xmlns="http://schemas.microsoft.com/office/spreadsheetml/2009/9/main" objectType="Drop" dropLines="12" dropStyle="combo" dx="16" fmlaLink="$Q$576" fmlaRange="'Module 1'!$AG$23:$AG$39" val="0"/>
</file>

<file path=xl/ctrlProps/ctrlProp243.xml><?xml version="1.0" encoding="utf-8"?>
<formControlPr xmlns="http://schemas.microsoft.com/office/spreadsheetml/2009/9/main" objectType="Drop" dropLines="12" dropStyle="combo" dx="16" fmlaLink="$Q$577" fmlaRange="'Module 1'!$AG$23:$AG$39" val="0"/>
</file>

<file path=xl/ctrlProps/ctrlProp244.xml><?xml version="1.0" encoding="utf-8"?>
<formControlPr xmlns="http://schemas.microsoft.com/office/spreadsheetml/2009/9/main" objectType="Drop" dropLines="12" dropStyle="combo" dx="16" fmlaLink="$Q$578" fmlaRange="'Module 1'!$AG$23:$AG$39" val="0"/>
</file>

<file path=xl/ctrlProps/ctrlProp245.xml><?xml version="1.0" encoding="utf-8"?>
<formControlPr xmlns="http://schemas.microsoft.com/office/spreadsheetml/2009/9/main" objectType="Drop" dropLines="12" dropStyle="combo" dx="16" fmlaLink="$Q$573" fmlaRange="'Module 1'!$AG$23:$AG$39" val="0"/>
</file>

<file path=xl/ctrlProps/ctrlProp246.xml><?xml version="1.0" encoding="utf-8"?>
<formControlPr xmlns="http://schemas.microsoft.com/office/spreadsheetml/2009/9/main" objectType="Drop" dropStyle="combo" dx="16" fmlaLink="$T$573" fmlaRange="$AM$21:$AM$24" val="0"/>
</file>

<file path=xl/ctrlProps/ctrlProp247.xml><?xml version="1.0" encoding="utf-8"?>
<formControlPr xmlns="http://schemas.microsoft.com/office/spreadsheetml/2009/9/main" objectType="Drop" dropStyle="combo" dx="16" fmlaLink="$T$574" fmlaRange="$AM$21:$AM$24" val="0"/>
</file>

<file path=xl/ctrlProps/ctrlProp248.xml><?xml version="1.0" encoding="utf-8"?>
<formControlPr xmlns="http://schemas.microsoft.com/office/spreadsheetml/2009/9/main" objectType="Drop" dropStyle="combo" dx="16" fmlaLink="$T$575" fmlaRange="$AM$21:$AM$24" val="0"/>
</file>

<file path=xl/ctrlProps/ctrlProp249.xml><?xml version="1.0" encoding="utf-8"?>
<formControlPr xmlns="http://schemas.microsoft.com/office/spreadsheetml/2009/9/main" objectType="Drop" dropStyle="combo" dx="16" fmlaLink="$T$576" fmlaRange="$AM$21:$AM$24" val="0"/>
</file>

<file path=xl/ctrlProps/ctrlProp250.xml><?xml version="1.0" encoding="utf-8"?>
<formControlPr xmlns="http://schemas.microsoft.com/office/spreadsheetml/2009/9/main" objectType="Drop" dropStyle="combo" dx="16" fmlaLink="$T$577" fmlaRange="$AM$21:$AM$24" val="0"/>
</file>

<file path=xl/ctrlProps/ctrlProp251.xml><?xml version="1.0" encoding="utf-8"?>
<formControlPr xmlns="http://schemas.microsoft.com/office/spreadsheetml/2009/9/main" objectType="Drop" dropStyle="combo" dx="16" fmlaLink="$T$578" fmlaRange="$AM$21:$AM$24" val="0"/>
</file>

<file path=xl/ctrlProps/ctrlProp252.xml><?xml version="1.0" encoding="utf-8"?>
<formControlPr xmlns="http://schemas.microsoft.com/office/spreadsheetml/2009/9/main" objectType="Drop" dropStyle="combo" dx="16" fmlaLink="$S$573" fmlaRange="$AO$21:$AO$24" val="0"/>
</file>

<file path=xl/ctrlProps/ctrlProp253.xml><?xml version="1.0" encoding="utf-8"?>
<formControlPr xmlns="http://schemas.microsoft.com/office/spreadsheetml/2009/9/main" objectType="Drop" dropStyle="combo" dx="16" fmlaLink="$S$574" fmlaRange="$AO$21:$AO$24" val="0"/>
</file>

<file path=xl/ctrlProps/ctrlProp254.xml><?xml version="1.0" encoding="utf-8"?>
<formControlPr xmlns="http://schemas.microsoft.com/office/spreadsheetml/2009/9/main" objectType="Drop" dropStyle="combo" dx="16" fmlaLink="$S$575" fmlaRange="$AO$21:$AO$24" val="0"/>
</file>

<file path=xl/ctrlProps/ctrlProp255.xml><?xml version="1.0" encoding="utf-8"?>
<formControlPr xmlns="http://schemas.microsoft.com/office/spreadsheetml/2009/9/main" objectType="Drop" dropStyle="combo" dx="16" fmlaLink="$S$576" fmlaRange="$AO$21:$AO$24" val="0"/>
</file>

<file path=xl/ctrlProps/ctrlProp256.xml><?xml version="1.0" encoding="utf-8"?>
<formControlPr xmlns="http://schemas.microsoft.com/office/spreadsheetml/2009/9/main" objectType="Drop" dropStyle="combo" dx="16" fmlaLink="$S$577" fmlaRange="$AO$21:$AO$24" val="0"/>
</file>

<file path=xl/ctrlProps/ctrlProp257.xml><?xml version="1.0" encoding="utf-8"?>
<formControlPr xmlns="http://schemas.microsoft.com/office/spreadsheetml/2009/9/main" objectType="Drop" dropStyle="combo" dx="16" fmlaLink="$S$578" fmlaRange="$AO$21:$AO$24" val="0"/>
</file>

<file path=xl/ctrlProps/ctrlProp258.xml><?xml version="1.0" encoding="utf-8"?>
<formControlPr xmlns="http://schemas.microsoft.com/office/spreadsheetml/2009/9/main" objectType="Drop" dropLines="12" dropStyle="combo" dx="16" fmlaLink="$Q$654" fmlaRange="'Module 1'!$AG$23:$AG$39" val="0"/>
</file>

<file path=xl/ctrlProps/ctrlProp259.xml><?xml version="1.0" encoding="utf-8"?>
<formControlPr xmlns="http://schemas.microsoft.com/office/spreadsheetml/2009/9/main" objectType="Drop" dropLines="12" dropStyle="combo" dx="16" fmlaLink="$Q$652" fmlaRange="$AF$671:$AF$673" val="0"/>
</file>

<file path=xl/ctrlProps/ctrlProp260.xml><?xml version="1.0" encoding="utf-8"?>
<formControlPr xmlns="http://schemas.microsoft.com/office/spreadsheetml/2009/9/main" objectType="Drop" dropLines="12" dropStyle="combo" dx="16" fmlaLink="$Q$655" fmlaRange="'Module 1'!$AG$23:$AG$39" val="0"/>
</file>

<file path=xl/ctrlProps/ctrlProp261.xml><?xml version="1.0" encoding="utf-8"?>
<formControlPr xmlns="http://schemas.microsoft.com/office/spreadsheetml/2009/9/main" objectType="Drop" dropLines="12" dropStyle="combo" dx="16" fmlaLink="$Q$656" fmlaRange="'Module 1'!$AG$23:$AG$39" val="0"/>
</file>

<file path=xl/ctrlProps/ctrlProp262.xml><?xml version="1.0" encoding="utf-8"?>
<formControlPr xmlns="http://schemas.microsoft.com/office/spreadsheetml/2009/9/main" objectType="Drop" dropLines="12" dropStyle="combo" dx="16" fmlaLink="$Q$657" fmlaRange="'Module 1'!$AG$23:$AG$39" val="0"/>
</file>

<file path=xl/ctrlProps/ctrlProp263.xml><?xml version="1.0" encoding="utf-8"?>
<formControlPr xmlns="http://schemas.microsoft.com/office/spreadsheetml/2009/9/main" objectType="Drop" dropLines="12" dropStyle="combo" dx="16" fmlaLink="$Q$658" fmlaRange="'Module 1'!$AG$23:$AG$39" val="0"/>
</file>

<file path=xl/ctrlProps/ctrlProp264.xml><?xml version="1.0" encoding="utf-8"?>
<formControlPr xmlns="http://schemas.microsoft.com/office/spreadsheetml/2009/9/main" objectType="Drop" dropLines="12" dropStyle="combo" dx="16" fmlaLink="$Q$653" fmlaRange="'Module 1'!$AG$23:$AG$39" val="0"/>
</file>

<file path=xl/ctrlProps/ctrlProp265.xml><?xml version="1.0" encoding="utf-8"?>
<formControlPr xmlns="http://schemas.microsoft.com/office/spreadsheetml/2009/9/main" objectType="Drop" dropStyle="combo" dx="16" fmlaLink="$T$653" fmlaRange="$AM$21:$AM$24" val="0"/>
</file>

<file path=xl/ctrlProps/ctrlProp266.xml><?xml version="1.0" encoding="utf-8"?>
<formControlPr xmlns="http://schemas.microsoft.com/office/spreadsheetml/2009/9/main" objectType="Drop" dropStyle="combo" dx="16" fmlaLink="$T$654" fmlaRange="$AM$21:$AM$24" val="0"/>
</file>

<file path=xl/ctrlProps/ctrlProp267.xml><?xml version="1.0" encoding="utf-8"?>
<formControlPr xmlns="http://schemas.microsoft.com/office/spreadsheetml/2009/9/main" objectType="Drop" dropStyle="combo" dx="16" fmlaLink="$T$655" fmlaRange="$AM$21:$AM$24" val="0"/>
</file>

<file path=xl/ctrlProps/ctrlProp268.xml><?xml version="1.0" encoding="utf-8"?>
<formControlPr xmlns="http://schemas.microsoft.com/office/spreadsheetml/2009/9/main" objectType="Drop" dropStyle="combo" dx="16" fmlaLink="$T$656" fmlaRange="$AM$21:$AM$24" val="0"/>
</file>

<file path=xl/ctrlProps/ctrlProp269.xml><?xml version="1.0" encoding="utf-8"?>
<formControlPr xmlns="http://schemas.microsoft.com/office/spreadsheetml/2009/9/main" objectType="Drop" dropStyle="combo" dx="16" fmlaLink="$T$657" fmlaRange="$AM$21:$AM$24" val="0"/>
</file>

<file path=xl/ctrlProps/ctrlProp270.xml><?xml version="1.0" encoding="utf-8"?>
<formControlPr xmlns="http://schemas.microsoft.com/office/spreadsheetml/2009/9/main" objectType="Drop" dropStyle="combo" dx="16" fmlaLink="$T$658" fmlaRange="$AM$21:$AM$24" val="0"/>
</file>

<file path=xl/ctrlProps/ctrlProp271.xml><?xml version="1.0" encoding="utf-8"?>
<formControlPr xmlns="http://schemas.microsoft.com/office/spreadsheetml/2009/9/main" objectType="Drop" dropStyle="combo" dx="16" fmlaLink="$S$653" fmlaRange="$AO$21:$AO$24" val="0"/>
</file>

<file path=xl/ctrlProps/ctrlProp272.xml><?xml version="1.0" encoding="utf-8"?>
<formControlPr xmlns="http://schemas.microsoft.com/office/spreadsheetml/2009/9/main" objectType="Drop" dropStyle="combo" dx="16" fmlaLink="$S$654" fmlaRange="$AO$21:$AO$24" val="0"/>
</file>

<file path=xl/ctrlProps/ctrlProp273.xml><?xml version="1.0" encoding="utf-8"?>
<formControlPr xmlns="http://schemas.microsoft.com/office/spreadsheetml/2009/9/main" objectType="Drop" dropStyle="combo" dx="16" fmlaLink="$S$655" fmlaRange="$AO$21:$AO$24" val="0"/>
</file>

<file path=xl/ctrlProps/ctrlProp274.xml><?xml version="1.0" encoding="utf-8"?>
<formControlPr xmlns="http://schemas.microsoft.com/office/spreadsheetml/2009/9/main" objectType="Drop" dropStyle="combo" dx="16" fmlaLink="$S$656" fmlaRange="$AO$21:$AO$24" val="0"/>
</file>

<file path=xl/ctrlProps/ctrlProp275.xml><?xml version="1.0" encoding="utf-8"?>
<formControlPr xmlns="http://schemas.microsoft.com/office/spreadsheetml/2009/9/main" objectType="Drop" dropStyle="combo" dx="16" fmlaLink="$S$657" fmlaRange="$AO$21:$AO$24" val="0"/>
</file>

<file path=xl/ctrlProps/ctrlProp276.xml><?xml version="1.0" encoding="utf-8"?>
<formControlPr xmlns="http://schemas.microsoft.com/office/spreadsheetml/2009/9/main" objectType="Drop" dropStyle="combo" dx="16" fmlaLink="$S$658" fmlaRange="$AO$21:$AO$24" val="0"/>
</file>

<file path=xl/ctrlProps/ctrlProp277.xml><?xml version="1.0" encoding="utf-8"?>
<formControlPr xmlns="http://schemas.microsoft.com/office/spreadsheetml/2009/9/main" objectType="GBox"/>
</file>

<file path=xl/ctrlProps/ctrlProp278.xml><?xml version="1.0" encoding="utf-8"?>
<formControlPr xmlns="http://schemas.microsoft.com/office/spreadsheetml/2009/9/main" objectType="Radio" firstButton="1" fmlaLink="$Q$63" lockText="1"/>
</file>

<file path=xl/ctrlProps/ctrlProp279.xml><?xml version="1.0" encoding="utf-8"?>
<formControlPr xmlns="http://schemas.microsoft.com/office/spreadsheetml/2009/9/main" objectType="Radio" lockText="1"/>
</file>

<file path=xl/ctrlProps/ctrlProp280.xml><?xml version="1.0" encoding="utf-8"?>
<formControlPr xmlns="http://schemas.microsoft.com/office/spreadsheetml/2009/9/main" objectType="GBox"/>
</file>

<file path=xl/ctrlProps/ctrlProp281.xml><?xml version="1.0" encoding="utf-8"?>
<formControlPr xmlns="http://schemas.microsoft.com/office/spreadsheetml/2009/9/main" objectType="Radio" firstButton="1" fmlaLink="$Q$64" lockText="1"/>
</file>

<file path=xl/ctrlProps/ctrlProp282.xml><?xml version="1.0" encoding="utf-8"?>
<formControlPr xmlns="http://schemas.microsoft.com/office/spreadsheetml/2009/9/main" objectType="Radio" lockText="1"/>
</file>

<file path=xl/ctrlProps/ctrlProp283.xml><?xml version="1.0" encoding="utf-8"?>
<formControlPr xmlns="http://schemas.microsoft.com/office/spreadsheetml/2009/9/main" objectType="GBox"/>
</file>

<file path=xl/ctrlProps/ctrlProp284.xml><?xml version="1.0" encoding="utf-8"?>
<formControlPr xmlns="http://schemas.microsoft.com/office/spreadsheetml/2009/9/main" objectType="Radio" firstButton="1" fmlaLink="$Q$65" lockText="1"/>
</file>

<file path=xl/ctrlProps/ctrlProp285.xml><?xml version="1.0" encoding="utf-8"?>
<formControlPr xmlns="http://schemas.microsoft.com/office/spreadsheetml/2009/9/main" objectType="Radio" lockText="1"/>
</file>

<file path=xl/ctrlProps/ctrlProp286.xml><?xml version="1.0" encoding="utf-8"?>
<formControlPr xmlns="http://schemas.microsoft.com/office/spreadsheetml/2009/9/main" objectType="GBox"/>
</file>

<file path=xl/ctrlProps/ctrlProp287.xml><?xml version="1.0" encoding="utf-8"?>
<formControlPr xmlns="http://schemas.microsoft.com/office/spreadsheetml/2009/9/main" objectType="Radio" firstButton="1" fmlaLink="$Q$66" lockText="1"/>
</file>

<file path=xl/ctrlProps/ctrlProp288.xml><?xml version="1.0" encoding="utf-8"?>
<formControlPr xmlns="http://schemas.microsoft.com/office/spreadsheetml/2009/9/main" objectType="Radio" lockText="1"/>
</file>

<file path=xl/ctrlProps/ctrlProp289.xml><?xml version="1.0" encoding="utf-8"?>
<formControlPr xmlns="http://schemas.microsoft.com/office/spreadsheetml/2009/9/main" objectType="Radio" firstButton="1" fmlaLink="$Q$69" lockText="1"/>
</file>

<file path=xl/ctrlProps/ctrlProp290.xml><?xml version="1.0" encoding="utf-8"?>
<formControlPr xmlns="http://schemas.microsoft.com/office/spreadsheetml/2009/9/main" objectType="Radio" lockText="1"/>
</file>

<file path=xl/ctrlProps/ctrlProp291.xml><?xml version="1.0" encoding="utf-8"?>
<formControlPr xmlns="http://schemas.microsoft.com/office/spreadsheetml/2009/9/main" objectType="GBox"/>
</file>

<file path=xl/ctrlProps/ctrlProp292.xml><?xml version="1.0" encoding="utf-8"?>
<formControlPr xmlns="http://schemas.microsoft.com/office/spreadsheetml/2009/9/main" objectType="Radio" firstButton="1" fmlaLink="$Q$72" lockText="1"/>
</file>

<file path=xl/ctrlProps/ctrlProp293.xml><?xml version="1.0" encoding="utf-8"?>
<formControlPr xmlns="http://schemas.microsoft.com/office/spreadsheetml/2009/9/main" objectType="Radio" lockText="1"/>
</file>

<file path=xl/ctrlProps/ctrlProp294.xml><?xml version="1.0" encoding="utf-8"?>
<formControlPr xmlns="http://schemas.microsoft.com/office/spreadsheetml/2009/9/main" objectType="GBox"/>
</file>

<file path=xl/ctrlProps/ctrlProp295.xml><?xml version="1.0" encoding="utf-8"?>
<formControlPr xmlns="http://schemas.microsoft.com/office/spreadsheetml/2009/9/main" objectType="Radio" firstButton="1" fmlaLink="$Q$164" lockText="1"/>
</file>

<file path=xl/ctrlProps/ctrlProp296.xml><?xml version="1.0" encoding="utf-8"?>
<formControlPr xmlns="http://schemas.microsoft.com/office/spreadsheetml/2009/9/main" objectType="Radio" lockText="1"/>
</file>

<file path=xl/ctrlProps/ctrlProp297.xml><?xml version="1.0" encoding="utf-8"?>
<formControlPr xmlns="http://schemas.microsoft.com/office/spreadsheetml/2009/9/main" objectType="GBox"/>
</file>

<file path=xl/ctrlProps/ctrlProp298.xml><?xml version="1.0" encoding="utf-8"?>
<formControlPr xmlns="http://schemas.microsoft.com/office/spreadsheetml/2009/9/main" objectType="Radio" firstButton="1" fmlaLink="$Q$258" lockText="1"/>
</file>

<file path=xl/ctrlProps/ctrlProp299.xml><?xml version="1.0" encoding="utf-8"?>
<formControlPr xmlns="http://schemas.microsoft.com/office/spreadsheetml/2009/9/main" objectType="Radio" lockText="1"/>
</file>

<file path=xl/ctrlProps/ctrlProp300.xml><?xml version="1.0" encoding="utf-8"?>
<formControlPr xmlns="http://schemas.microsoft.com/office/spreadsheetml/2009/9/main" objectType="GBox"/>
</file>

<file path=xl/ctrlProps/ctrlProp301.xml><?xml version="1.0" encoding="utf-8"?>
<formControlPr xmlns="http://schemas.microsoft.com/office/spreadsheetml/2009/9/main" objectType="Radio" firstButton="1" fmlaLink="$Q$257" lockText="1"/>
</file>

<file path=xl/ctrlProps/ctrlProp302.xml><?xml version="1.0" encoding="utf-8"?>
<formControlPr xmlns="http://schemas.microsoft.com/office/spreadsheetml/2009/9/main" objectType="Radio" lockText="1"/>
</file>

<file path=xl/ctrlProps/ctrlProp303.xml><?xml version="1.0" encoding="utf-8"?>
<formControlPr xmlns="http://schemas.microsoft.com/office/spreadsheetml/2009/9/main" objectType="GBox"/>
</file>

<file path=xl/ctrlProps/ctrlProp304.xml><?xml version="1.0" encoding="utf-8"?>
<formControlPr xmlns="http://schemas.microsoft.com/office/spreadsheetml/2009/9/main" objectType="Radio" firstButton="1" fmlaLink="$Q$259" lockText="1"/>
</file>

<file path=xl/ctrlProps/ctrlProp305.xml><?xml version="1.0" encoding="utf-8"?>
<formControlPr xmlns="http://schemas.microsoft.com/office/spreadsheetml/2009/9/main" objectType="Radio" lockText="1"/>
</file>

<file path=xl/ctrlProps/ctrlProp306.xml><?xml version="1.0" encoding="utf-8"?>
<formControlPr xmlns="http://schemas.microsoft.com/office/spreadsheetml/2009/9/main" objectType="GBox"/>
</file>

<file path=xl/ctrlProps/ctrlProp307.xml><?xml version="1.0" encoding="utf-8"?>
<formControlPr xmlns="http://schemas.microsoft.com/office/spreadsheetml/2009/9/main" objectType="Radio" firstButton="1" fmlaLink="$Q$260" lockText="1"/>
</file>

<file path=xl/ctrlProps/ctrlProp308.xml><?xml version="1.0" encoding="utf-8"?>
<formControlPr xmlns="http://schemas.microsoft.com/office/spreadsheetml/2009/9/main" objectType="Radio" lockText="1"/>
</file>

<file path=xl/ctrlProps/ctrlProp309.xml><?xml version="1.0" encoding="utf-8"?>
<formControlPr xmlns="http://schemas.microsoft.com/office/spreadsheetml/2009/9/main" objectType="GBox"/>
</file>

<file path=xl/ctrlProps/ctrlProp310.xml><?xml version="1.0" encoding="utf-8"?>
<formControlPr xmlns="http://schemas.microsoft.com/office/spreadsheetml/2009/9/main" objectType="Radio" firstButton="1" fmlaLink="$Q$261" lockText="1"/>
</file>

<file path=xl/ctrlProps/ctrlProp311.xml><?xml version="1.0" encoding="utf-8"?>
<formControlPr xmlns="http://schemas.microsoft.com/office/spreadsheetml/2009/9/main" objectType="Radio" lockText="1"/>
</file>

<file path=xl/ctrlProps/ctrlProp312.xml><?xml version="1.0" encoding="utf-8"?>
<formControlPr xmlns="http://schemas.microsoft.com/office/spreadsheetml/2009/9/main" objectType="GBox"/>
</file>

<file path=xl/ctrlProps/ctrlProp313.xml><?xml version="1.0" encoding="utf-8"?>
<formControlPr xmlns="http://schemas.microsoft.com/office/spreadsheetml/2009/9/main" objectType="Radio" firstButton="1" fmlaLink="$Q$262" lockText="1"/>
</file>

<file path=xl/ctrlProps/ctrlProp314.xml><?xml version="1.0" encoding="utf-8"?>
<formControlPr xmlns="http://schemas.microsoft.com/office/spreadsheetml/2009/9/main" objectType="Radio" lockText="1"/>
</file>

<file path=xl/ctrlProps/ctrlProp315.xml><?xml version="1.0" encoding="utf-8"?>
<formControlPr xmlns="http://schemas.microsoft.com/office/spreadsheetml/2009/9/main" objectType="GBox"/>
</file>

<file path=xl/ctrlProps/ctrlProp316.xml><?xml version="1.0" encoding="utf-8"?>
<formControlPr xmlns="http://schemas.microsoft.com/office/spreadsheetml/2009/9/main" objectType="Radio" firstButton="1" fmlaLink="$Q$263" lockText="1"/>
</file>

<file path=xl/ctrlProps/ctrlProp317.xml><?xml version="1.0" encoding="utf-8"?>
<formControlPr xmlns="http://schemas.microsoft.com/office/spreadsheetml/2009/9/main" objectType="Radio" lockText="1"/>
</file>

<file path=xl/ctrlProps/ctrlProp318.xml><?xml version="1.0" encoding="utf-8"?>
<formControlPr xmlns="http://schemas.microsoft.com/office/spreadsheetml/2009/9/main" objectType="GBox"/>
</file>

<file path=xl/ctrlProps/ctrlProp319.xml><?xml version="1.0" encoding="utf-8"?>
<formControlPr xmlns="http://schemas.microsoft.com/office/spreadsheetml/2009/9/main" objectType="Radio" firstButton="1" fmlaLink="$Q$264" lockText="1"/>
</file>

<file path=xl/ctrlProps/ctrlProp320.xml><?xml version="1.0" encoding="utf-8"?>
<formControlPr xmlns="http://schemas.microsoft.com/office/spreadsheetml/2009/9/main" objectType="Radio" lockText="1"/>
</file>

<file path=xl/ctrlProps/ctrlProp321.xml><?xml version="1.0" encoding="utf-8"?>
<formControlPr xmlns="http://schemas.microsoft.com/office/spreadsheetml/2009/9/main" objectType="GBox"/>
</file>

<file path=xl/ctrlProps/ctrlProp322.xml><?xml version="1.0" encoding="utf-8"?>
<formControlPr xmlns="http://schemas.microsoft.com/office/spreadsheetml/2009/9/main" objectType="Radio" firstButton="1" fmlaLink="$Q$265" lockText="1"/>
</file>

<file path=xl/ctrlProps/ctrlProp323.xml><?xml version="1.0" encoding="utf-8"?>
<formControlPr xmlns="http://schemas.microsoft.com/office/spreadsheetml/2009/9/main" objectType="Radio" lockText="1"/>
</file>

<file path=xl/ctrlProps/ctrlProp324.xml><?xml version="1.0" encoding="utf-8"?>
<formControlPr xmlns="http://schemas.microsoft.com/office/spreadsheetml/2009/9/main" objectType="GBox"/>
</file>

<file path=xl/ctrlProps/ctrlProp325.xml><?xml version="1.0" encoding="utf-8"?>
<formControlPr xmlns="http://schemas.microsoft.com/office/spreadsheetml/2009/9/main" objectType="Radio" firstButton="1" fmlaLink="$Q$266" lockText="1"/>
</file>

<file path=xl/ctrlProps/ctrlProp326.xml><?xml version="1.0" encoding="utf-8"?>
<formControlPr xmlns="http://schemas.microsoft.com/office/spreadsheetml/2009/9/main" objectType="Radio" lockText="1"/>
</file>

<file path=xl/ctrlProps/ctrlProp327.xml><?xml version="1.0" encoding="utf-8"?>
<formControlPr xmlns="http://schemas.microsoft.com/office/spreadsheetml/2009/9/main" objectType="GBox"/>
</file>

<file path=xl/ctrlProps/ctrlProp328.xml><?xml version="1.0" encoding="utf-8"?>
<formControlPr xmlns="http://schemas.microsoft.com/office/spreadsheetml/2009/9/main" objectType="Radio" firstButton="1" fmlaLink="$Q$346" lockText="1"/>
</file>

<file path=xl/ctrlProps/ctrlProp329.xml><?xml version="1.0" encoding="utf-8"?>
<formControlPr xmlns="http://schemas.microsoft.com/office/spreadsheetml/2009/9/main" objectType="Radio" lockText="1"/>
</file>

<file path=xl/ctrlProps/ctrlProp330.xml><?xml version="1.0" encoding="utf-8"?>
<formControlPr xmlns="http://schemas.microsoft.com/office/spreadsheetml/2009/9/main" objectType="GBox"/>
</file>

<file path=xl/ctrlProps/ctrlProp331.xml><?xml version="1.0" encoding="utf-8"?>
<formControlPr xmlns="http://schemas.microsoft.com/office/spreadsheetml/2009/9/main" objectType="Radio" firstButton="1" fmlaLink="$Q$347" lockText="1"/>
</file>

<file path=xl/ctrlProps/ctrlProp332.xml><?xml version="1.0" encoding="utf-8"?>
<formControlPr xmlns="http://schemas.microsoft.com/office/spreadsheetml/2009/9/main" objectType="Radio" lockText="1"/>
</file>

<file path=xl/ctrlProps/ctrlProp333.xml><?xml version="1.0" encoding="utf-8"?>
<formControlPr xmlns="http://schemas.microsoft.com/office/spreadsheetml/2009/9/main" objectType="GBox"/>
</file>

<file path=xl/ctrlProps/ctrlProp334.xml><?xml version="1.0" encoding="utf-8"?>
<formControlPr xmlns="http://schemas.microsoft.com/office/spreadsheetml/2009/9/main" objectType="Radio" firstButton="1" fmlaLink="$Q$345" lockText="1"/>
</file>

<file path=xl/ctrlProps/ctrlProp335.xml><?xml version="1.0" encoding="utf-8"?>
<formControlPr xmlns="http://schemas.microsoft.com/office/spreadsheetml/2009/9/main" objectType="Radio" lockText="1"/>
</file>

<file path=xl/ctrlProps/ctrlProp336.xml><?xml version="1.0" encoding="utf-8"?>
<formControlPr xmlns="http://schemas.microsoft.com/office/spreadsheetml/2009/9/main" objectType="GBox"/>
</file>

<file path=xl/ctrlProps/ctrlProp337.xml><?xml version="1.0" encoding="utf-8"?>
<formControlPr xmlns="http://schemas.microsoft.com/office/spreadsheetml/2009/9/main" objectType="Radio" firstButton="1" fmlaLink="$Q$348" lockText="1"/>
</file>

<file path=xl/ctrlProps/ctrlProp338.xml><?xml version="1.0" encoding="utf-8"?>
<formControlPr xmlns="http://schemas.microsoft.com/office/spreadsheetml/2009/9/main" objectType="Radio" lockText="1"/>
</file>

<file path=xl/ctrlProps/ctrlProp339.xml><?xml version="1.0" encoding="utf-8"?>
<formControlPr xmlns="http://schemas.microsoft.com/office/spreadsheetml/2009/9/main" objectType="GBox"/>
</file>

<file path=xl/ctrlProps/ctrlProp340.xml><?xml version="1.0" encoding="utf-8"?>
<formControlPr xmlns="http://schemas.microsoft.com/office/spreadsheetml/2009/9/main" objectType="Radio" firstButton="1" fmlaLink="$Q$349" lockText="1"/>
</file>

<file path=xl/ctrlProps/ctrlProp341.xml><?xml version="1.0" encoding="utf-8"?>
<formControlPr xmlns="http://schemas.microsoft.com/office/spreadsheetml/2009/9/main" objectType="Radio" lockText="1"/>
</file>

<file path=xl/ctrlProps/ctrlProp342.xml><?xml version="1.0" encoding="utf-8"?>
<formControlPr xmlns="http://schemas.microsoft.com/office/spreadsheetml/2009/9/main" objectType="GBox"/>
</file>

<file path=xl/ctrlProps/ctrlProp343.xml><?xml version="1.0" encoding="utf-8"?>
<formControlPr xmlns="http://schemas.microsoft.com/office/spreadsheetml/2009/9/main" objectType="Radio" firstButton="1" fmlaLink="$Q$350" lockText="1"/>
</file>

<file path=xl/ctrlProps/ctrlProp344.xml><?xml version="1.0" encoding="utf-8"?>
<formControlPr xmlns="http://schemas.microsoft.com/office/spreadsheetml/2009/9/main" objectType="Radio" lockText="1"/>
</file>

<file path=xl/ctrlProps/ctrlProp345.xml><?xml version="1.0" encoding="utf-8"?>
<formControlPr xmlns="http://schemas.microsoft.com/office/spreadsheetml/2009/9/main" objectType="GBox"/>
</file>

<file path=xl/ctrlProps/ctrlProp346.xml><?xml version="1.0" encoding="utf-8"?>
<formControlPr xmlns="http://schemas.microsoft.com/office/spreadsheetml/2009/9/main" objectType="Radio" firstButton="1" fmlaLink="$Q$352" lockText="1"/>
</file>

<file path=xl/ctrlProps/ctrlProp347.xml><?xml version="1.0" encoding="utf-8"?>
<formControlPr xmlns="http://schemas.microsoft.com/office/spreadsheetml/2009/9/main" objectType="Radio" lockText="1"/>
</file>

<file path=xl/ctrlProps/ctrlProp348.xml><?xml version="1.0" encoding="utf-8"?>
<formControlPr xmlns="http://schemas.microsoft.com/office/spreadsheetml/2009/9/main" objectType="GBox"/>
</file>

<file path=xl/ctrlProps/ctrlProp349.xml><?xml version="1.0" encoding="utf-8"?>
<formControlPr xmlns="http://schemas.microsoft.com/office/spreadsheetml/2009/9/main" objectType="Radio" firstButton="1" fmlaLink="$Q$440" lockText="1"/>
</file>

<file path=xl/ctrlProps/ctrlProp350.xml><?xml version="1.0" encoding="utf-8"?>
<formControlPr xmlns="http://schemas.microsoft.com/office/spreadsheetml/2009/9/main" objectType="Radio" lockText="1"/>
</file>

<file path=xl/ctrlProps/ctrlProp351.xml><?xml version="1.0" encoding="utf-8"?>
<formControlPr xmlns="http://schemas.microsoft.com/office/spreadsheetml/2009/9/main" objectType="GBox"/>
</file>

<file path=xl/ctrlProps/ctrlProp352.xml><?xml version="1.0" encoding="utf-8"?>
<formControlPr xmlns="http://schemas.microsoft.com/office/spreadsheetml/2009/9/main" objectType="Radio" firstButton="1" fmlaLink="$Q$441" lockText="1"/>
</file>

<file path=xl/ctrlProps/ctrlProp353.xml><?xml version="1.0" encoding="utf-8"?>
<formControlPr xmlns="http://schemas.microsoft.com/office/spreadsheetml/2009/9/main" objectType="Radio" lockText="1"/>
</file>

<file path=xl/ctrlProps/ctrlProp354.xml><?xml version="1.0" encoding="utf-8"?>
<formControlPr xmlns="http://schemas.microsoft.com/office/spreadsheetml/2009/9/main" objectType="GBox"/>
</file>

<file path=xl/ctrlProps/ctrlProp355.xml><?xml version="1.0" encoding="utf-8"?>
<formControlPr xmlns="http://schemas.microsoft.com/office/spreadsheetml/2009/9/main" objectType="Radio" firstButton="1" fmlaLink="$Q$437" lockText="1"/>
</file>

<file path=xl/ctrlProps/ctrlProp356.xml><?xml version="1.0" encoding="utf-8"?>
<formControlPr xmlns="http://schemas.microsoft.com/office/spreadsheetml/2009/9/main" objectType="Radio" lockText="1"/>
</file>

<file path=xl/ctrlProps/ctrlProp357.xml><?xml version="1.0" encoding="utf-8"?>
<formControlPr xmlns="http://schemas.microsoft.com/office/spreadsheetml/2009/9/main" objectType="GBox"/>
</file>

<file path=xl/ctrlProps/ctrlProp358.xml><?xml version="1.0" encoding="utf-8"?>
<formControlPr xmlns="http://schemas.microsoft.com/office/spreadsheetml/2009/9/main" objectType="Radio" firstButton="1" fmlaLink="$Q$443" lockText="1"/>
</file>

<file path=xl/ctrlProps/ctrlProp359.xml><?xml version="1.0" encoding="utf-8"?>
<formControlPr xmlns="http://schemas.microsoft.com/office/spreadsheetml/2009/9/main" objectType="Radio" lockText="1"/>
</file>

<file path=xl/ctrlProps/ctrlProp360.xml><?xml version="1.0" encoding="utf-8"?>
<formControlPr xmlns="http://schemas.microsoft.com/office/spreadsheetml/2009/9/main" objectType="GBox"/>
</file>

<file path=xl/ctrlProps/ctrlProp361.xml><?xml version="1.0" encoding="utf-8"?>
<formControlPr xmlns="http://schemas.microsoft.com/office/spreadsheetml/2009/9/main" objectType="Radio" firstButton="1" fmlaLink="$Q$444" lockText="1"/>
</file>

<file path=xl/ctrlProps/ctrlProp362.xml><?xml version="1.0" encoding="utf-8"?>
<formControlPr xmlns="http://schemas.microsoft.com/office/spreadsheetml/2009/9/main" objectType="Radio" lockText="1"/>
</file>

<file path=xl/ctrlProps/ctrlProp363.xml><?xml version="1.0" encoding="utf-8"?>
<formControlPr xmlns="http://schemas.microsoft.com/office/spreadsheetml/2009/9/main" objectType="GBox"/>
</file>

<file path=xl/ctrlProps/ctrlProp364.xml><?xml version="1.0" encoding="utf-8"?>
<formControlPr xmlns="http://schemas.microsoft.com/office/spreadsheetml/2009/9/main" objectType="Radio" firstButton="1" fmlaLink="$Q$445" lockText="1"/>
</file>

<file path=xl/ctrlProps/ctrlProp365.xml><?xml version="1.0" encoding="utf-8"?>
<formControlPr xmlns="http://schemas.microsoft.com/office/spreadsheetml/2009/9/main" objectType="Radio" lockText="1"/>
</file>

<file path=xl/ctrlProps/ctrlProp366.xml><?xml version="1.0" encoding="utf-8"?>
<formControlPr xmlns="http://schemas.microsoft.com/office/spreadsheetml/2009/9/main" objectType="GBox"/>
</file>

<file path=xl/ctrlProps/ctrlProp367.xml><?xml version="1.0" encoding="utf-8"?>
<formControlPr xmlns="http://schemas.microsoft.com/office/spreadsheetml/2009/9/main" objectType="Radio" firstButton="1" fmlaLink="$Q$447" lockText="1"/>
</file>

<file path=xl/ctrlProps/ctrlProp368.xml><?xml version="1.0" encoding="utf-8"?>
<formControlPr xmlns="http://schemas.microsoft.com/office/spreadsheetml/2009/9/main" objectType="Radio" lockText="1"/>
</file>

<file path=xl/ctrlProps/ctrlProp369.xml><?xml version="1.0" encoding="utf-8"?>
<formControlPr xmlns="http://schemas.microsoft.com/office/spreadsheetml/2009/9/main" objectType="GBox"/>
</file>

<file path=xl/ctrlProps/ctrlProp370.xml><?xml version="1.0" encoding="utf-8"?>
<formControlPr xmlns="http://schemas.microsoft.com/office/spreadsheetml/2009/9/main" objectType="Radio" firstButton="1" fmlaLink="$Q$449" lockText="1"/>
</file>

<file path=xl/ctrlProps/ctrlProp371.xml><?xml version="1.0" encoding="utf-8"?>
<formControlPr xmlns="http://schemas.microsoft.com/office/spreadsheetml/2009/9/main" objectType="Radio" lockText="1"/>
</file>

<file path=xl/ctrlProps/ctrlProp372.xml><?xml version="1.0" encoding="utf-8"?>
<formControlPr xmlns="http://schemas.microsoft.com/office/spreadsheetml/2009/9/main" objectType="GBox"/>
</file>

<file path=xl/ctrlProps/ctrlProp373.xml><?xml version="1.0" encoding="utf-8"?>
<formControlPr xmlns="http://schemas.microsoft.com/office/spreadsheetml/2009/9/main" objectType="Radio" firstButton="1" fmlaLink="$Q$451" lockText="1"/>
</file>

<file path=xl/ctrlProps/ctrlProp374.xml><?xml version="1.0" encoding="utf-8"?>
<formControlPr xmlns="http://schemas.microsoft.com/office/spreadsheetml/2009/9/main" objectType="Radio" lockText="1"/>
</file>

<file path=xl/ctrlProps/ctrlProp375.xml><?xml version="1.0" encoding="utf-8"?>
<formControlPr xmlns="http://schemas.microsoft.com/office/spreadsheetml/2009/9/main" objectType="GBox"/>
</file>

<file path=xl/ctrlProps/ctrlProp376.xml><?xml version="1.0" encoding="utf-8"?>
<formControlPr xmlns="http://schemas.microsoft.com/office/spreadsheetml/2009/9/main" objectType="Radio" firstButton="1" fmlaLink="$Q$453" lockText="1"/>
</file>

<file path=xl/ctrlProps/ctrlProp377.xml><?xml version="1.0" encoding="utf-8"?>
<formControlPr xmlns="http://schemas.microsoft.com/office/spreadsheetml/2009/9/main" objectType="Radio" lockText="1"/>
</file>

<file path=xl/ctrlProps/ctrlProp378.xml><?xml version="1.0" encoding="utf-8"?>
<formControlPr xmlns="http://schemas.microsoft.com/office/spreadsheetml/2009/9/main" objectType="GBox"/>
</file>

<file path=xl/ctrlProps/ctrlProp379.xml><?xml version="1.0" encoding="utf-8"?>
<formControlPr xmlns="http://schemas.microsoft.com/office/spreadsheetml/2009/9/main" objectType="Radio" firstButton="1" fmlaLink="$Q$452" lockText="1"/>
</file>

<file path=xl/ctrlProps/ctrlProp380.xml><?xml version="1.0" encoding="utf-8"?>
<formControlPr xmlns="http://schemas.microsoft.com/office/spreadsheetml/2009/9/main" objectType="Radio" lockText="1"/>
</file>

<file path=xl/ctrlProps/ctrlProp381.xml><?xml version="1.0" encoding="utf-8"?>
<formControlPr xmlns="http://schemas.microsoft.com/office/spreadsheetml/2009/9/main" objectType="GBox"/>
</file>

<file path=xl/ctrlProps/ctrlProp382.xml><?xml version="1.0" encoding="utf-8"?>
<formControlPr xmlns="http://schemas.microsoft.com/office/spreadsheetml/2009/9/main" objectType="Radio" firstButton="1" fmlaLink="$Q$454" lockText="1"/>
</file>

<file path=xl/ctrlProps/ctrlProp383.xml><?xml version="1.0" encoding="utf-8"?>
<formControlPr xmlns="http://schemas.microsoft.com/office/spreadsheetml/2009/9/main" objectType="Radio" lockText="1"/>
</file>

<file path=xl/ctrlProps/ctrlProp384.xml><?xml version="1.0" encoding="utf-8"?>
<formControlPr xmlns="http://schemas.microsoft.com/office/spreadsheetml/2009/9/main" objectType="GBox"/>
</file>

<file path=xl/ctrlProps/ctrlProp385.xml><?xml version="1.0" encoding="utf-8"?>
<formControlPr xmlns="http://schemas.microsoft.com/office/spreadsheetml/2009/9/main" objectType="Radio" firstButton="1" fmlaLink="$Q$456" lockText="1"/>
</file>

<file path=xl/ctrlProps/ctrlProp386.xml><?xml version="1.0" encoding="utf-8"?>
<formControlPr xmlns="http://schemas.microsoft.com/office/spreadsheetml/2009/9/main" objectType="Radio" lockText="1"/>
</file>

<file path=xl/ctrlProps/ctrlProp387.xml><?xml version="1.0" encoding="utf-8"?>
<formControlPr xmlns="http://schemas.microsoft.com/office/spreadsheetml/2009/9/main" objectType="GBox"/>
</file>

<file path=xl/ctrlProps/ctrlProp388.xml><?xml version="1.0" encoding="utf-8"?>
<formControlPr xmlns="http://schemas.microsoft.com/office/spreadsheetml/2009/9/main" objectType="Radio" firstButton="1" fmlaLink="$Q$551" lockText="1"/>
</file>

<file path=xl/ctrlProps/ctrlProp389.xml><?xml version="1.0" encoding="utf-8"?>
<formControlPr xmlns="http://schemas.microsoft.com/office/spreadsheetml/2009/9/main" objectType="Radio" lockText="1"/>
</file>

<file path=xl/ctrlProps/ctrlProp390.xml><?xml version="1.0" encoding="utf-8"?>
<formControlPr xmlns="http://schemas.microsoft.com/office/spreadsheetml/2009/9/main" objectType="GBox"/>
</file>

<file path=xl/ctrlProps/ctrlProp391.xml><?xml version="1.0" encoding="utf-8"?>
<formControlPr xmlns="http://schemas.microsoft.com/office/spreadsheetml/2009/9/main" objectType="Radio" firstButton="1" fmlaLink="$Q$547" lockText="1"/>
</file>

<file path=xl/ctrlProps/ctrlProp392.xml><?xml version="1.0" encoding="utf-8"?>
<formControlPr xmlns="http://schemas.microsoft.com/office/spreadsheetml/2009/9/main" objectType="Radio" lockText="1"/>
</file>

<file path=xl/ctrlProps/ctrlProp393.xml><?xml version="1.0" encoding="utf-8"?>
<formControlPr xmlns="http://schemas.microsoft.com/office/spreadsheetml/2009/9/main" objectType="GBox"/>
</file>

<file path=xl/ctrlProps/ctrlProp394.xml><?xml version="1.0" encoding="utf-8"?>
<formControlPr xmlns="http://schemas.microsoft.com/office/spreadsheetml/2009/9/main" objectType="Radio" firstButton="1" fmlaLink="$Q$548" lockText="1"/>
</file>

<file path=xl/ctrlProps/ctrlProp395.xml><?xml version="1.0" encoding="utf-8"?>
<formControlPr xmlns="http://schemas.microsoft.com/office/spreadsheetml/2009/9/main" objectType="Radio" lockText="1"/>
</file>

<file path=xl/ctrlProps/ctrlProp396.xml><?xml version="1.0" encoding="utf-8"?>
<formControlPr xmlns="http://schemas.microsoft.com/office/spreadsheetml/2009/9/main" objectType="GBox"/>
</file>

<file path=xl/ctrlProps/ctrlProp397.xml><?xml version="1.0" encoding="utf-8"?>
<formControlPr xmlns="http://schemas.microsoft.com/office/spreadsheetml/2009/9/main" objectType="Radio" firstButton="1" fmlaLink="$Q$549" lockText="1"/>
</file>

<file path=xl/ctrlProps/ctrlProp398.xml><?xml version="1.0" encoding="utf-8"?>
<formControlPr xmlns="http://schemas.microsoft.com/office/spreadsheetml/2009/9/main" objectType="Radio" lockText="1"/>
</file>

<file path=xl/ctrlProps/ctrlProp399.xml><?xml version="1.0" encoding="utf-8"?>
<formControlPr xmlns="http://schemas.microsoft.com/office/spreadsheetml/2009/9/main" objectType="GBox"/>
</file>

<file path=xl/ctrlProps/ctrlProp400.xml><?xml version="1.0" encoding="utf-8"?>
<formControlPr xmlns="http://schemas.microsoft.com/office/spreadsheetml/2009/9/main" objectType="Radio" firstButton="1" fmlaLink="$Q$550" lockText="1"/>
</file>

<file path=xl/ctrlProps/ctrlProp401.xml><?xml version="1.0" encoding="utf-8"?>
<formControlPr xmlns="http://schemas.microsoft.com/office/spreadsheetml/2009/9/main" objectType="Radio" lockText="1"/>
</file>

<file path=xl/ctrlProps/ctrlProp402.xml><?xml version="1.0" encoding="utf-8"?>
<formControlPr xmlns="http://schemas.microsoft.com/office/spreadsheetml/2009/9/main" objectType="GBox"/>
</file>

<file path=xl/ctrlProps/ctrlProp403.xml><?xml version="1.0" encoding="utf-8"?>
<formControlPr xmlns="http://schemas.microsoft.com/office/spreadsheetml/2009/9/main" objectType="Radio" firstButton="1" fmlaLink="$Q$625" lockText="1"/>
</file>

<file path=xl/ctrlProps/ctrlProp404.xml><?xml version="1.0" encoding="utf-8"?>
<formControlPr xmlns="http://schemas.microsoft.com/office/spreadsheetml/2009/9/main" objectType="Radio" lockText="1"/>
</file>

<file path=xl/ctrlProps/ctrlProp405.xml><?xml version="1.0" encoding="utf-8"?>
<formControlPr xmlns="http://schemas.microsoft.com/office/spreadsheetml/2009/9/main" objectType="GBox"/>
</file>

<file path=xl/ctrlProps/ctrlProp406.xml><?xml version="1.0" encoding="utf-8"?>
<formControlPr xmlns="http://schemas.microsoft.com/office/spreadsheetml/2009/9/main" objectType="Radio" firstButton="1" fmlaLink="$Q$627" lockText="1"/>
</file>

<file path=xl/ctrlProps/ctrlProp407.xml><?xml version="1.0" encoding="utf-8"?>
<formControlPr xmlns="http://schemas.microsoft.com/office/spreadsheetml/2009/9/main" objectType="Radio" lockText="1"/>
</file>

<file path=xl/ctrlProps/ctrlProp408.xml><?xml version="1.0" encoding="utf-8"?>
<formControlPr xmlns="http://schemas.microsoft.com/office/spreadsheetml/2009/9/main" objectType="GBox"/>
</file>

<file path=xl/ctrlProps/ctrlProp409.xml><?xml version="1.0" encoding="utf-8"?>
<formControlPr xmlns="http://schemas.microsoft.com/office/spreadsheetml/2009/9/main" objectType="Radio" firstButton="1" fmlaLink="$Q$628" lockText="1"/>
</file>

<file path=xl/ctrlProps/ctrlProp410.xml><?xml version="1.0" encoding="utf-8"?>
<formControlPr xmlns="http://schemas.microsoft.com/office/spreadsheetml/2009/9/main" objectType="Radio" lockText="1"/>
</file>

<file path=xl/ctrlProps/ctrlProp411.xml><?xml version="1.0" encoding="utf-8"?>
<formControlPr xmlns="http://schemas.microsoft.com/office/spreadsheetml/2009/9/main" objectType="GBox"/>
</file>

<file path=xl/ctrlProps/ctrlProp412.xml><?xml version="1.0" encoding="utf-8"?>
<formControlPr xmlns="http://schemas.microsoft.com/office/spreadsheetml/2009/9/main" objectType="Radio" firstButton="1" fmlaLink="$Q$629" lockText="1"/>
</file>

<file path=xl/ctrlProps/ctrlProp413.xml><?xml version="1.0" encoding="utf-8"?>
<formControlPr xmlns="http://schemas.microsoft.com/office/spreadsheetml/2009/9/main" objectType="Radio" lockText="1"/>
</file>

<file path=xl/ctrlProps/ctrlProp414.xml><?xml version="1.0" encoding="utf-8"?>
<formControlPr xmlns="http://schemas.microsoft.com/office/spreadsheetml/2009/9/main" objectType="GBox"/>
</file>

<file path=xl/ctrlProps/ctrlProp415.xml><?xml version="1.0" encoding="utf-8"?>
<formControlPr xmlns="http://schemas.microsoft.com/office/spreadsheetml/2009/9/main" objectType="Radio" firstButton="1" fmlaLink="$Q$630" lockText="1"/>
</file>

<file path=xl/ctrlProps/ctrlProp416.xml><?xml version="1.0" encoding="utf-8"?>
<formControlPr xmlns="http://schemas.microsoft.com/office/spreadsheetml/2009/9/main" objectType="Radio" lockText="1"/>
</file>

<file path=xl/ctrlProps/ctrlProp417.xml><?xml version="1.0" encoding="utf-8"?>
<formControlPr xmlns="http://schemas.microsoft.com/office/spreadsheetml/2009/9/main" objectType="GBox"/>
</file>

<file path=xl/ctrlProps/ctrlProp418.xml><?xml version="1.0" encoding="utf-8"?>
<formControlPr xmlns="http://schemas.microsoft.com/office/spreadsheetml/2009/9/main" objectType="Radio" firstButton="1" fmlaLink="$Q$631" lockText="1"/>
</file>

<file path=xl/ctrlProps/ctrlProp419.xml><?xml version="1.0" encoding="utf-8"?>
<formControlPr xmlns="http://schemas.microsoft.com/office/spreadsheetml/2009/9/main" objectType="Radio" lockText="1"/>
</file>

<file path=xl/ctrlProps/ctrlProp420.xml><?xml version="1.0" encoding="utf-8"?>
<formControlPr xmlns="http://schemas.microsoft.com/office/spreadsheetml/2009/9/main" objectType="Drop" dropLines="12" dropStyle="combo" dx="16" fmlaLink="$Q$184" fmlaRange="'Module 1'!$AG$23:$AG$39" val="0"/>
</file>

<file path=xl/ctrlProps/ctrlProp421.xml><?xml version="1.0" encoding="utf-8"?>
<formControlPr xmlns="http://schemas.microsoft.com/office/spreadsheetml/2009/9/main" objectType="Drop" dropStyle="combo" dx="16" fmlaLink="$T$184" fmlaRange="$AM$21:$AM$24" val="0"/>
</file>

<file path=xl/ctrlProps/ctrlProp422.xml><?xml version="1.0" encoding="utf-8"?>
<formControlPr xmlns="http://schemas.microsoft.com/office/spreadsheetml/2009/9/main" objectType="Drop" dropStyle="combo" dx="16" fmlaLink="$S$184" fmlaRange="$AL$21:$AL$24" val="0"/>
</file>

<file path=xl/ctrlProps/ctrlProp423.xml><?xml version="1.0" encoding="utf-8"?>
<formControlPr xmlns="http://schemas.microsoft.com/office/spreadsheetml/2009/9/main" objectType="Drop" dropLines="12" dropStyle="combo" dx="16" fmlaLink="$Q$189" fmlaRange="'Module 1'!$AG$23:$AG$39" val="0"/>
</file>

<file path=xl/ctrlProps/ctrlProp424.xml><?xml version="1.0" encoding="utf-8"?>
<formControlPr xmlns="http://schemas.microsoft.com/office/spreadsheetml/2009/9/main" objectType="Drop" dropStyle="combo" dx="16" fmlaLink="$T$189" fmlaRange="$AM$21:$AM$24" val="0"/>
</file>

<file path=xl/ctrlProps/ctrlProp425.xml><?xml version="1.0" encoding="utf-8"?>
<formControlPr xmlns="http://schemas.microsoft.com/office/spreadsheetml/2009/9/main" objectType="Drop" dropStyle="combo" dx="16" fmlaLink="$S$189" fmlaRange="$AL$21:$AL$24" val="0"/>
</file>

<file path=xl/ctrlProps/ctrlProp426.xml><?xml version="1.0" encoding="utf-8"?>
<formControlPr xmlns="http://schemas.microsoft.com/office/spreadsheetml/2009/9/main" objectType="Drop" dropLines="12" dropStyle="combo" dx="16" fmlaLink="$Q$198" fmlaRange="'Module 1'!$AG$23:$AG$39" val="0"/>
</file>

<file path=xl/ctrlProps/ctrlProp427.xml><?xml version="1.0" encoding="utf-8"?>
<formControlPr xmlns="http://schemas.microsoft.com/office/spreadsheetml/2009/9/main" objectType="Drop" dropStyle="combo" dx="16" fmlaLink="$T$198" fmlaRange="$AM$21:$AM$24" val="0"/>
</file>

<file path=xl/ctrlProps/ctrlProp428.xml><?xml version="1.0" encoding="utf-8"?>
<formControlPr xmlns="http://schemas.microsoft.com/office/spreadsheetml/2009/9/main" objectType="Drop" dropStyle="combo" dx="16" fmlaLink="$S$198" fmlaRange="$AO$21:$AO$24" val="0"/>
</file>

<file path=xl/ctrlProps/ctrlProp429.xml><?xml version="1.0" encoding="utf-8"?>
<formControlPr xmlns="http://schemas.microsoft.com/office/spreadsheetml/2009/9/main" objectType="Drop" dropLines="12" dropStyle="combo" dx="16" fmlaLink="$Q$206" fmlaRange="'Module 1'!$AG$23:$AG$39" val="0"/>
</file>

<file path=xl/ctrlProps/ctrlProp430.xml><?xml version="1.0" encoding="utf-8"?>
<formControlPr xmlns="http://schemas.microsoft.com/office/spreadsheetml/2009/9/main" objectType="Drop" dropStyle="combo" dx="16" fmlaLink="$T$206" fmlaRange="$AM$21:$AM$24" val="0"/>
</file>

<file path=xl/ctrlProps/ctrlProp431.xml><?xml version="1.0" encoding="utf-8"?>
<formControlPr xmlns="http://schemas.microsoft.com/office/spreadsheetml/2009/9/main" objectType="Drop" dropStyle="combo" dx="16" fmlaLink="$S$206" fmlaRange="$AO$21:$AO$24" val="0"/>
</file>

<file path=xl/ctrlProps/ctrlProp432.xml><?xml version="1.0" encoding="utf-8"?>
<formControlPr xmlns="http://schemas.microsoft.com/office/spreadsheetml/2009/9/main" objectType="Button" lockText="1"/>
</file>

<file path=xl/ctrlProps/ctrlProp433.xml><?xml version="1.0" encoding="utf-8"?>
<formControlPr xmlns="http://schemas.microsoft.com/office/spreadsheetml/2009/9/main" objectType="Drop" dropLines="12" dropStyle="combo" dx="16" fmlaLink="#REF!" fmlaRange="'Module 1'!$AG$23:$AG$39" sel="0" val="0"/>
</file>

<file path=xl/ctrlProps/ctrlProp434.xml><?xml version="1.0" encoding="utf-8"?>
<formControlPr xmlns="http://schemas.microsoft.com/office/spreadsheetml/2009/9/main" objectType="Drop" dropStyle="combo" dx="16" fmlaLink="#REF!" fmlaRange="$AM$21:$AM$24" sel="0" val="0"/>
</file>

<file path=xl/ctrlProps/ctrlProp435.xml><?xml version="1.0" encoding="utf-8"?>
<formControlPr xmlns="http://schemas.microsoft.com/office/spreadsheetml/2009/9/main" objectType="Drop" dropLines="12" dropStyle="combo" dx="16" fmlaLink="#REF!" fmlaRange="'Module 1'!$AG$23:$AG$39" sel="0" val="0"/>
</file>

<file path=xl/ctrlProps/ctrlProp436.xml><?xml version="1.0" encoding="utf-8"?>
<formControlPr xmlns="http://schemas.microsoft.com/office/spreadsheetml/2009/9/main" objectType="Drop" dropStyle="combo" dx="16" fmlaLink="#REF!" fmlaRange="$AM$21:$AM$24" sel="0" val="0"/>
</file>

<file path=xl/ctrlProps/ctrlProp437.xml><?xml version="1.0" encoding="utf-8"?>
<formControlPr xmlns="http://schemas.microsoft.com/office/spreadsheetml/2009/9/main" objectType="Drop" dropLines="12" dropStyle="combo" dx="16" fmlaLink="$Q$284" fmlaRange="'Module 1'!$AG$23:$AG$39" val="0"/>
</file>

<file path=xl/ctrlProps/ctrlProp438.xml><?xml version="1.0" encoding="utf-8"?>
<formControlPr xmlns="http://schemas.microsoft.com/office/spreadsheetml/2009/9/main" objectType="Drop" dropStyle="combo" dx="16" fmlaLink="$T$284" fmlaRange="$AM$21:$AM$24" val="0"/>
</file>

<file path=xl/ctrlProps/ctrlProp439.xml><?xml version="1.0" encoding="utf-8"?>
<formControlPr xmlns="http://schemas.microsoft.com/office/spreadsheetml/2009/9/main" objectType="Drop" dropStyle="combo" dx="16" fmlaLink="$S$284" fmlaRange="$AL$21:$AL$24" val="0"/>
</file>

<file path=xl/ctrlProps/ctrlProp440.xml><?xml version="1.0" encoding="utf-8"?>
<formControlPr xmlns="http://schemas.microsoft.com/office/spreadsheetml/2009/9/main" objectType="Drop" dropLines="12" dropStyle="combo" dx="16" fmlaLink="$Q$293" fmlaRange="'Module 1'!$AG$23:$AG$39" val="0"/>
</file>

<file path=xl/ctrlProps/ctrlProp441.xml><?xml version="1.0" encoding="utf-8"?>
<formControlPr xmlns="http://schemas.microsoft.com/office/spreadsheetml/2009/9/main" objectType="Drop" dropStyle="combo" dx="16" fmlaLink="$T$293" fmlaRange="$AM$21:$AM$24" val="0"/>
</file>

<file path=xl/ctrlProps/ctrlProp442.xml><?xml version="1.0" encoding="utf-8"?>
<formControlPr xmlns="http://schemas.microsoft.com/office/spreadsheetml/2009/9/main" objectType="Drop" dropStyle="combo" dx="16" fmlaLink="$S$293" fmlaRange="$AO$21:$AO$24" val="0"/>
</file>

<file path=xl/ctrlProps/ctrlProp443.xml><?xml version="1.0" encoding="utf-8"?>
<formControlPr xmlns="http://schemas.microsoft.com/office/spreadsheetml/2009/9/main" objectType="Drop" dropLines="12" dropStyle="combo" dx="16" fmlaLink="$Q$294" fmlaRange="'Module 1'!$AG$23:$AG$39" val="0"/>
</file>

<file path=xl/ctrlProps/ctrlProp444.xml><?xml version="1.0" encoding="utf-8"?>
<formControlPr xmlns="http://schemas.microsoft.com/office/spreadsheetml/2009/9/main" objectType="Drop" dropStyle="combo" dx="16" fmlaLink="$T$294" fmlaRange="$AM$21:$AM$24" val="0"/>
</file>

<file path=xl/ctrlProps/ctrlProp445.xml><?xml version="1.0" encoding="utf-8"?>
<formControlPr xmlns="http://schemas.microsoft.com/office/spreadsheetml/2009/9/main" objectType="Drop" dropStyle="combo" dx="16" fmlaLink="$S$294" fmlaRange="$AO$21:$AO$24" val="0"/>
</file>

<file path=xl/ctrlProps/ctrlProp446.xml><?xml version="1.0" encoding="utf-8"?>
<formControlPr xmlns="http://schemas.microsoft.com/office/spreadsheetml/2009/9/main" objectType="Drop" dropLines="12" dropStyle="combo" dx="16" fmlaLink="$Q$295" fmlaRange="'Module 1'!$AG$23:$AG$39" val="0"/>
</file>

<file path=xl/ctrlProps/ctrlProp447.xml><?xml version="1.0" encoding="utf-8"?>
<formControlPr xmlns="http://schemas.microsoft.com/office/spreadsheetml/2009/9/main" objectType="Drop" dropStyle="combo" dx="16" fmlaLink="$T$295" fmlaRange="$AM$21:$AM$24" val="0"/>
</file>

<file path=xl/ctrlProps/ctrlProp448.xml><?xml version="1.0" encoding="utf-8"?>
<formControlPr xmlns="http://schemas.microsoft.com/office/spreadsheetml/2009/9/main" objectType="Drop" dropStyle="combo" dx="16" fmlaLink="$S$295" fmlaRange="$AO$21:$AO$24" val="0"/>
</file>

<file path=xl/ctrlProps/ctrlProp449.xml><?xml version="1.0" encoding="utf-8"?>
<formControlPr xmlns="http://schemas.microsoft.com/office/spreadsheetml/2009/9/main" objectType="Drop" dropLines="12" dropStyle="combo" dx="16" fmlaLink="$Q$296" fmlaRange="'Module 1'!$AG$23:$AG$39" val="0"/>
</file>

<file path=xl/ctrlProps/ctrlProp450.xml><?xml version="1.0" encoding="utf-8"?>
<formControlPr xmlns="http://schemas.microsoft.com/office/spreadsheetml/2009/9/main" objectType="Drop" dropStyle="combo" dx="16" fmlaLink="$T$296" fmlaRange="$AM$21:$AM$24" val="0"/>
</file>

<file path=xl/ctrlProps/ctrlProp451.xml><?xml version="1.0" encoding="utf-8"?>
<formControlPr xmlns="http://schemas.microsoft.com/office/spreadsheetml/2009/9/main" objectType="Drop" dropStyle="combo" dx="16" fmlaLink="$S$296" fmlaRange="$AO$21:$AO$24" val="0"/>
</file>

<file path=xl/ctrlProps/ctrlProp452.xml><?xml version="1.0" encoding="utf-8"?>
<formControlPr xmlns="http://schemas.microsoft.com/office/spreadsheetml/2009/9/main" objectType="Drop" dropLines="12" dropStyle="combo" dx="16" fmlaLink="$Q$297" fmlaRange="'Module 1'!$AG$23:$AG$39" val="0"/>
</file>

<file path=xl/ctrlProps/ctrlProp453.xml><?xml version="1.0" encoding="utf-8"?>
<formControlPr xmlns="http://schemas.microsoft.com/office/spreadsheetml/2009/9/main" objectType="Drop" dropStyle="combo" dx="16" fmlaLink="$T$297" fmlaRange="$AM$21:$AM$24" val="0"/>
</file>

<file path=xl/ctrlProps/ctrlProp454.xml><?xml version="1.0" encoding="utf-8"?>
<formControlPr xmlns="http://schemas.microsoft.com/office/spreadsheetml/2009/9/main" objectType="Drop" dropStyle="combo" dx="16" fmlaLink="$S$297" fmlaRange="$AO$21:$AO$24" val="0"/>
</file>

<file path=xl/ctrlProps/ctrlProp455.xml><?xml version="1.0" encoding="utf-8"?>
<formControlPr xmlns="http://schemas.microsoft.com/office/spreadsheetml/2009/9/main" objectType="Drop" dropLines="12" dropStyle="combo" dx="16" fmlaLink="$Q$298" fmlaRange="'Module 1'!$AG$23:$AG$39" val="0"/>
</file>

<file path=xl/ctrlProps/ctrlProp456.xml><?xml version="1.0" encoding="utf-8"?>
<formControlPr xmlns="http://schemas.microsoft.com/office/spreadsheetml/2009/9/main" objectType="Drop" dropStyle="combo" dx="16" fmlaLink="$T$298" fmlaRange="$AM$21:$AM$24" val="0"/>
</file>

<file path=xl/ctrlProps/ctrlProp457.xml><?xml version="1.0" encoding="utf-8"?>
<formControlPr xmlns="http://schemas.microsoft.com/office/spreadsheetml/2009/9/main" objectType="Drop" dropStyle="combo" dx="16" fmlaLink="$S$298" fmlaRange="$AO$21:$AO$24" val="0"/>
</file>

<file path=xl/ctrlProps/ctrlProp458.xml><?xml version="1.0" encoding="utf-8"?>
<formControlPr xmlns="http://schemas.microsoft.com/office/spreadsheetml/2009/9/main" objectType="Drop" dropLines="12" dropStyle="combo" dx="16" fmlaLink="$Q$299" fmlaRange="'Module 1'!$AG$23:$AG$39" val="0"/>
</file>

<file path=xl/ctrlProps/ctrlProp459.xml><?xml version="1.0" encoding="utf-8"?>
<formControlPr xmlns="http://schemas.microsoft.com/office/spreadsheetml/2009/9/main" objectType="Drop" dropStyle="combo" dx="16" fmlaLink="$T$299" fmlaRange="$AM$21:$AM$24" val="0"/>
</file>

<file path=xl/ctrlProps/ctrlProp460.xml><?xml version="1.0" encoding="utf-8"?>
<formControlPr xmlns="http://schemas.microsoft.com/office/spreadsheetml/2009/9/main" objectType="Drop" dropStyle="combo" dx="16" fmlaLink="$S$299" fmlaRange="$AO$21:$AO$24" val="0"/>
</file>

<file path=xl/ctrlProps/ctrlProp461.xml><?xml version="1.0" encoding="utf-8"?>
<formControlPr xmlns="http://schemas.microsoft.com/office/spreadsheetml/2009/9/main" objectType="Drop" dropLines="12" dropStyle="combo" dx="16" fmlaLink="$Q$300" fmlaRange="'Module 1'!$AG$23:$AG$39" val="0"/>
</file>

<file path=xl/ctrlProps/ctrlProp462.xml><?xml version="1.0" encoding="utf-8"?>
<formControlPr xmlns="http://schemas.microsoft.com/office/spreadsheetml/2009/9/main" objectType="Drop" dropStyle="combo" dx="16" fmlaLink="$T$300" fmlaRange="$AM$21:$AM$24" val="0"/>
</file>

<file path=xl/ctrlProps/ctrlProp463.xml><?xml version="1.0" encoding="utf-8"?>
<formControlPr xmlns="http://schemas.microsoft.com/office/spreadsheetml/2009/9/main" objectType="Drop" dropStyle="combo" dx="16" fmlaLink="$S$300" fmlaRange="$AO$21:$AO$24" val="0"/>
</file>

<file path=xl/ctrlProps/ctrlProp464.xml><?xml version="1.0" encoding="utf-8"?>
<formControlPr xmlns="http://schemas.microsoft.com/office/spreadsheetml/2009/9/main" objectType="Drop" dropLines="12" dropStyle="combo" dx="16" fmlaLink="$Q$301" fmlaRange="'Module 1'!$AG$23:$AG$39" val="0"/>
</file>

<file path=xl/ctrlProps/ctrlProp465.xml><?xml version="1.0" encoding="utf-8"?>
<formControlPr xmlns="http://schemas.microsoft.com/office/spreadsheetml/2009/9/main" objectType="Drop" dropStyle="combo" dx="16" fmlaLink="$T$301" fmlaRange="$AM$21:$AM$24" val="0"/>
</file>

<file path=xl/ctrlProps/ctrlProp466.xml><?xml version="1.0" encoding="utf-8"?>
<formControlPr xmlns="http://schemas.microsoft.com/office/spreadsheetml/2009/9/main" objectType="Drop" dropStyle="combo" dx="16" fmlaLink="$S$301" fmlaRange="$AO$21:$AO$24" val="0"/>
</file>

<file path=xl/ctrlProps/ctrlProp467.xml><?xml version="1.0" encoding="utf-8"?>
<formControlPr xmlns="http://schemas.microsoft.com/office/spreadsheetml/2009/9/main" objectType="Button" lockText="1"/>
</file>

<file path=xl/ctrlProps/ctrlProp468.xml><?xml version="1.0" encoding="utf-8"?>
<formControlPr xmlns="http://schemas.microsoft.com/office/spreadsheetml/2009/9/main" objectType="Drop" dropLines="12" dropStyle="combo" dx="16" fmlaLink="$Q$376" fmlaRange="'Module 1'!$AG$23:$AG$39" val="0"/>
</file>

<file path=xl/ctrlProps/ctrlProp469.xml><?xml version="1.0" encoding="utf-8"?>
<formControlPr xmlns="http://schemas.microsoft.com/office/spreadsheetml/2009/9/main" objectType="Drop" dropStyle="combo" dx="16" fmlaLink="$T$376" fmlaRange="$AM$21:$AM$24" val="0"/>
</file>

<file path=xl/ctrlProps/ctrlProp470.xml><?xml version="1.0" encoding="utf-8"?>
<formControlPr xmlns="http://schemas.microsoft.com/office/spreadsheetml/2009/9/main" objectType="Drop" dropStyle="combo" dx="16" fmlaLink="$S$376" fmlaRange="$AL$21:$AL$24" val="0"/>
</file>

<file path=xl/ctrlProps/ctrlProp471.xml><?xml version="1.0" encoding="utf-8"?>
<formControlPr xmlns="http://schemas.microsoft.com/office/spreadsheetml/2009/9/main" objectType="Drop" dropLines="12" dropStyle="combo" dx="16" fmlaLink="$Q$373" fmlaRange="'Module 1'!$AG$23:$AG$39" val="0"/>
</file>

<file path=xl/ctrlProps/ctrlProp472.xml><?xml version="1.0" encoding="utf-8"?>
<formControlPr xmlns="http://schemas.microsoft.com/office/spreadsheetml/2009/9/main" objectType="Drop" dropStyle="combo" dx="16" fmlaLink="$T$373" fmlaRange="$AM$21:$AM$24" val="0"/>
</file>

<file path=xl/ctrlProps/ctrlProp473.xml><?xml version="1.0" encoding="utf-8"?>
<formControlPr xmlns="http://schemas.microsoft.com/office/spreadsheetml/2009/9/main" objectType="Drop" dropStyle="combo" dx="16" fmlaLink="$S$373" fmlaRange="$AL$21:$AL$24" val="0"/>
</file>

<file path=xl/ctrlProps/ctrlProp474.xml><?xml version="1.0" encoding="utf-8"?>
<formControlPr xmlns="http://schemas.microsoft.com/office/spreadsheetml/2009/9/main" objectType="Drop" dropLines="12" dropStyle="combo" dx="16" fmlaLink="$Q$372" fmlaRange="'Module 1'!$AG$23:$AG$39" val="0"/>
</file>

<file path=xl/ctrlProps/ctrlProp475.xml><?xml version="1.0" encoding="utf-8"?>
<formControlPr xmlns="http://schemas.microsoft.com/office/spreadsheetml/2009/9/main" objectType="Drop" dropStyle="combo" dx="16" fmlaLink="$T$372" fmlaRange="$AM$21:$AM$24" val="0"/>
</file>

<file path=xl/ctrlProps/ctrlProp476.xml><?xml version="1.0" encoding="utf-8"?>
<formControlPr xmlns="http://schemas.microsoft.com/office/spreadsheetml/2009/9/main" objectType="Drop" dropStyle="combo" dx="16" fmlaLink="$S$372" fmlaRange="$AL$21:$AL$24" val="0"/>
</file>

<file path=xl/ctrlProps/ctrlProp477.xml><?xml version="1.0" encoding="utf-8"?>
<formControlPr xmlns="http://schemas.microsoft.com/office/spreadsheetml/2009/9/main" objectType="Drop" dropLines="12" dropStyle="combo" dx="16" fmlaLink="$Q$375" fmlaRange="'Module 1'!$AG$23:$AG$39" val="0"/>
</file>

<file path=xl/ctrlProps/ctrlProp478.xml><?xml version="1.0" encoding="utf-8"?>
<formControlPr xmlns="http://schemas.microsoft.com/office/spreadsheetml/2009/9/main" objectType="Drop" dropStyle="combo" dx="16" fmlaLink="$T$375" fmlaRange="$AM$21:$AM$24" val="0"/>
</file>

<file path=xl/ctrlProps/ctrlProp479.xml><?xml version="1.0" encoding="utf-8"?>
<formControlPr xmlns="http://schemas.microsoft.com/office/spreadsheetml/2009/9/main" objectType="Drop" dropStyle="combo" dx="16" fmlaLink="$S$375" fmlaRange="$AL$21:$AL$24" val="0"/>
</file>

<file path=xl/ctrlProps/ctrlProp480.xml><?xml version="1.0" encoding="utf-8"?>
<formControlPr xmlns="http://schemas.microsoft.com/office/spreadsheetml/2009/9/main" objectType="Drop" dropLines="12" dropStyle="combo" dx="16" fmlaLink="$Q$374" fmlaRange="'Module 1'!$AG$23:$AG$39" val="0"/>
</file>

<file path=xl/ctrlProps/ctrlProp481.xml><?xml version="1.0" encoding="utf-8"?>
<formControlPr xmlns="http://schemas.microsoft.com/office/spreadsheetml/2009/9/main" objectType="Drop" dropStyle="combo" dx="16" fmlaLink="$T$374" fmlaRange="$AM$21:$AM$24" val="0"/>
</file>

<file path=xl/ctrlProps/ctrlProp482.xml><?xml version="1.0" encoding="utf-8"?>
<formControlPr xmlns="http://schemas.microsoft.com/office/spreadsheetml/2009/9/main" objectType="Drop" dropStyle="combo" dx="16" fmlaLink="$S$374" fmlaRange="$AL$21:$AL$24" val="0"/>
</file>

<file path=xl/ctrlProps/ctrlProp483.xml><?xml version="1.0" encoding="utf-8"?>
<formControlPr xmlns="http://schemas.microsoft.com/office/spreadsheetml/2009/9/main" objectType="Drop" dropLines="12" dropStyle="combo" dx="16" fmlaLink="$Q$385" fmlaRange="'Module 1'!$AG$23:$AG$39" val="0"/>
</file>

<file path=xl/ctrlProps/ctrlProp484.xml><?xml version="1.0" encoding="utf-8"?>
<formControlPr xmlns="http://schemas.microsoft.com/office/spreadsheetml/2009/9/main" objectType="Drop" dropStyle="combo" dx="16" fmlaLink="$T$385" fmlaRange="$AM$21:$AM$24" val="0"/>
</file>

<file path=xl/ctrlProps/ctrlProp485.xml><?xml version="1.0" encoding="utf-8"?>
<formControlPr xmlns="http://schemas.microsoft.com/office/spreadsheetml/2009/9/main" objectType="Drop" dropStyle="combo" dx="16" fmlaLink="$S$385" fmlaRange="$AO$21:$AO$24" val="0"/>
</file>

<file path=xl/ctrlProps/ctrlProp486.xml><?xml version="1.0" encoding="utf-8"?>
<formControlPr xmlns="http://schemas.microsoft.com/office/spreadsheetml/2009/9/main" objectType="Drop" dropLines="12" dropStyle="combo" dx="16" fmlaLink="$Q$386" fmlaRange="'Module 1'!$AG$23:$AG$39" val="0"/>
</file>

<file path=xl/ctrlProps/ctrlProp487.xml><?xml version="1.0" encoding="utf-8"?>
<formControlPr xmlns="http://schemas.microsoft.com/office/spreadsheetml/2009/9/main" objectType="Drop" dropStyle="combo" dx="16" fmlaLink="$T$386" fmlaRange="$AM$21:$AM$24" val="0"/>
</file>

<file path=xl/ctrlProps/ctrlProp488.xml><?xml version="1.0" encoding="utf-8"?>
<formControlPr xmlns="http://schemas.microsoft.com/office/spreadsheetml/2009/9/main" objectType="Drop" dropStyle="combo" dx="16" fmlaLink="$S$386" fmlaRange="$AO$21:$AO$24" val="0"/>
</file>

<file path=xl/ctrlProps/ctrlProp489.xml><?xml version="1.0" encoding="utf-8"?>
<formControlPr xmlns="http://schemas.microsoft.com/office/spreadsheetml/2009/9/main" objectType="Drop" dropLines="12" dropStyle="combo" dx="16" fmlaLink="$Q$387" fmlaRange="'Module 1'!$AG$23:$AG$39" val="0"/>
</file>

<file path=xl/ctrlProps/ctrlProp490.xml><?xml version="1.0" encoding="utf-8"?>
<formControlPr xmlns="http://schemas.microsoft.com/office/spreadsheetml/2009/9/main" objectType="Drop" dropStyle="combo" dx="16" fmlaLink="$T$387" fmlaRange="$AM$21:$AM$24" val="0"/>
</file>

<file path=xl/ctrlProps/ctrlProp491.xml><?xml version="1.0" encoding="utf-8"?>
<formControlPr xmlns="http://schemas.microsoft.com/office/spreadsheetml/2009/9/main" objectType="Drop" dropStyle="combo" dx="16" fmlaLink="$S$387" fmlaRange="$AO$21:$AO$24" val="0"/>
</file>

<file path=xl/ctrlProps/ctrlProp492.xml><?xml version="1.0" encoding="utf-8"?>
<formControlPr xmlns="http://schemas.microsoft.com/office/spreadsheetml/2009/9/main" objectType="Drop" dropLines="12" dropStyle="combo" dx="16" fmlaLink="$Q$388" fmlaRange="'Module 1'!$AG$23:$AG$39" val="0"/>
</file>

<file path=xl/ctrlProps/ctrlProp493.xml><?xml version="1.0" encoding="utf-8"?>
<formControlPr xmlns="http://schemas.microsoft.com/office/spreadsheetml/2009/9/main" objectType="Drop" dropStyle="combo" dx="16" fmlaLink="$T$388" fmlaRange="$AM$21:$AM$24" val="0"/>
</file>

<file path=xl/ctrlProps/ctrlProp494.xml><?xml version="1.0" encoding="utf-8"?>
<formControlPr xmlns="http://schemas.microsoft.com/office/spreadsheetml/2009/9/main" objectType="Drop" dropStyle="combo" dx="16" fmlaLink="$S$388" fmlaRange="$AO$21:$AO$24" val="0"/>
</file>

<file path=xl/ctrlProps/ctrlProp495.xml><?xml version="1.0" encoding="utf-8"?>
<formControlPr xmlns="http://schemas.microsoft.com/office/spreadsheetml/2009/9/main" objectType="Drop" dropLines="12" dropStyle="combo" dx="16" fmlaLink="$Q$389" fmlaRange="'Module 1'!$AG$23:$AG$39" val="0"/>
</file>

<file path=xl/ctrlProps/ctrlProp496.xml><?xml version="1.0" encoding="utf-8"?>
<formControlPr xmlns="http://schemas.microsoft.com/office/spreadsheetml/2009/9/main" objectType="Drop" dropStyle="combo" dx="16" fmlaLink="$T$389" fmlaRange="$AM$21:$AM$24" val="0"/>
</file>

<file path=xl/ctrlProps/ctrlProp497.xml><?xml version="1.0" encoding="utf-8"?>
<formControlPr xmlns="http://schemas.microsoft.com/office/spreadsheetml/2009/9/main" objectType="Drop" dropStyle="combo" dx="16" fmlaLink="$S$389" fmlaRange="$AO$21:$AO$24" val="0"/>
</file>

<file path=xl/ctrlProps/ctrlProp498.xml><?xml version="1.0" encoding="utf-8"?>
<formControlPr xmlns="http://schemas.microsoft.com/office/spreadsheetml/2009/9/main" objectType="Drop" dropLines="12" dropStyle="combo" dx="16" fmlaLink="$Q$391" fmlaRange="'Module 1'!$AG$23:$AG$39" val="0"/>
</file>

<file path=xl/ctrlProps/ctrlProp499.xml><?xml version="1.0" encoding="utf-8"?>
<formControlPr xmlns="http://schemas.microsoft.com/office/spreadsheetml/2009/9/main" objectType="Drop" dropStyle="combo" dx="16" fmlaLink="$T$391" fmlaRange="$AM$21:$AM$24" val="0"/>
</file>

<file path=xl/ctrlProps/ctrlProp500.xml><?xml version="1.0" encoding="utf-8"?>
<formControlPr xmlns="http://schemas.microsoft.com/office/spreadsheetml/2009/9/main" objectType="Drop" dropStyle="combo" dx="16" fmlaLink="$S$391" fmlaRange="$AO$21:$AO$24" val="0"/>
</file>

<file path=xl/ctrlProps/ctrlProp501.xml><?xml version="1.0" encoding="utf-8"?>
<formControlPr xmlns="http://schemas.microsoft.com/office/spreadsheetml/2009/9/main" objectType="Button" lockText="1"/>
</file>

<file path=xl/ctrlProps/ctrlProp502.xml><?xml version="1.0" encoding="utf-8"?>
<formControlPr xmlns="http://schemas.microsoft.com/office/spreadsheetml/2009/9/main" objectType="GBox"/>
</file>

<file path=xl/ctrlProps/ctrlProp503.xml><?xml version="1.0" encoding="utf-8"?>
<formControlPr xmlns="http://schemas.microsoft.com/office/spreadsheetml/2009/9/main" objectType="Radio" firstButton="1" fmlaLink="$Q$457" lockText="1"/>
</file>

<file path=xl/ctrlProps/ctrlProp504.xml><?xml version="1.0" encoding="utf-8"?>
<formControlPr xmlns="http://schemas.microsoft.com/office/spreadsheetml/2009/9/main" objectType="Radio" lockText="1"/>
</file>

<file path=xl/ctrlProps/ctrlProp505.xml><?xml version="1.0" encoding="utf-8"?>
<formControlPr xmlns="http://schemas.microsoft.com/office/spreadsheetml/2009/9/main" objectType="GBox"/>
</file>

<file path=xl/ctrlProps/ctrlProp506.xml><?xml version="1.0" encoding="utf-8"?>
<formControlPr xmlns="http://schemas.microsoft.com/office/spreadsheetml/2009/9/main" objectType="Radio" firstButton="1" fmlaLink="$Q$459" lockText="1"/>
</file>

<file path=xl/ctrlProps/ctrlProp507.xml><?xml version="1.0" encoding="utf-8"?>
<formControlPr xmlns="http://schemas.microsoft.com/office/spreadsheetml/2009/9/main" objectType="Radio" lockText="1"/>
</file>

<file path=xl/ctrlProps/ctrlProp508.xml><?xml version="1.0" encoding="utf-8"?>
<formControlPr xmlns="http://schemas.microsoft.com/office/spreadsheetml/2009/9/main" objectType="GBox"/>
</file>

<file path=xl/ctrlProps/ctrlProp509.xml><?xml version="1.0" encoding="utf-8"?>
<formControlPr xmlns="http://schemas.microsoft.com/office/spreadsheetml/2009/9/main" objectType="Radio" firstButton="1" fmlaLink="$Q$438" lockText="1"/>
</file>

<file path=xl/ctrlProps/ctrlProp510.xml><?xml version="1.0" encoding="utf-8"?>
<formControlPr xmlns="http://schemas.microsoft.com/office/spreadsheetml/2009/9/main" objectType="Radio" lockText="1"/>
</file>

<file path=xl/ctrlProps/ctrlProp511.xml><?xml version="1.0" encoding="utf-8"?>
<formControlPr xmlns="http://schemas.microsoft.com/office/spreadsheetml/2009/9/main" objectType="Drop" dropLines="12" dropStyle="combo" dx="16" fmlaLink="$Q$480" fmlaRange="'Module 1'!$AG$23:$AG$39" val="0"/>
</file>

<file path=xl/ctrlProps/ctrlProp512.xml><?xml version="1.0" encoding="utf-8"?>
<formControlPr xmlns="http://schemas.microsoft.com/office/spreadsheetml/2009/9/main" objectType="Drop" dropStyle="combo" dx="16" fmlaLink="$T$480" fmlaRange="$AM$21:$AM$24" val="0"/>
</file>

<file path=xl/ctrlProps/ctrlProp513.xml><?xml version="1.0" encoding="utf-8"?>
<formControlPr xmlns="http://schemas.microsoft.com/office/spreadsheetml/2009/9/main" objectType="Drop" dropStyle="combo" dx="16" fmlaLink="$S$480" fmlaRange="$AL$21:$AL$24" val="0"/>
</file>

<file path=xl/ctrlProps/ctrlProp514.xml><?xml version="1.0" encoding="utf-8"?>
<formControlPr xmlns="http://schemas.microsoft.com/office/spreadsheetml/2009/9/main" objectType="Drop" dropLines="12" dropStyle="combo" dx="16" fmlaLink="$Q$481" fmlaRange="'Module 1'!$AG$23:$AG$39" val="0"/>
</file>

<file path=xl/ctrlProps/ctrlProp515.xml><?xml version="1.0" encoding="utf-8"?>
<formControlPr xmlns="http://schemas.microsoft.com/office/spreadsheetml/2009/9/main" objectType="Drop" dropStyle="combo" dx="16" fmlaLink="$T$481" fmlaRange="$AM$21:$AM$24" val="0"/>
</file>

<file path=xl/ctrlProps/ctrlProp516.xml><?xml version="1.0" encoding="utf-8"?>
<formControlPr xmlns="http://schemas.microsoft.com/office/spreadsheetml/2009/9/main" objectType="Drop" dropStyle="combo" dx="16" fmlaLink="$S$481" fmlaRange="$AL$21:$AL$24" val="0"/>
</file>

<file path=xl/ctrlProps/ctrlProp517.xml><?xml version="1.0" encoding="utf-8"?>
<formControlPr xmlns="http://schemas.microsoft.com/office/spreadsheetml/2009/9/main" objectType="Drop" dropLines="12" dropStyle="combo" dx="16" fmlaLink="$Q$482" fmlaRange="'Module 1'!$AG$23:$AG$39" val="0"/>
</file>

<file path=xl/ctrlProps/ctrlProp518.xml><?xml version="1.0" encoding="utf-8"?>
<formControlPr xmlns="http://schemas.microsoft.com/office/spreadsheetml/2009/9/main" objectType="Drop" dropStyle="combo" dx="16" fmlaLink="$T$482" fmlaRange="$AM$21:$AM$24" val="0"/>
</file>

<file path=xl/ctrlProps/ctrlProp519.xml><?xml version="1.0" encoding="utf-8"?>
<formControlPr xmlns="http://schemas.microsoft.com/office/spreadsheetml/2009/9/main" objectType="Drop" dropStyle="combo" dx="16" fmlaLink="$S$482" fmlaRange="$AL$21:$AL$24" val="0"/>
</file>

<file path=xl/ctrlProps/ctrlProp520.xml><?xml version="1.0" encoding="utf-8"?>
<formControlPr xmlns="http://schemas.microsoft.com/office/spreadsheetml/2009/9/main" objectType="Drop" dropLines="12" dropStyle="combo" dx="16" fmlaLink="$Q$483" fmlaRange="'Module 1'!$AG$23:$AG$39" val="0"/>
</file>

<file path=xl/ctrlProps/ctrlProp521.xml><?xml version="1.0" encoding="utf-8"?>
<formControlPr xmlns="http://schemas.microsoft.com/office/spreadsheetml/2009/9/main" objectType="Drop" dropStyle="combo" dx="16" fmlaLink="$T$483" fmlaRange="$AM$21:$AM$24" val="0"/>
</file>

<file path=xl/ctrlProps/ctrlProp522.xml><?xml version="1.0" encoding="utf-8"?>
<formControlPr xmlns="http://schemas.microsoft.com/office/spreadsheetml/2009/9/main" objectType="Drop" dropStyle="combo" dx="16" fmlaLink="$S$483" fmlaRange="$AL$21:$AL$24" val="0"/>
</file>

<file path=xl/ctrlProps/ctrlProp523.xml><?xml version="1.0" encoding="utf-8"?>
<formControlPr xmlns="http://schemas.microsoft.com/office/spreadsheetml/2009/9/main" objectType="Drop" dropLines="12" dropStyle="combo" dx="16" fmlaLink="$Q$488" fmlaRange="'Module 1'!$AG$23:$AG$39" val="0"/>
</file>

<file path=xl/ctrlProps/ctrlProp524.xml><?xml version="1.0" encoding="utf-8"?>
<formControlPr xmlns="http://schemas.microsoft.com/office/spreadsheetml/2009/9/main" objectType="Drop" dropStyle="combo" dx="16" fmlaLink="$T$488" fmlaRange="$AM$21:$AM$24" val="0"/>
</file>

<file path=xl/ctrlProps/ctrlProp525.xml><?xml version="1.0" encoding="utf-8"?>
<formControlPr xmlns="http://schemas.microsoft.com/office/spreadsheetml/2009/9/main" objectType="Drop" dropStyle="combo" dx="16" fmlaLink="$S$488" fmlaRange="$AL$21:$AL$24" val="0"/>
</file>

<file path=xl/ctrlProps/ctrlProp526.xml><?xml version="1.0" encoding="utf-8"?>
<formControlPr xmlns="http://schemas.microsoft.com/office/spreadsheetml/2009/9/main" objectType="Drop" dropLines="12" dropStyle="combo" dx="16" fmlaLink="$Q$497" fmlaRange="'Module 1'!$AG$23:$AG$39" val="0"/>
</file>

<file path=xl/ctrlProps/ctrlProp527.xml><?xml version="1.0" encoding="utf-8"?>
<formControlPr xmlns="http://schemas.microsoft.com/office/spreadsheetml/2009/9/main" objectType="Drop" dropStyle="combo" dx="16" fmlaLink="$T$497" fmlaRange="$AM$21:$AM$24" val="0"/>
</file>

<file path=xl/ctrlProps/ctrlProp528.xml><?xml version="1.0" encoding="utf-8"?>
<formControlPr xmlns="http://schemas.microsoft.com/office/spreadsheetml/2009/9/main" objectType="Drop" dropStyle="combo" dx="16" fmlaLink="$S$497" fmlaRange="$AO$21:$AO$24" val="0"/>
</file>

<file path=xl/ctrlProps/ctrlProp529.xml><?xml version="1.0" encoding="utf-8"?>
<formControlPr xmlns="http://schemas.microsoft.com/office/spreadsheetml/2009/9/main" objectType="Drop" dropLines="12" dropStyle="combo" dx="16" fmlaLink="$Q$498" fmlaRange="'Module 1'!$AG$23:$AG$39" val="0"/>
</file>

<file path=xl/ctrlProps/ctrlProp530.xml><?xml version="1.0" encoding="utf-8"?>
<formControlPr xmlns="http://schemas.microsoft.com/office/spreadsheetml/2009/9/main" objectType="Drop" dropStyle="combo" dx="16" fmlaLink="$T$498" fmlaRange="$AM$21:$AM$24" val="0"/>
</file>

<file path=xl/ctrlProps/ctrlProp531.xml><?xml version="1.0" encoding="utf-8"?>
<formControlPr xmlns="http://schemas.microsoft.com/office/spreadsheetml/2009/9/main" objectType="Drop" dropStyle="combo" dx="16" fmlaLink="$S$498" fmlaRange="$AO$21:$AO$24" val="0"/>
</file>

<file path=xl/ctrlProps/ctrlProp532.xml><?xml version="1.0" encoding="utf-8"?>
<formControlPr xmlns="http://schemas.microsoft.com/office/spreadsheetml/2009/9/main" objectType="Drop" dropLines="12" dropStyle="combo" dx="16" fmlaLink="$Q$499" fmlaRange="'Module 1'!$AG$23:$AG$39" val="0"/>
</file>

<file path=xl/ctrlProps/ctrlProp533.xml><?xml version="1.0" encoding="utf-8"?>
<formControlPr xmlns="http://schemas.microsoft.com/office/spreadsheetml/2009/9/main" objectType="Drop" dropStyle="combo" dx="16" fmlaLink="$T$499" fmlaRange="$AM$21:$AM$24" val="0"/>
</file>

<file path=xl/ctrlProps/ctrlProp534.xml><?xml version="1.0" encoding="utf-8"?>
<formControlPr xmlns="http://schemas.microsoft.com/office/spreadsheetml/2009/9/main" objectType="Drop" dropStyle="combo" dx="16" fmlaLink="$S$499" fmlaRange="$AO$21:$AO$24" val="0"/>
</file>

<file path=xl/ctrlProps/ctrlProp535.xml><?xml version="1.0" encoding="utf-8"?>
<formControlPr xmlns="http://schemas.microsoft.com/office/spreadsheetml/2009/9/main" objectType="Drop" dropLines="12" dropStyle="combo" dx="16" fmlaLink="$Q$500" fmlaRange="'Module 1'!$AG$23:$AG$39" val="0"/>
</file>

<file path=xl/ctrlProps/ctrlProp536.xml><?xml version="1.0" encoding="utf-8"?>
<formControlPr xmlns="http://schemas.microsoft.com/office/spreadsheetml/2009/9/main" objectType="Drop" dropStyle="combo" dx="16" fmlaLink="$T$500" fmlaRange="$AM$21:$AM$24" val="0"/>
</file>

<file path=xl/ctrlProps/ctrlProp537.xml><?xml version="1.0" encoding="utf-8"?>
<formControlPr xmlns="http://schemas.microsoft.com/office/spreadsheetml/2009/9/main" objectType="Drop" dropStyle="combo" dx="16" fmlaLink="$S$500" fmlaRange="$AO$21:$AO$24" val="0"/>
</file>

<file path=xl/ctrlProps/ctrlProp538.xml><?xml version="1.0" encoding="utf-8"?>
<formControlPr xmlns="http://schemas.microsoft.com/office/spreadsheetml/2009/9/main" objectType="Drop" dropLines="12" dropStyle="combo" dx="16" fmlaLink="$Q$501" fmlaRange="'Module 1'!$AG$23:$AG$39" val="0"/>
</file>

<file path=xl/ctrlProps/ctrlProp539.xml><?xml version="1.0" encoding="utf-8"?>
<formControlPr xmlns="http://schemas.microsoft.com/office/spreadsheetml/2009/9/main" objectType="Drop" dropStyle="combo" dx="16" fmlaLink="$T$501" fmlaRange="$AM$21:$AM$24" val="0"/>
</file>

<file path=xl/ctrlProps/ctrlProp540.xml><?xml version="1.0" encoding="utf-8"?>
<formControlPr xmlns="http://schemas.microsoft.com/office/spreadsheetml/2009/9/main" objectType="Drop" dropStyle="combo" dx="16" fmlaLink="$S$501" fmlaRange="$AO$21:$AO$24" val="0"/>
</file>

<file path=xl/ctrlProps/ctrlProp541.xml><?xml version="1.0" encoding="utf-8"?>
<formControlPr xmlns="http://schemas.microsoft.com/office/spreadsheetml/2009/9/main" objectType="Drop" dropLines="12" dropStyle="combo" dx="16" fmlaLink="$Q$502" fmlaRange="'Module 1'!$AG$23:$AG$39" val="0"/>
</file>

<file path=xl/ctrlProps/ctrlProp542.xml><?xml version="1.0" encoding="utf-8"?>
<formControlPr xmlns="http://schemas.microsoft.com/office/spreadsheetml/2009/9/main" objectType="Drop" dropStyle="combo" dx="16" fmlaLink="$T$502" fmlaRange="$AM$21:$AM$24" val="0"/>
</file>

<file path=xl/ctrlProps/ctrlProp543.xml><?xml version="1.0" encoding="utf-8"?>
<formControlPr xmlns="http://schemas.microsoft.com/office/spreadsheetml/2009/9/main" objectType="Drop" dropStyle="combo" dx="16" fmlaLink="$S$502" fmlaRange="$AO$21:$AO$24" val="0"/>
</file>

<file path=xl/ctrlProps/ctrlProp544.xml><?xml version="1.0" encoding="utf-8"?>
<formControlPr xmlns="http://schemas.microsoft.com/office/spreadsheetml/2009/9/main" objectType="Drop" dropLines="12" dropStyle="combo" dx="16" fmlaLink="$Q$503" fmlaRange="'Module 1'!$AG$23:$AG$39" val="0"/>
</file>

<file path=xl/ctrlProps/ctrlProp545.xml><?xml version="1.0" encoding="utf-8"?>
<formControlPr xmlns="http://schemas.microsoft.com/office/spreadsheetml/2009/9/main" objectType="Drop" dropStyle="combo" dx="16" fmlaLink="$T$503" fmlaRange="$AM$21:$AM$24" val="0"/>
</file>

<file path=xl/ctrlProps/ctrlProp546.xml><?xml version="1.0" encoding="utf-8"?>
<formControlPr xmlns="http://schemas.microsoft.com/office/spreadsheetml/2009/9/main" objectType="Drop" dropStyle="combo" dx="16" fmlaLink="$S$503" fmlaRange="$AO$21:$AO$24" val="0"/>
</file>

<file path=xl/ctrlProps/ctrlProp547.xml><?xml version="1.0" encoding="utf-8"?>
<formControlPr xmlns="http://schemas.microsoft.com/office/spreadsheetml/2009/9/main" objectType="Drop" dropLines="12" dropStyle="combo" dx="16" fmlaLink="$Q$504" fmlaRange="'Module 1'!$AG$23:$AG$39" val="0"/>
</file>

<file path=xl/ctrlProps/ctrlProp548.xml><?xml version="1.0" encoding="utf-8"?>
<formControlPr xmlns="http://schemas.microsoft.com/office/spreadsheetml/2009/9/main" objectType="Drop" dropStyle="combo" dx="16" fmlaLink="$T$504" fmlaRange="$AM$21:$AM$24" val="0"/>
</file>

<file path=xl/ctrlProps/ctrlProp549.xml><?xml version="1.0" encoding="utf-8"?>
<formControlPr xmlns="http://schemas.microsoft.com/office/spreadsheetml/2009/9/main" objectType="Drop" dropStyle="combo" dx="16" fmlaLink="$S$504" fmlaRange="$AO$21:$AO$24" val="0"/>
</file>

<file path=xl/ctrlProps/ctrlProp550.xml><?xml version="1.0" encoding="utf-8"?>
<formControlPr xmlns="http://schemas.microsoft.com/office/spreadsheetml/2009/9/main" objectType="Drop" dropLines="12" dropStyle="combo" dx="16" fmlaLink="$Q$505" fmlaRange="'Module 1'!$AG$23:$AG$39" val="0"/>
</file>

<file path=xl/ctrlProps/ctrlProp551.xml><?xml version="1.0" encoding="utf-8"?>
<formControlPr xmlns="http://schemas.microsoft.com/office/spreadsheetml/2009/9/main" objectType="Drop" dropStyle="combo" dx="16" fmlaLink="$T$505" fmlaRange="$AM$21:$AM$24" val="0"/>
</file>

<file path=xl/ctrlProps/ctrlProp552.xml><?xml version="1.0" encoding="utf-8"?>
<formControlPr xmlns="http://schemas.microsoft.com/office/spreadsheetml/2009/9/main" objectType="Drop" dropStyle="combo" dx="16" fmlaLink="$S$505" fmlaRange="$AO$21:$AO$24" val="0"/>
</file>

<file path=xl/ctrlProps/ctrlProp553.xml><?xml version="1.0" encoding="utf-8"?>
<formControlPr xmlns="http://schemas.microsoft.com/office/spreadsheetml/2009/9/main" objectType="Button" lockText="1"/>
</file>

<file path=xl/ctrlProps/ctrlProp554.xml><?xml version="1.0" encoding="utf-8"?>
<formControlPr xmlns="http://schemas.microsoft.com/office/spreadsheetml/2009/9/main" objectType="Drop" dropLines="12" dropStyle="combo" dx="16" fmlaLink="$Q$579" fmlaRange="'Module 1'!$AG$23:$AG$39" val="0"/>
</file>

<file path=xl/ctrlProps/ctrlProp555.xml><?xml version="1.0" encoding="utf-8"?>
<formControlPr xmlns="http://schemas.microsoft.com/office/spreadsheetml/2009/9/main" objectType="Drop" dropStyle="combo" dx="16" fmlaLink="$T$579" fmlaRange="$AM$21:$AM$24" val="0"/>
</file>

<file path=xl/ctrlProps/ctrlProp556.xml><?xml version="1.0" encoding="utf-8"?>
<formControlPr xmlns="http://schemas.microsoft.com/office/spreadsheetml/2009/9/main" objectType="Drop" dropStyle="combo" dx="16" fmlaLink="$S$579" fmlaRange="$AO$21:$AO$24" val="0"/>
</file>

<file path=xl/ctrlProps/ctrlProp557.xml><?xml version="1.0" encoding="utf-8"?>
<formControlPr xmlns="http://schemas.microsoft.com/office/spreadsheetml/2009/9/main" objectType="Drop" dropLines="12" dropStyle="combo" dx="16" fmlaLink="$Q$580" fmlaRange="'Module 1'!$AG$23:$AG$39" val="0"/>
</file>

<file path=xl/ctrlProps/ctrlProp558.xml><?xml version="1.0" encoding="utf-8"?>
<formControlPr xmlns="http://schemas.microsoft.com/office/spreadsheetml/2009/9/main" objectType="Drop" dropStyle="combo" dx="16" fmlaLink="$T$580" fmlaRange="$AM$21:$AM$24" val="0"/>
</file>

<file path=xl/ctrlProps/ctrlProp559.xml><?xml version="1.0" encoding="utf-8"?>
<formControlPr xmlns="http://schemas.microsoft.com/office/spreadsheetml/2009/9/main" objectType="Drop" dropStyle="combo" dx="16" fmlaLink="$S$580" fmlaRange="$AO$21:$AO$24" val="0"/>
</file>

<file path=xl/ctrlProps/ctrlProp560.xml><?xml version="1.0" encoding="utf-8"?>
<formControlPr xmlns="http://schemas.microsoft.com/office/spreadsheetml/2009/9/main" objectType="Drop" dropLines="12" dropStyle="combo" dx="16" fmlaLink="$Q$581" fmlaRange="'Module 1'!$AG$23:$AG$39" val="0"/>
</file>

<file path=xl/ctrlProps/ctrlProp561.xml><?xml version="1.0" encoding="utf-8"?>
<formControlPr xmlns="http://schemas.microsoft.com/office/spreadsheetml/2009/9/main" objectType="Drop" dropStyle="combo" dx="16" fmlaLink="$T$581" fmlaRange="$AM$21:$AM$24" val="0"/>
</file>

<file path=xl/ctrlProps/ctrlProp562.xml><?xml version="1.0" encoding="utf-8"?>
<formControlPr xmlns="http://schemas.microsoft.com/office/spreadsheetml/2009/9/main" objectType="Drop" dropStyle="combo" dx="16" fmlaLink="$S$581" fmlaRange="$AO$21:$AO$24" val="0"/>
</file>

<file path=xl/ctrlProps/ctrlProp563.xml><?xml version="1.0" encoding="utf-8"?>
<formControlPr xmlns="http://schemas.microsoft.com/office/spreadsheetml/2009/9/main" objectType="Drop" dropLines="12" dropStyle="combo" dx="16" fmlaLink="$Q$582" fmlaRange="'Module 1'!$AG$23:$AG$39" val="0"/>
</file>

<file path=xl/ctrlProps/ctrlProp564.xml><?xml version="1.0" encoding="utf-8"?>
<formControlPr xmlns="http://schemas.microsoft.com/office/spreadsheetml/2009/9/main" objectType="Drop" dropStyle="combo" dx="16" fmlaLink="$T$582" fmlaRange="$AM$21:$AM$24" val="0"/>
</file>

<file path=xl/ctrlProps/ctrlProp565.xml><?xml version="1.0" encoding="utf-8"?>
<formControlPr xmlns="http://schemas.microsoft.com/office/spreadsheetml/2009/9/main" objectType="Drop" dropStyle="combo" dx="16" fmlaLink="$S$582" fmlaRange="$AO$21:$AO$24" val="0"/>
</file>

<file path=xl/ctrlProps/ctrlProp566.xml><?xml version="1.0" encoding="utf-8"?>
<formControlPr xmlns="http://schemas.microsoft.com/office/spreadsheetml/2009/9/main" objectType="Button" lockText="1"/>
</file>

<file path=xl/ctrlProps/ctrlProp567.xml><?xml version="1.0" encoding="utf-8"?>
<formControlPr xmlns="http://schemas.microsoft.com/office/spreadsheetml/2009/9/main" objectType="Drop" dropLines="12" dropStyle="combo" dx="16" fmlaLink="$Q$659" fmlaRange="'Module 1'!$AG$23:$AG$39" val="0"/>
</file>

<file path=xl/ctrlProps/ctrlProp568.xml><?xml version="1.0" encoding="utf-8"?>
<formControlPr xmlns="http://schemas.microsoft.com/office/spreadsheetml/2009/9/main" objectType="Drop" dropStyle="combo" dx="16" fmlaLink="$T$659" fmlaRange="$AM$21:$AM$24" val="0"/>
</file>

<file path=xl/ctrlProps/ctrlProp569.xml><?xml version="1.0" encoding="utf-8"?>
<formControlPr xmlns="http://schemas.microsoft.com/office/spreadsheetml/2009/9/main" objectType="Drop" dropStyle="combo" dx="16" fmlaLink="$S$659" fmlaRange="$AO$21:$AO$24" val="0"/>
</file>

<file path=xl/ctrlProps/ctrlProp570.xml><?xml version="1.0" encoding="utf-8"?>
<formControlPr xmlns="http://schemas.microsoft.com/office/spreadsheetml/2009/9/main" objectType="Drop" dropLines="12" dropStyle="combo" dx="16" fmlaLink="$Q$660" fmlaRange="'Module 1'!$AG$23:$AG$39" val="0"/>
</file>

<file path=xl/ctrlProps/ctrlProp571.xml><?xml version="1.0" encoding="utf-8"?>
<formControlPr xmlns="http://schemas.microsoft.com/office/spreadsheetml/2009/9/main" objectType="Drop" dropStyle="combo" dx="16" fmlaLink="$T$660" fmlaRange="$AM$21:$AM$24" val="0"/>
</file>

<file path=xl/ctrlProps/ctrlProp572.xml><?xml version="1.0" encoding="utf-8"?>
<formControlPr xmlns="http://schemas.microsoft.com/office/spreadsheetml/2009/9/main" objectType="Drop" dropStyle="combo" dx="16" fmlaLink="$S$660" fmlaRange="$AO$21:$AO$24" val="0"/>
</file>

<file path=xl/ctrlProps/ctrlProp573.xml><?xml version="1.0" encoding="utf-8"?>
<formControlPr xmlns="http://schemas.microsoft.com/office/spreadsheetml/2009/9/main" objectType="Drop" dropLines="12" dropStyle="combo" dx="16" fmlaLink="$Q$661" fmlaRange="'Module 1'!$AG$23:$AG$39" val="0"/>
</file>

<file path=xl/ctrlProps/ctrlProp574.xml><?xml version="1.0" encoding="utf-8"?>
<formControlPr xmlns="http://schemas.microsoft.com/office/spreadsheetml/2009/9/main" objectType="Drop" dropStyle="combo" dx="16" fmlaLink="$T$661" fmlaRange="$AM$21:$AM$24" val="0"/>
</file>

<file path=xl/ctrlProps/ctrlProp575.xml><?xml version="1.0" encoding="utf-8"?>
<formControlPr xmlns="http://schemas.microsoft.com/office/spreadsheetml/2009/9/main" objectType="Drop" dropStyle="combo" dx="16" fmlaLink="$S$661" fmlaRange="$AO$21:$AO$24" val="0"/>
</file>

<file path=xl/ctrlProps/ctrlProp576.xml><?xml version="1.0" encoding="utf-8"?>
<formControlPr xmlns="http://schemas.microsoft.com/office/spreadsheetml/2009/9/main" objectType="Drop" dropLines="12" dropStyle="combo" dx="16" fmlaLink="$Q$662" fmlaRange="'Module 1'!$AG$23:$AG$39" val="0"/>
</file>

<file path=xl/ctrlProps/ctrlProp577.xml><?xml version="1.0" encoding="utf-8"?>
<formControlPr xmlns="http://schemas.microsoft.com/office/spreadsheetml/2009/9/main" objectType="Drop" dropStyle="combo" dx="16" fmlaLink="$T$662" fmlaRange="$AM$21:$AM$24" val="0"/>
</file>

<file path=xl/ctrlProps/ctrlProp578.xml><?xml version="1.0" encoding="utf-8"?>
<formControlPr xmlns="http://schemas.microsoft.com/office/spreadsheetml/2009/9/main" objectType="Drop" dropStyle="combo" dx="16" fmlaLink="$S$662" fmlaRange="$AO$21:$AO$24" val="0"/>
</file>

<file path=xl/ctrlProps/ctrlProp579.xml><?xml version="1.0" encoding="utf-8"?>
<formControlPr xmlns="http://schemas.microsoft.com/office/spreadsheetml/2009/9/main" objectType="Drop" dropLines="12" dropStyle="combo" dx="16" fmlaLink="$Q$663" fmlaRange="'Module 1'!$AG$23:$AG$39" val="0"/>
</file>

<file path=xl/ctrlProps/ctrlProp580.xml><?xml version="1.0" encoding="utf-8"?>
<formControlPr xmlns="http://schemas.microsoft.com/office/spreadsheetml/2009/9/main" objectType="Drop" dropStyle="combo" dx="16" fmlaLink="$T$663" fmlaRange="$AM$21:$AM$24" val="0"/>
</file>

<file path=xl/ctrlProps/ctrlProp581.xml><?xml version="1.0" encoding="utf-8"?>
<formControlPr xmlns="http://schemas.microsoft.com/office/spreadsheetml/2009/9/main" objectType="Drop" dropStyle="combo" dx="16" fmlaLink="$S$663" fmlaRange="$AO$21:$AO$24" val="0"/>
</file>

<file path=xl/ctrlProps/ctrlProp582.xml><?xml version="1.0" encoding="utf-8"?>
<formControlPr xmlns="http://schemas.microsoft.com/office/spreadsheetml/2009/9/main" objectType="Drop" dropLines="12" dropStyle="combo" dx="16" fmlaLink="$Q$664" fmlaRange="'Module 1'!$AG$23:$AG$39" val="0"/>
</file>

<file path=xl/ctrlProps/ctrlProp583.xml><?xml version="1.0" encoding="utf-8"?>
<formControlPr xmlns="http://schemas.microsoft.com/office/spreadsheetml/2009/9/main" objectType="Drop" dropStyle="combo" dx="16" fmlaLink="$T$664" fmlaRange="$AM$21:$AM$24" val="0"/>
</file>

<file path=xl/ctrlProps/ctrlProp584.xml><?xml version="1.0" encoding="utf-8"?>
<formControlPr xmlns="http://schemas.microsoft.com/office/spreadsheetml/2009/9/main" objectType="Drop" dropStyle="combo" dx="16" fmlaLink="$S$664" fmlaRange="$AO$21:$AO$24" val="0"/>
</file>

<file path=xl/ctrlProps/ctrlProp585.xml><?xml version="1.0" encoding="utf-8"?>
<formControlPr xmlns="http://schemas.microsoft.com/office/spreadsheetml/2009/9/main" objectType="Button" lockText="1"/>
</file>

<file path=xl/ctrlProps/ctrlProp586.xml><?xml version="1.0" encoding="utf-8"?>
<formControlPr xmlns="http://schemas.microsoft.com/office/spreadsheetml/2009/9/main" objectType="Drop" dropLines="12" dropStyle="combo" dx="16" fmlaLink="$Q$98" fmlaRange="'Module 1'!$AG$23:$AG$39" val="0"/>
</file>

<file path=xl/ctrlProps/ctrlProp587.xml><?xml version="1.0" encoding="utf-8"?>
<formControlPr xmlns="http://schemas.microsoft.com/office/spreadsheetml/2009/9/main" objectType="Drop" dropLines="12" dropStyle="combo" dx="16" fmlaLink="$Q$96" fmlaRange="$AF$113:$AF$115" val="0"/>
</file>

<file path=xl/ctrlProps/ctrlProp588.xml><?xml version="1.0" encoding="utf-8"?>
<formControlPr xmlns="http://schemas.microsoft.com/office/spreadsheetml/2009/9/main" objectType="Drop" dropLines="12" dropStyle="combo" dx="16" fmlaLink="$Q$99" fmlaRange="'Module 1'!$AG$23:$AG$39" val="0"/>
</file>

<file path=xl/ctrlProps/ctrlProp589.xml><?xml version="1.0" encoding="utf-8"?>
<formControlPr xmlns="http://schemas.microsoft.com/office/spreadsheetml/2009/9/main" objectType="Drop" dropLines="12" dropStyle="combo" dx="16" fmlaLink="$Q$100" fmlaRange="'Module 1'!$AG$23:$AG$39" val="0"/>
</file>

<file path=xl/ctrlProps/ctrlProp590.xml><?xml version="1.0" encoding="utf-8"?>
<formControlPr xmlns="http://schemas.microsoft.com/office/spreadsheetml/2009/9/main" objectType="Drop" dropLines="12" dropStyle="combo" dx="16" fmlaLink="$Q$101" fmlaRange="'Module 1'!$AG$23:$AG$39" val="0"/>
</file>

<file path=xl/ctrlProps/ctrlProp591.xml><?xml version="1.0" encoding="utf-8"?>
<formControlPr xmlns="http://schemas.microsoft.com/office/spreadsheetml/2009/9/main" objectType="Drop" dropLines="12" dropStyle="combo" dx="16" fmlaLink="$Q$102" fmlaRange="'Module 1'!$AG$23:$AG$39" val="0"/>
</file>

<file path=xl/ctrlProps/ctrlProp592.xml><?xml version="1.0" encoding="utf-8"?>
<formControlPr xmlns="http://schemas.microsoft.com/office/spreadsheetml/2009/9/main" objectType="Drop" dropLines="12" dropStyle="combo" dx="16" fmlaLink="$Q$97" fmlaRange="'Module 1'!$AG$23:$AG$39" val="0"/>
</file>

<file path=xl/ctrlProps/ctrlProp593.xml><?xml version="1.0" encoding="utf-8"?>
<formControlPr xmlns="http://schemas.microsoft.com/office/spreadsheetml/2009/9/main" objectType="Drop" dropStyle="combo" dx="16" fmlaLink="$T$97" fmlaRange="$AM$21:$AM$24" val="0"/>
</file>

<file path=xl/ctrlProps/ctrlProp594.xml><?xml version="1.0" encoding="utf-8"?>
<formControlPr xmlns="http://schemas.microsoft.com/office/spreadsheetml/2009/9/main" objectType="Drop" dropStyle="combo" dx="16" fmlaLink="$T$98" fmlaRange="$AM$21:$AM$24" val="0"/>
</file>

<file path=xl/ctrlProps/ctrlProp595.xml><?xml version="1.0" encoding="utf-8"?>
<formControlPr xmlns="http://schemas.microsoft.com/office/spreadsheetml/2009/9/main" objectType="Drop" dropStyle="combo" dx="16" fmlaLink="$T$99" fmlaRange="$AM$21:$AM$24" val="0"/>
</file>

<file path=xl/ctrlProps/ctrlProp596.xml><?xml version="1.0" encoding="utf-8"?>
<formControlPr xmlns="http://schemas.microsoft.com/office/spreadsheetml/2009/9/main" objectType="Drop" dropStyle="combo" dx="16" fmlaLink="$T$100" fmlaRange="$AM$21:$AM$24" val="0"/>
</file>

<file path=xl/ctrlProps/ctrlProp597.xml><?xml version="1.0" encoding="utf-8"?>
<formControlPr xmlns="http://schemas.microsoft.com/office/spreadsheetml/2009/9/main" objectType="Drop" dropStyle="combo" dx="16" fmlaLink="$T$101" fmlaRange="$AM$21:$AM$24" val="0"/>
</file>

<file path=xl/ctrlProps/ctrlProp598.xml><?xml version="1.0" encoding="utf-8"?>
<formControlPr xmlns="http://schemas.microsoft.com/office/spreadsheetml/2009/9/main" objectType="Drop" dropStyle="combo" dx="16" fmlaLink="$T$102" fmlaRange="$AM$21:$AM$24" val="0"/>
</file>

<file path=xl/ctrlProps/ctrlProp599.xml><?xml version="1.0" encoding="utf-8"?>
<formControlPr xmlns="http://schemas.microsoft.com/office/spreadsheetml/2009/9/main" objectType="Drop" dropStyle="combo" dx="16" fmlaLink="$S$97" fmlaRange="$AO$21:$AO$24" val="0"/>
</file>

<file path=xl/ctrlProps/ctrlProp600.xml><?xml version="1.0" encoding="utf-8"?>
<formControlPr xmlns="http://schemas.microsoft.com/office/spreadsheetml/2009/9/main" objectType="Drop" dropStyle="combo" dx="16" fmlaLink="$S$98" fmlaRange="$AO$21:$AO$24" val="0"/>
</file>

<file path=xl/ctrlProps/ctrlProp601.xml><?xml version="1.0" encoding="utf-8"?>
<formControlPr xmlns="http://schemas.microsoft.com/office/spreadsheetml/2009/9/main" objectType="Drop" dropStyle="combo" dx="16" fmlaLink="$S$99" fmlaRange="$AO$21:$AO$24" val="0"/>
</file>

<file path=xl/ctrlProps/ctrlProp602.xml><?xml version="1.0" encoding="utf-8"?>
<formControlPr xmlns="http://schemas.microsoft.com/office/spreadsheetml/2009/9/main" objectType="Drop" dropStyle="combo" dx="16" fmlaLink="$S$100" fmlaRange="$AO$21:$AO$24" val="0"/>
</file>

<file path=xl/ctrlProps/ctrlProp603.xml><?xml version="1.0" encoding="utf-8"?>
<formControlPr xmlns="http://schemas.microsoft.com/office/spreadsheetml/2009/9/main" objectType="Drop" dropStyle="combo" dx="16" fmlaLink="$S$101" fmlaRange="$AO$21:$AO$24" val="0"/>
</file>

<file path=xl/ctrlProps/ctrlProp604.xml><?xml version="1.0" encoding="utf-8"?>
<formControlPr xmlns="http://schemas.microsoft.com/office/spreadsheetml/2009/9/main" objectType="Drop" dropStyle="combo" dx="16" fmlaLink="$S$102" fmlaRange="$AO$21:$AO$24" val="0"/>
</file>

<file path=xl/ctrlProps/ctrlProp605.xml><?xml version="1.0" encoding="utf-8"?>
<formControlPr xmlns="http://schemas.microsoft.com/office/spreadsheetml/2009/9/main" objectType="Drop" dropLines="12" dropStyle="combo" dx="16" fmlaLink="$Q$103" fmlaRange="'Module 1'!$AG$23:$AG$39" val="0"/>
</file>

<file path=xl/ctrlProps/ctrlProp606.xml><?xml version="1.0" encoding="utf-8"?>
<formControlPr xmlns="http://schemas.microsoft.com/office/spreadsheetml/2009/9/main" objectType="Drop" dropStyle="combo" dx="16" fmlaLink="$T$103" fmlaRange="$AM$21:$AM$24" val="0"/>
</file>

<file path=xl/ctrlProps/ctrlProp607.xml><?xml version="1.0" encoding="utf-8"?>
<formControlPr xmlns="http://schemas.microsoft.com/office/spreadsheetml/2009/9/main" objectType="Drop" dropStyle="combo" dx="16" fmlaLink="$S$103" fmlaRange="$AO$21:$AO$24" val="0"/>
</file>

<file path=xl/ctrlProps/ctrlProp608.xml><?xml version="1.0" encoding="utf-8"?>
<formControlPr xmlns="http://schemas.microsoft.com/office/spreadsheetml/2009/9/main" objectType="Drop" dropLines="12" dropStyle="combo" dx="16" fmlaLink="$Q$106" fmlaRange="'Module 1'!$AG$23:$AG$39" val="0"/>
</file>

<file path=xl/ctrlProps/ctrlProp609.xml><?xml version="1.0" encoding="utf-8"?>
<formControlPr xmlns="http://schemas.microsoft.com/office/spreadsheetml/2009/9/main" objectType="Drop" dropStyle="combo" dx="16" fmlaLink="$T$106" fmlaRange="$AM$21:$AM$24" val="0"/>
</file>

<file path=xl/ctrlProps/ctrlProp610.xml><?xml version="1.0" encoding="utf-8"?>
<formControlPr xmlns="http://schemas.microsoft.com/office/spreadsheetml/2009/9/main" objectType="Drop" dropStyle="combo" dx="16" fmlaLink="$S$106" fmlaRange="$AO$21:$AO$24" val="0"/>
</file>

<file path=xl/ctrlProps/ctrlProp611.xml><?xml version="1.0" encoding="utf-8"?>
<formControlPr xmlns="http://schemas.microsoft.com/office/spreadsheetml/2009/9/main" objectType="Drop" dropLines="12" dropStyle="combo" dx="16" fmlaLink="$Q$87" fmlaRange="'Module 1'!$AG$23:$AG$39" val="0"/>
</file>

<file path=xl/ctrlProps/ctrlProp612.xml><?xml version="1.0" encoding="utf-8"?>
<formControlPr xmlns="http://schemas.microsoft.com/office/spreadsheetml/2009/9/main" objectType="Drop" dropLines="12" dropStyle="combo" dx="16" fmlaLink="$Q$85" fmlaRange="$AC$113:$AC$115" val="0"/>
</file>

<file path=xl/ctrlProps/ctrlProp613.xml><?xml version="1.0" encoding="utf-8"?>
<formControlPr xmlns="http://schemas.microsoft.com/office/spreadsheetml/2009/9/main" objectType="Drop" dropLines="12" dropStyle="combo" dx="16" fmlaLink="$Q$88" fmlaRange="'Module 1'!$AG$23:$AG$39" val="0"/>
</file>

<file path=xl/ctrlProps/ctrlProp614.xml><?xml version="1.0" encoding="utf-8"?>
<formControlPr xmlns="http://schemas.microsoft.com/office/spreadsheetml/2009/9/main" objectType="Drop" dropLines="12" dropStyle="combo" dx="16" fmlaLink="$Q$89" fmlaRange="'Module 1'!$AG$23:$AG$39" val="0"/>
</file>

<file path=xl/ctrlProps/ctrlProp615.xml><?xml version="1.0" encoding="utf-8"?>
<formControlPr xmlns="http://schemas.microsoft.com/office/spreadsheetml/2009/9/main" objectType="Drop" dropLines="12" dropStyle="combo" dx="16" fmlaLink="$Q$90" fmlaRange="'Module 1'!$AG$23:$AG$39" val="0"/>
</file>

<file path=xl/ctrlProps/ctrlProp616.xml><?xml version="1.0" encoding="utf-8"?>
<formControlPr xmlns="http://schemas.microsoft.com/office/spreadsheetml/2009/9/main" objectType="Drop" dropLines="12" dropStyle="combo" dx="16" fmlaLink="$Q$91" fmlaRange="'Module 1'!$AG$23:$AG$39" val="0"/>
</file>

<file path=xl/ctrlProps/ctrlProp617.xml><?xml version="1.0" encoding="utf-8"?>
<formControlPr xmlns="http://schemas.microsoft.com/office/spreadsheetml/2009/9/main" objectType="Drop" dropLines="12" dropStyle="combo" dx="16" fmlaLink="$Q$86" fmlaRange="'Module 1'!$AG$23:$AG$39" val="0"/>
</file>

<file path=xl/ctrlProps/ctrlProp618.xml><?xml version="1.0" encoding="utf-8"?>
<formControlPr xmlns="http://schemas.microsoft.com/office/spreadsheetml/2009/9/main" objectType="Drop" dropStyle="combo" dx="16" fmlaLink="$T$86" fmlaRange="$AM$21:$AM$24" val="0"/>
</file>

<file path=xl/ctrlProps/ctrlProp619.xml><?xml version="1.0" encoding="utf-8"?>
<formControlPr xmlns="http://schemas.microsoft.com/office/spreadsheetml/2009/9/main" objectType="Drop" dropStyle="combo" dx="16" fmlaLink="$T$87" fmlaRange="$AM$21:$AM$24" val="0"/>
</file>

<file path=xl/ctrlProps/ctrlProp620.xml><?xml version="1.0" encoding="utf-8"?>
<formControlPr xmlns="http://schemas.microsoft.com/office/spreadsheetml/2009/9/main" objectType="Drop" dropStyle="combo" dx="16" fmlaLink="$T$88" fmlaRange="$AM$21:$AM$24" val="0"/>
</file>

<file path=xl/ctrlProps/ctrlProp621.xml><?xml version="1.0" encoding="utf-8"?>
<formControlPr xmlns="http://schemas.microsoft.com/office/spreadsheetml/2009/9/main" objectType="Drop" dropStyle="combo" dx="16" fmlaLink="$T$89" fmlaRange="$AM$21:$AM$24" val="0"/>
</file>

<file path=xl/ctrlProps/ctrlProp622.xml><?xml version="1.0" encoding="utf-8"?>
<formControlPr xmlns="http://schemas.microsoft.com/office/spreadsheetml/2009/9/main" objectType="Drop" dropStyle="combo" dx="16" fmlaLink="$T$90" fmlaRange="$AM$21:$AM$24" val="0"/>
</file>

<file path=xl/ctrlProps/ctrlProp623.xml><?xml version="1.0" encoding="utf-8"?>
<formControlPr xmlns="http://schemas.microsoft.com/office/spreadsheetml/2009/9/main" objectType="Drop" dropStyle="combo" dx="16" fmlaLink="$T$91" fmlaRange="$AM$21:$AM$24" val="0"/>
</file>

<file path=xl/ctrlProps/ctrlProp624.xml><?xml version="1.0" encoding="utf-8"?>
<formControlPr xmlns="http://schemas.microsoft.com/office/spreadsheetml/2009/9/main" objectType="Drop" dropStyle="combo" dx="16" fmlaLink="$S$86" fmlaRange="$AL$21:$AL$24" val="0"/>
</file>

<file path=xl/ctrlProps/ctrlProp625.xml><?xml version="1.0" encoding="utf-8"?>
<formControlPr xmlns="http://schemas.microsoft.com/office/spreadsheetml/2009/9/main" objectType="Drop" dropStyle="combo" dx="16" fmlaLink="$S$87" fmlaRange="$AL$21:$AL$24" val="0"/>
</file>

<file path=xl/ctrlProps/ctrlProp626.xml><?xml version="1.0" encoding="utf-8"?>
<formControlPr xmlns="http://schemas.microsoft.com/office/spreadsheetml/2009/9/main" objectType="Drop" dropStyle="combo" dx="16" fmlaLink="$S$88" fmlaRange="$AL$21:$AL$24" val="0"/>
</file>

<file path=xl/ctrlProps/ctrlProp627.xml><?xml version="1.0" encoding="utf-8"?>
<formControlPr xmlns="http://schemas.microsoft.com/office/spreadsheetml/2009/9/main" objectType="Drop" dropStyle="combo" dx="16" fmlaLink="$S$89" fmlaRange="$AL$21:$AL$24" val="0"/>
</file>

<file path=xl/ctrlProps/ctrlProp628.xml><?xml version="1.0" encoding="utf-8"?>
<formControlPr xmlns="http://schemas.microsoft.com/office/spreadsheetml/2009/9/main" objectType="Drop" dropStyle="combo" dx="16" fmlaLink="$S$91" fmlaRange="$AL$21:$AL$24" val="0"/>
</file>

<file path=xl/ctrlProps/ctrlProp629.xml><?xml version="1.0" encoding="utf-8"?>
<formControlPr xmlns="http://schemas.microsoft.com/office/spreadsheetml/2009/9/main" objectType="Drop" dropStyle="combo" dx="16" fmlaLink="$S$90" fmlaRange="$AL$21:$AL$24" val="0"/>
</file>

<file path=xl/ctrlProps/ctrlProp630.xml><?xml version="1.0" encoding="utf-8"?>
<formControlPr xmlns="http://schemas.microsoft.com/office/spreadsheetml/2009/9/main" objectType="Drop" dropLines="12" dropStyle="combo" dx="16" fmlaLink="$Q$92" fmlaRange="'Module 1'!$AG$23:$AG$39" val="0"/>
</file>

<file path=xl/ctrlProps/ctrlProp631.xml><?xml version="1.0" encoding="utf-8"?>
<formControlPr xmlns="http://schemas.microsoft.com/office/spreadsheetml/2009/9/main" objectType="Drop" dropStyle="combo" dx="16" fmlaLink="$T$92" fmlaRange="$AM$21:$AM$24" val="0"/>
</file>

<file path=xl/ctrlProps/ctrlProp632.xml><?xml version="1.0" encoding="utf-8"?>
<formControlPr xmlns="http://schemas.microsoft.com/office/spreadsheetml/2009/9/main" objectType="Drop" dropStyle="combo" dx="16" fmlaLink="$S$92" fmlaRange="$AL$21:$AL$24" val="0"/>
</file>

<file path=xl/ctrlProps/ctrlProp633.xml><?xml version="1.0" encoding="utf-8"?>
<formControlPr xmlns="http://schemas.microsoft.com/office/spreadsheetml/2009/9/main" objectType="Drop" dropLines="12" dropStyle="combo" dx="16" fmlaLink="$Q$93" fmlaRange="'Module 1'!$AG$23:$AG$39" val="0"/>
</file>

<file path=xl/ctrlProps/ctrlProp634.xml><?xml version="1.0" encoding="utf-8"?>
<formControlPr xmlns="http://schemas.microsoft.com/office/spreadsheetml/2009/9/main" objectType="Drop" dropStyle="combo" dx="16" fmlaLink="$T$93" fmlaRange="$AM$21:$AM$24" val="0"/>
</file>

<file path=xl/ctrlProps/ctrlProp635.xml><?xml version="1.0" encoding="utf-8"?>
<formControlPr xmlns="http://schemas.microsoft.com/office/spreadsheetml/2009/9/main" objectType="Drop" dropStyle="combo" dx="16" fmlaLink="$S$93" fmlaRange="$AL$21:$AL$24" val="0"/>
</file>

<file path=xl/ctrlProps/ctrlProp636.xml><?xml version="1.0" encoding="utf-8"?>
<formControlPr xmlns="http://schemas.microsoft.com/office/spreadsheetml/2009/9/main" objectType="Drop" dropLines="12" dropStyle="combo" dx="16" fmlaLink="$Q$94" fmlaRange="'Module 1'!$AG$23:$AG$39" val="0"/>
</file>

<file path=xl/ctrlProps/ctrlProp637.xml><?xml version="1.0" encoding="utf-8"?>
<formControlPr xmlns="http://schemas.microsoft.com/office/spreadsheetml/2009/9/main" objectType="Drop" dropStyle="combo" dx="16" fmlaLink="$T$94" fmlaRange="$AM$21:$AM$24" val="0"/>
</file>

<file path=xl/ctrlProps/ctrlProp638.xml><?xml version="1.0" encoding="utf-8"?>
<formControlPr xmlns="http://schemas.microsoft.com/office/spreadsheetml/2009/9/main" objectType="Button" lockText="1"/>
</file>

<file path=xl/ctrlProps/ctrlProp639.xml><?xml version="1.0" encoding="utf-8"?>
<formControlPr xmlns="http://schemas.microsoft.com/office/spreadsheetml/2009/9/main" objectType="Button" lockText="1"/>
</file>

<file path=xl/ctrlProps/ctrlProp640.xml><?xml version="1.0" encoding="utf-8"?>
<formControlPr xmlns="http://schemas.microsoft.com/office/spreadsheetml/2009/9/main" objectType="Button" lockText="1"/>
</file>

<file path=xl/ctrlProps/ctrlProp641.xml><?xml version="1.0" encoding="utf-8"?>
<formControlPr xmlns="http://schemas.microsoft.com/office/spreadsheetml/2009/9/main" objectType="Button" lockText="1"/>
</file>

<file path=xl/ctrlProps/ctrlProp642.xml><?xml version="1.0" encoding="utf-8"?>
<formControlPr xmlns="http://schemas.microsoft.com/office/spreadsheetml/2009/9/main" objectType="Button" lockText="1"/>
</file>

<file path=xl/ctrlProps/ctrlProp643.xml><?xml version="1.0" encoding="utf-8"?>
<formControlPr xmlns="http://schemas.microsoft.com/office/spreadsheetml/2009/9/main" objectType="Button" lockText="1"/>
</file>

<file path=xl/ctrlProps/ctrlProp644.xml><?xml version="1.0" encoding="utf-8"?>
<formControlPr xmlns="http://schemas.microsoft.com/office/spreadsheetml/2009/9/main" objectType="Button" lockText="1"/>
</file>

<file path=xl/ctrlProps/ctrlProp645.xml><?xml version="1.0" encoding="utf-8"?>
<formControlPr xmlns="http://schemas.microsoft.com/office/spreadsheetml/2009/9/main" objectType="Button" lockText="1"/>
</file>

<file path=xl/ctrlProps/ctrlProp646.xml><?xml version="1.0" encoding="utf-8"?>
<formControlPr xmlns="http://schemas.microsoft.com/office/spreadsheetml/2009/9/main" objectType="GBox"/>
</file>

<file path=xl/ctrlProps/ctrlProp647.xml><?xml version="1.0" encoding="utf-8"?>
<formControlPr xmlns="http://schemas.microsoft.com/office/spreadsheetml/2009/9/main" objectType="Radio" lockText="1"/>
</file>

<file path=xl/ctrlProps/ctrlProp648.xml><?xml version="1.0" encoding="utf-8"?>
<formControlPr xmlns="http://schemas.microsoft.com/office/spreadsheetml/2009/9/main" objectType="Radio" lockText="1"/>
</file>

<file path=xl/ctrlProps/ctrlProp649.xml><?xml version="1.0" encoding="utf-8"?>
<formControlPr xmlns="http://schemas.microsoft.com/office/spreadsheetml/2009/9/main" objectType="Radio" lockText="1"/>
</file>

<file path=xl/ctrlProps/ctrlProp650.xml><?xml version="1.0" encoding="utf-8"?>
<formControlPr xmlns="http://schemas.microsoft.com/office/spreadsheetml/2009/9/main" objectType="Radio" lockText="1"/>
</file>

<file path=xl/ctrlProps/ctrlProp651.xml><?xml version="1.0" encoding="utf-8"?>
<formControlPr xmlns="http://schemas.microsoft.com/office/spreadsheetml/2009/9/main" objectType="Radio" lockText="1"/>
</file>

<file path=xl/ctrlProps/ctrlProp652.xml><?xml version="1.0" encoding="utf-8"?>
<formControlPr xmlns="http://schemas.microsoft.com/office/spreadsheetml/2009/9/main" objectType="Radio" firstButton="1" fmlaLink="$Q$70" lockText="1"/>
</file>

<file path=xl/ctrlProps/ctrlProp653.xml><?xml version="1.0" encoding="utf-8"?>
<formControlPr xmlns="http://schemas.microsoft.com/office/spreadsheetml/2009/9/main" objectType="Radio" lockText="1"/>
</file>

<file path=xl/ctrlProps/ctrlProp654.xml><?xml version="1.0" encoding="utf-8"?>
<formControlPr xmlns="http://schemas.microsoft.com/office/spreadsheetml/2009/9/main" objectType="Radio" lockText="1"/>
</file>

<file path=xl/ctrlProps/ctrlProp655.xml><?xml version="1.0" encoding="utf-8"?>
<formControlPr xmlns="http://schemas.microsoft.com/office/spreadsheetml/2009/9/main" objectType="GBox"/>
</file>

<file path=xl/ctrlProps/ctrlProp656.xml><?xml version="1.0" encoding="utf-8"?>
<formControlPr xmlns="http://schemas.microsoft.com/office/spreadsheetml/2009/9/main" objectType="Radio" lockText="1"/>
</file>

<file path=xl/ctrlProps/ctrlProp657.xml><?xml version="1.0" encoding="utf-8"?>
<formControlPr xmlns="http://schemas.microsoft.com/office/spreadsheetml/2009/9/main" objectType="Radio" lockText="1"/>
</file>

<file path=xl/ctrlProps/ctrlProp658.xml><?xml version="1.0" encoding="utf-8"?>
<formControlPr xmlns="http://schemas.microsoft.com/office/spreadsheetml/2009/9/main" objectType="Radio" lockText="1"/>
</file>

<file path=xl/ctrlProps/ctrlProp659.xml><?xml version="1.0" encoding="utf-8"?>
<formControlPr xmlns="http://schemas.microsoft.com/office/spreadsheetml/2009/9/main" objectType="Radio" lockText="1"/>
</file>

<file path=xl/ctrlProps/ctrlProp660.xml><?xml version="1.0" encoding="utf-8"?>
<formControlPr xmlns="http://schemas.microsoft.com/office/spreadsheetml/2009/9/main" objectType="Radio" lockText="1"/>
</file>

<file path=xl/ctrlProps/ctrlProp661.xml><?xml version="1.0" encoding="utf-8"?>
<formControlPr xmlns="http://schemas.microsoft.com/office/spreadsheetml/2009/9/main" objectType="Radio" lockText="1"/>
</file>

<file path=xl/ctrlProps/ctrlProp662.xml><?xml version="1.0" encoding="utf-8"?>
<formControlPr xmlns="http://schemas.microsoft.com/office/spreadsheetml/2009/9/main" objectType="Radio" lockText="1"/>
</file>

<file path=xl/ctrlProps/ctrlProp663.xml><?xml version="1.0" encoding="utf-8"?>
<formControlPr xmlns="http://schemas.microsoft.com/office/spreadsheetml/2009/9/main" objectType="Radio" lockText="1"/>
</file>

<file path=xl/ctrlProps/ctrlProp664.xml><?xml version="1.0" encoding="utf-8"?>
<formControlPr xmlns="http://schemas.microsoft.com/office/spreadsheetml/2009/9/main" objectType="Radio" lockText="1"/>
</file>

<file path=xl/ctrlProps/ctrlProp665.xml><?xml version="1.0" encoding="utf-8"?>
<formControlPr xmlns="http://schemas.microsoft.com/office/spreadsheetml/2009/9/main" objectType="Radio" lockText="1"/>
</file>

<file path=xl/ctrlProps/ctrlProp666.xml><?xml version="1.0" encoding="utf-8"?>
<formControlPr xmlns="http://schemas.microsoft.com/office/spreadsheetml/2009/9/main" objectType="Radio" lockText="1"/>
</file>

<file path=xl/ctrlProps/ctrlProp667.xml><?xml version="1.0" encoding="utf-8"?>
<formControlPr xmlns="http://schemas.microsoft.com/office/spreadsheetml/2009/9/main" objectType="Radio" lockText="1"/>
</file>

<file path=xl/ctrlProps/ctrlProp668.xml><?xml version="1.0" encoding="utf-8"?>
<formControlPr xmlns="http://schemas.microsoft.com/office/spreadsheetml/2009/9/main" objectType="Radio" lockText="1"/>
</file>

<file path=xl/ctrlProps/ctrlProp669.xml><?xml version="1.0" encoding="utf-8"?>
<formControlPr xmlns="http://schemas.microsoft.com/office/spreadsheetml/2009/9/main" objectType="Radio" lockText="1"/>
</file>

<file path=xl/ctrlProps/ctrlProp670.xml><?xml version="1.0" encoding="utf-8"?>
<formControlPr xmlns="http://schemas.microsoft.com/office/spreadsheetml/2009/9/main" objectType="Radio" lockText="1"/>
</file>

<file path=xl/ctrlProps/ctrlProp671.xml><?xml version="1.0" encoding="utf-8"?>
<formControlPr xmlns="http://schemas.microsoft.com/office/spreadsheetml/2009/9/main" objectType="Radio" lockText="1"/>
</file>

<file path=xl/ctrlProps/ctrlProp672.xml><?xml version="1.0" encoding="utf-8"?>
<formControlPr xmlns="http://schemas.microsoft.com/office/spreadsheetml/2009/9/main" objectType="Radio" lockText="1"/>
</file>

<file path=xl/ctrlProps/ctrlProp673.xml><?xml version="1.0" encoding="utf-8"?>
<formControlPr xmlns="http://schemas.microsoft.com/office/spreadsheetml/2009/9/main" objectType="Radio" lockText="1"/>
</file>

<file path=xl/ctrlProps/ctrlProp674.xml><?xml version="1.0" encoding="utf-8"?>
<formControlPr xmlns="http://schemas.microsoft.com/office/spreadsheetml/2009/9/main" objectType="Radio" lockText="1"/>
</file>

<file path=xl/ctrlProps/ctrlProp675.xml><?xml version="1.0" encoding="utf-8"?>
<formControlPr xmlns="http://schemas.microsoft.com/office/spreadsheetml/2009/9/main" objectType="Radio" lockText="1"/>
</file>

<file path=xl/ctrlProps/ctrlProp676.xml><?xml version="1.0" encoding="utf-8"?>
<formControlPr xmlns="http://schemas.microsoft.com/office/spreadsheetml/2009/9/main" objectType="Radio" lockText="1"/>
</file>

<file path=xl/ctrlProps/ctrlProp677.xml><?xml version="1.0" encoding="utf-8"?>
<formControlPr xmlns="http://schemas.microsoft.com/office/spreadsheetml/2009/9/main" objectType="Radio" lockText="1"/>
</file>

<file path=xl/ctrlProps/ctrlProp678.xml><?xml version="1.0" encoding="utf-8"?>
<formControlPr xmlns="http://schemas.microsoft.com/office/spreadsheetml/2009/9/main" objectType="Radio" lockText="1"/>
</file>

<file path=xl/ctrlProps/ctrlProp679.xml><?xml version="1.0" encoding="utf-8"?>
<formControlPr xmlns="http://schemas.microsoft.com/office/spreadsheetml/2009/9/main" objectType="Radio" lockText="1"/>
</file>

<file path=xl/ctrlProps/ctrlProp680.xml><?xml version="1.0" encoding="utf-8"?>
<formControlPr xmlns="http://schemas.microsoft.com/office/spreadsheetml/2009/9/main" objectType="Radio" lockText="1"/>
</file>

<file path=xl/ctrlProps/ctrlProp681.xml><?xml version="1.0" encoding="utf-8"?>
<formControlPr xmlns="http://schemas.microsoft.com/office/spreadsheetml/2009/9/main" objectType="Radio" lockText="1"/>
</file>

<file path=xl/ctrlProps/ctrlProp682.xml><?xml version="1.0" encoding="utf-8"?>
<formControlPr xmlns="http://schemas.microsoft.com/office/spreadsheetml/2009/9/main" objectType="Radio" lockText="1"/>
</file>

<file path=xl/ctrlProps/ctrlProp683.xml><?xml version="1.0" encoding="utf-8"?>
<formControlPr xmlns="http://schemas.microsoft.com/office/spreadsheetml/2009/9/main" objectType="Radio" lockText="1"/>
</file>

<file path=xl/ctrlProps/ctrlProp684.xml><?xml version="1.0" encoding="utf-8"?>
<formControlPr xmlns="http://schemas.microsoft.com/office/spreadsheetml/2009/9/main" objectType="Radio" lockText="1"/>
</file>

<file path=xl/ctrlProps/ctrlProp685.xml><?xml version="1.0" encoding="utf-8"?>
<formControlPr xmlns="http://schemas.microsoft.com/office/spreadsheetml/2009/9/main" objectType="Radio" lockText="1"/>
</file>

<file path=xl/ctrlProps/ctrlProp686.xml><?xml version="1.0" encoding="utf-8"?>
<formControlPr xmlns="http://schemas.microsoft.com/office/spreadsheetml/2009/9/main" objectType="Radio" lockText="1"/>
</file>

<file path=xl/ctrlProps/ctrlProp687.xml><?xml version="1.0" encoding="utf-8"?>
<formControlPr xmlns="http://schemas.microsoft.com/office/spreadsheetml/2009/9/main" objectType="Radio" lockText="1"/>
</file>

<file path=xl/ctrlProps/ctrlProp688.xml><?xml version="1.0" encoding="utf-8"?>
<formControlPr xmlns="http://schemas.microsoft.com/office/spreadsheetml/2009/9/main" objectType="Radio" lockText="1"/>
</file>

<file path=xl/ctrlProps/ctrlProp689.xml><?xml version="1.0" encoding="utf-8"?>
<formControlPr xmlns="http://schemas.microsoft.com/office/spreadsheetml/2009/9/main" objectType="Radio" lockText="1"/>
</file>

<file path=xl/ctrlProps/ctrlProp690.xml><?xml version="1.0" encoding="utf-8"?>
<formControlPr xmlns="http://schemas.microsoft.com/office/spreadsheetml/2009/9/main" objectType="Radio" lockText="1"/>
</file>

<file path=xl/ctrlProps/ctrlProp691.xml><?xml version="1.0" encoding="utf-8"?>
<formControlPr xmlns="http://schemas.microsoft.com/office/spreadsheetml/2009/9/main" objectType="Radio" lockText="1"/>
</file>

<file path=xl/ctrlProps/ctrlProp692.xml><?xml version="1.0" encoding="utf-8"?>
<formControlPr xmlns="http://schemas.microsoft.com/office/spreadsheetml/2009/9/main" objectType="Radio" lockText="1"/>
</file>

<file path=xl/ctrlProps/ctrlProp693.xml><?xml version="1.0" encoding="utf-8"?>
<formControlPr xmlns="http://schemas.microsoft.com/office/spreadsheetml/2009/9/main" objectType="Radio" lockText="1"/>
</file>

<file path=xl/ctrlProps/ctrlProp694.xml><?xml version="1.0" encoding="utf-8"?>
<formControlPr xmlns="http://schemas.microsoft.com/office/spreadsheetml/2009/9/main" objectType="Radio" lockText="1"/>
</file>

<file path=xl/ctrlProps/ctrlProp695.xml><?xml version="1.0" encoding="utf-8"?>
<formControlPr xmlns="http://schemas.microsoft.com/office/spreadsheetml/2009/9/main" objectType="Radio" lockText="1"/>
</file>

<file path=xl/ctrlProps/ctrlProp696.xml><?xml version="1.0" encoding="utf-8"?>
<formControlPr xmlns="http://schemas.microsoft.com/office/spreadsheetml/2009/9/main" objectType="Radio" lockText="1"/>
</file>

<file path=xl/ctrlProps/ctrlProp697.xml><?xml version="1.0" encoding="utf-8"?>
<formControlPr xmlns="http://schemas.microsoft.com/office/spreadsheetml/2009/9/main" objectType="Radio" lockText="1"/>
</file>

<file path=xl/ctrlProps/ctrlProp698.xml><?xml version="1.0" encoding="utf-8"?>
<formControlPr xmlns="http://schemas.microsoft.com/office/spreadsheetml/2009/9/main" objectType="Radio" lockText="1"/>
</file>

<file path=xl/ctrlProps/ctrlProp699.xml><?xml version="1.0" encoding="utf-8"?>
<formControlPr xmlns="http://schemas.microsoft.com/office/spreadsheetml/2009/9/main" objectType="Radio" lockText="1"/>
</file>

<file path=xl/ctrlProps/ctrlProp700.xml><?xml version="1.0" encoding="utf-8"?>
<formControlPr xmlns="http://schemas.microsoft.com/office/spreadsheetml/2009/9/main" objectType="Radio" lockText="1"/>
</file>

<file path=xl/ctrlProps/ctrlProp701.xml><?xml version="1.0" encoding="utf-8"?>
<formControlPr xmlns="http://schemas.microsoft.com/office/spreadsheetml/2009/9/main" objectType="Radio" lockText="1"/>
</file>

<file path=xl/ctrlProps/ctrlProp702.xml><?xml version="1.0" encoding="utf-8"?>
<formControlPr xmlns="http://schemas.microsoft.com/office/spreadsheetml/2009/9/main" objectType="GBox"/>
</file>

<file path=xl/ctrlProps/ctrlProp703.xml><?xml version="1.0" encoding="utf-8"?>
<formControlPr xmlns="http://schemas.microsoft.com/office/spreadsheetml/2009/9/main" objectType="Radio" firstButton="1" fmlaLink="$Q$155" lockText="1"/>
</file>

<file path=xl/ctrlProps/ctrlProp704.xml><?xml version="1.0" encoding="utf-8"?>
<formControlPr xmlns="http://schemas.microsoft.com/office/spreadsheetml/2009/9/main" objectType="Radio" lockText="1"/>
</file>

<file path=xl/ctrlProps/ctrlProp705.xml><?xml version="1.0" encoding="utf-8"?>
<formControlPr xmlns="http://schemas.microsoft.com/office/spreadsheetml/2009/9/main" objectType="Radio" lockText="1"/>
</file>

<file path=xl/ctrlProps/ctrlProp706.xml><?xml version="1.0" encoding="utf-8"?>
<formControlPr xmlns="http://schemas.microsoft.com/office/spreadsheetml/2009/9/main" objectType="GBox"/>
</file>

<file path=xl/ctrlProps/ctrlProp707.xml><?xml version="1.0" encoding="utf-8"?>
<formControlPr xmlns="http://schemas.microsoft.com/office/spreadsheetml/2009/9/main" objectType="Radio" firstButton="1" fmlaLink="$Q$156" lockText="1"/>
</file>

<file path=xl/ctrlProps/ctrlProp708.xml><?xml version="1.0" encoding="utf-8"?>
<formControlPr xmlns="http://schemas.microsoft.com/office/spreadsheetml/2009/9/main" objectType="Radio" lockText="1"/>
</file>

<file path=xl/ctrlProps/ctrlProp709.xml><?xml version="1.0" encoding="utf-8"?>
<formControlPr xmlns="http://schemas.microsoft.com/office/spreadsheetml/2009/9/main" objectType="Radio" lockText="1"/>
</file>

<file path=xl/ctrlProps/ctrlProp710.xml><?xml version="1.0" encoding="utf-8"?>
<formControlPr xmlns="http://schemas.microsoft.com/office/spreadsheetml/2009/9/main" objectType="GBox"/>
</file>

<file path=xl/ctrlProps/ctrlProp711.xml><?xml version="1.0" encoding="utf-8"?>
<formControlPr xmlns="http://schemas.microsoft.com/office/spreadsheetml/2009/9/main" objectType="Radio" firstButton="1" fmlaLink="$Q$160" lockText="1"/>
</file>

<file path=xl/ctrlProps/ctrlProp712.xml><?xml version="1.0" encoding="utf-8"?>
<formControlPr xmlns="http://schemas.microsoft.com/office/spreadsheetml/2009/9/main" objectType="Radio" lockText="1"/>
</file>

<file path=xl/ctrlProps/ctrlProp713.xml><?xml version="1.0" encoding="utf-8"?>
<formControlPr xmlns="http://schemas.microsoft.com/office/spreadsheetml/2009/9/main" objectType="Radio" lockText="1"/>
</file>

<file path=xl/ctrlProps/ctrlProp714.xml><?xml version="1.0" encoding="utf-8"?>
<formControlPr xmlns="http://schemas.microsoft.com/office/spreadsheetml/2009/9/main" objectType="GBox"/>
</file>

<file path=xl/ctrlProps/ctrlProp715.xml><?xml version="1.0" encoding="utf-8"?>
<formControlPr xmlns="http://schemas.microsoft.com/office/spreadsheetml/2009/9/main" objectType="Radio" firstButton="1" fmlaLink="$Q$161" lockText="1"/>
</file>

<file path=xl/ctrlProps/ctrlProp716.xml><?xml version="1.0" encoding="utf-8"?>
<formControlPr xmlns="http://schemas.microsoft.com/office/spreadsheetml/2009/9/main" objectType="Radio" lockText="1"/>
</file>

<file path=xl/ctrlProps/ctrlProp717.xml><?xml version="1.0" encoding="utf-8"?>
<formControlPr xmlns="http://schemas.microsoft.com/office/spreadsheetml/2009/9/main" objectType="Radio" lockText="1"/>
</file>

<file path=xl/ctrlProps/ctrlProp718.xml><?xml version="1.0" encoding="utf-8"?>
<formControlPr xmlns="http://schemas.microsoft.com/office/spreadsheetml/2009/9/main" objectType="GBox"/>
</file>

<file path=xl/ctrlProps/ctrlProp719.xml><?xml version="1.0" encoding="utf-8"?>
<formControlPr xmlns="http://schemas.microsoft.com/office/spreadsheetml/2009/9/main" objectType="Radio" firstButton="1" fmlaLink="$Q$162" lockText="1"/>
</file>

<file path=xl/ctrlProps/ctrlProp720.xml><?xml version="1.0" encoding="utf-8"?>
<formControlPr xmlns="http://schemas.microsoft.com/office/spreadsheetml/2009/9/main" objectType="Radio" lockText="1"/>
</file>

<file path=xl/ctrlProps/ctrlProp721.xml><?xml version="1.0" encoding="utf-8"?>
<formControlPr xmlns="http://schemas.microsoft.com/office/spreadsheetml/2009/9/main" objectType="Radio" lockText="1"/>
</file>

<file path=xl/ctrlProps/ctrlProp722.xml><?xml version="1.0" encoding="utf-8"?>
<formControlPr xmlns="http://schemas.microsoft.com/office/spreadsheetml/2009/9/main" objectType="GBox"/>
</file>

<file path=xl/ctrlProps/ctrlProp723.xml><?xml version="1.0" encoding="utf-8"?>
<formControlPr xmlns="http://schemas.microsoft.com/office/spreadsheetml/2009/9/main" objectType="Radio" firstButton="1" fmlaLink="$Q$157" lockText="1"/>
</file>

<file path=xl/ctrlProps/ctrlProp724.xml><?xml version="1.0" encoding="utf-8"?>
<formControlPr xmlns="http://schemas.microsoft.com/office/spreadsheetml/2009/9/main" objectType="Radio" lockText="1"/>
</file>

<file path=xl/ctrlProps/ctrlProp725.xml><?xml version="1.0" encoding="utf-8"?>
<formControlPr xmlns="http://schemas.microsoft.com/office/spreadsheetml/2009/9/main" objectType="Radio" lockText="1"/>
</file>

<file path=xl/ctrlProps/ctrlProp726.xml><?xml version="1.0" encoding="utf-8"?>
<formControlPr xmlns="http://schemas.microsoft.com/office/spreadsheetml/2009/9/main" objectType="GBox"/>
</file>

<file path=xl/ctrlProps/ctrlProp727.xml><?xml version="1.0" encoding="utf-8"?>
<formControlPr xmlns="http://schemas.microsoft.com/office/spreadsheetml/2009/9/main" objectType="Radio" firstButton="1" fmlaLink="$Q$158" lockText="1"/>
</file>

<file path=xl/ctrlProps/ctrlProp728.xml><?xml version="1.0" encoding="utf-8"?>
<formControlPr xmlns="http://schemas.microsoft.com/office/spreadsheetml/2009/9/main" objectType="Radio" lockText="1"/>
</file>

<file path=xl/ctrlProps/ctrlProp729.xml><?xml version="1.0" encoding="utf-8"?>
<formControlPr xmlns="http://schemas.microsoft.com/office/spreadsheetml/2009/9/main" objectType="Radio" lockText="1"/>
</file>

<file path=xl/ctrlProps/ctrlProp730.xml><?xml version="1.0" encoding="utf-8"?>
<formControlPr xmlns="http://schemas.microsoft.com/office/spreadsheetml/2009/9/main" objectType="GBox"/>
</file>

<file path=xl/ctrlProps/ctrlProp731.xml><?xml version="1.0" encoding="utf-8"?>
<formControlPr xmlns="http://schemas.microsoft.com/office/spreadsheetml/2009/9/main" objectType="Radio" firstButton="1" fmlaLink="$Q$159" lockText="1"/>
</file>

<file path=xl/ctrlProps/ctrlProp732.xml><?xml version="1.0" encoding="utf-8"?>
<formControlPr xmlns="http://schemas.microsoft.com/office/spreadsheetml/2009/9/main" objectType="Radio" lockText="1"/>
</file>

<file path=xl/ctrlProps/ctrlProp733.xml><?xml version="1.0" encoding="utf-8"?>
<formControlPr xmlns="http://schemas.microsoft.com/office/spreadsheetml/2009/9/main" objectType="Radio" lockText="1"/>
</file>

<file path=xl/ctrlProps/ctrlProp734.xml><?xml version="1.0" encoding="utf-8"?>
<formControlPr xmlns="http://schemas.microsoft.com/office/spreadsheetml/2009/9/main" objectType="Drop" dropLines="12" dropStyle="combo" dx="16" fmlaLink="$Q$185" fmlaRange="'Module 1'!$AG$23:$AG$39" val="0"/>
</file>

<file path=xl/ctrlProps/ctrlProp735.xml><?xml version="1.0" encoding="utf-8"?>
<formControlPr xmlns="http://schemas.microsoft.com/office/spreadsheetml/2009/9/main" objectType="Drop" dropLines="12" dropStyle="combo" dx="16" fmlaLink="$Q$186" fmlaRange="'Module 1'!$AG$23:$AG$39" val="0"/>
</file>

<file path=xl/ctrlProps/ctrlProp736.xml><?xml version="1.0" encoding="utf-8"?>
<formControlPr xmlns="http://schemas.microsoft.com/office/spreadsheetml/2009/9/main" objectType="Drop" dropLines="12" dropStyle="combo" dx="16" fmlaLink="$Q$187" fmlaRange="'Module 1'!$AG$23:$AG$39" val="0"/>
</file>

<file path=xl/ctrlProps/ctrlProp737.xml><?xml version="1.0" encoding="utf-8"?>
<formControlPr xmlns="http://schemas.microsoft.com/office/spreadsheetml/2009/9/main" objectType="Drop" dropLines="12" dropStyle="combo" dx="16" fmlaLink="$Q$188" fmlaRange="'Module 1'!$AG$23:$AG$39" val="0"/>
</file>

<file path=xl/ctrlProps/ctrlProp738.xml><?xml version="1.0" encoding="utf-8"?>
<formControlPr xmlns="http://schemas.microsoft.com/office/spreadsheetml/2009/9/main" objectType="Drop" dropStyle="combo" dx="16" fmlaLink="$S$185" fmlaRange="$AL$21:$AL$24" val="0"/>
</file>

<file path=xl/ctrlProps/ctrlProp739.xml><?xml version="1.0" encoding="utf-8"?>
<formControlPr xmlns="http://schemas.microsoft.com/office/spreadsheetml/2009/9/main" objectType="Drop" dropStyle="combo" dx="16" fmlaLink="$S$186" fmlaRange="$AL$21:$AL$24" val="0"/>
</file>

<file path=xl/ctrlProps/ctrlProp740.xml><?xml version="1.0" encoding="utf-8"?>
<formControlPr xmlns="http://schemas.microsoft.com/office/spreadsheetml/2009/9/main" objectType="Drop" dropStyle="combo" dx="16" fmlaLink="$S$187" fmlaRange="$AL$21:$AL$24" val="0"/>
</file>

<file path=xl/ctrlProps/ctrlProp741.xml><?xml version="1.0" encoding="utf-8"?>
<formControlPr xmlns="http://schemas.microsoft.com/office/spreadsheetml/2009/9/main" objectType="Drop" dropStyle="combo" dx="16" fmlaLink="$S$188" fmlaRange="$AL$21:$AL$24" val="0"/>
</file>

<file path=xl/ctrlProps/ctrlProp742.xml><?xml version="1.0" encoding="utf-8"?>
<formControlPr xmlns="http://schemas.microsoft.com/office/spreadsheetml/2009/9/main" objectType="Drop" dropStyle="combo" dx="16" fmlaLink="$T$185" fmlaRange="$AM$21:$AM$24" val="0"/>
</file>

<file path=xl/ctrlProps/ctrlProp743.xml><?xml version="1.0" encoding="utf-8"?>
<formControlPr xmlns="http://schemas.microsoft.com/office/spreadsheetml/2009/9/main" objectType="Drop" dropStyle="combo" dx="16" fmlaLink="$T$186" fmlaRange="$AM$21:$AM$24" val="0"/>
</file>

<file path=xl/ctrlProps/ctrlProp744.xml><?xml version="1.0" encoding="utf-8"?>
<formControlPr xmlns="http://schemas.microsoft.com/office/spreadsheetml/2009/9/main" objectType="Drop" dropStyle="combo" dx="16" fmlaLink="$T$187" fmlaRange="$AM$21:$AM$24" val="0"/>
</file>

<file path=xl/ctrlProps/ctrlProp745.xml><?xml version="1.0" encoding="utf-8"?>
<formControlPr xmlns="http://schemas.microsoft.com/office/spreadsheetml/2009/9/main" objectType="Drop" dropStyle="combo" dx="16" fmlaLink="$T$188" fmlaRange="$AM$21:$AM$24" val="0"/>
</file>

<file path=xl/ctrlProps/ctrlProp746.xml><?xml version="1.0" encoding="utf-8"?>
<formControlPr xmlns="http://schemas.microsoft.com/office/spreadsheetml/2009/9/main" objectType="Drop" dropLines="12" dropStyle="combo" dx="16" fmlaLink="$Q$199" fmlaRange="'Module 1'!$AG$23:$AG$39" val="0"/>
</file>

<file path=xl/ctrlProps/ctrlProp747.xml><?xml version="1.0" encoding="utf-8"?>
<formControlPr xmlns="http://schemas.microsoft.com/office/spreadsheetml/2009/9/main" objectType="Drop" dropLines="12" dropStyle="combo" dx="16" fmlaLink="$Q$200" fmlaRange="'Module 1'!$AG$23:$AG$39" val="0"/>
</file>

<file path=xl/ctrlProps/ctrlProp748.xml><?xml version="1.0" encoding="utf-8"?>
<formControlPr xmlns="http://schemas.microsoft.com/office/spreadsheetml/2009/9/main" objectType="Drop" dropLines="12" dropStyle="combo" dx="16" fmlaLink="$Q$201" fmlaRange="'Module 1'!$AG$23:$AG$39" val="0"/>
</file>

<file path=xl/ctrlProps/ctrlProp749.xml><?xml version="1.0" encoding="utf-8"?>
<formControlPr xmlns="http://schemas.microsoft.com/office/spreadsheetml/2009/9/main" objectType="Drop" dropLines="12" dropStyle="combo" dx="16" fmlaLink="$Q$202" fmlaRange="'Module 1'!$AG$23:$AG$39" val="0"/>
</file>

<file path=xl/ctrlProps/ctrlProp750.xml><?xml version="1.0" encoding="utf-8"?>
<formControlPr xmlns="http://schemas.microsoft.com/office/spreadsheetml/2009/9/main" objectType="Drop" dropLines="12" dropStyle="combo" dx="16" fmlaLink="$Q$203" fmlaRange="'Module 1'!$AG$23:$AG$39" val="0"/>
</file>

<file path=xl/ctrlProps/ctrlProp751.xml><?xml version="1.0" encoding="utf-8"?>
<formControlPr xmlns="http://schemas.microsoft.com/office/spreadsheetml/2009/9/main" objectType="Drop" dropLines="12" dropStyle="combo" dx="16" fmlaLink="$Q$204" fmlaRange="'Module 1'!$AG$23:$AG$39" val="0"/>
</file>

<file path=xl/ctrlProps/ctrlProp752.xml><?xml version="1.0" encoding="utf-8"?>
<formControlPr xmlns="http://schemas.microsoft.com/office/spreadsheetml/2009/9/main" objectType="Drop" dropStyle="combo" dx="16" fmlaLink="$S$199" fmlaRange="$AO$21:$AO$24" val="0"/>
</file>

<file path=xl/ctrlProps/ctrlProp753.xml><?xml version="1.0" encoding="utf-8"?>
<formControlPr xmlns="http://schemas.microsoft.com/office/spreadsheetml/2009/9/main" objectType="Drop" dropStyle="combo" dx="16" fmlaLink="$S$200" fmlaRange="$AO$21:$AO$24" val="0"/>
</file>

<file path=xl/ctrlProps/ctrlProp754.xml><?xml version="1.0" encoding="utf-8"?>
<formControlPr xmlns="http://schemas.microsoft.com/office/spreadsheetml/2009/9/main" objectType="Drop" dropStyle="combo" dx="16" fmlaLink="$S$201" fmlaRange="$AO$21:$AO$24" val="0"/>
</file>

<file path=xl/ctrlProps/ctrlProp755.xml><?xml version="1.0" encoding="utf-8"?>
<formControlPr xmlns="http://schemas.microsoft.com/office/spreadsheetml/2009/9/main" objectType="Drop" dropStyle="combo" dx="16" fmlaLink="$S$202" fmlaRange="$AO$21:$AO$24" val="0"/>
</file>

<file path=xl/ctrlProps/ctrlProp756.xml><?xml version="1.0" encoding="utf-8"?>
<formControlPr xmlns="http://schemas.microsoft.com/office/spreadsheetml/2009/9/main" objectType="Drop" dropStyle="combo" dx="16" fmlaLink="$S$203" fmlaRange="$AO$21:$AO$24" val="0"/>
</file>

<file path=xl/ctrlProps/ctrlProp757.xml><?xml version="1.0" encoding="utf-8"?>
<formControlPr xmlns="http://schemas.microsoft.com/office/spreadsheetml/2009/9/main" objectType="Drop" dropStyle="combo" dx="16" fmlaLink="$S$204" fmlaRange="$AO$21:$AO$24" val="0"/>
</file>

<file path=xl/ctrlProps/ctrlProp758.xml><?xml version="1.0" encoding="utf-8"?>
<formControlPr xmlns="http://schemas.microsoft.com/office/spreadsheetml/2009/9/main" objectType="Drop" dropStyle="combo" dx="16" fmlaLink="$T$199" fmlaRange="$AM$21:$AM$24" val="0"/>
</file>

<file path=xl/ctrlProps/ctrlProp759.xml><?xml version="1.0" encoding="utf-8"?>
<formControlPr xmlns="http://schemas.microsoft.com/office/spreadsheetml/2009/9/main" objectType="Drop" dropStyle="combo" dx="16" fmlaLink="$T$200" fmlaRange="$AM$21:$AM$24" val="0"/>
</file>

<file path=xl/ctrlProps/ctrlProp760.xml><?xml version="1.0" encoding="utf-8"?>
<formControlPr xmlns="http://schemas.microsoft.com/office/spreadsheetml/2009/9/main" objectType="Drop" dropStyle="combo" dx="16" fmlaLink="$T$201" fmlaRange="$AM$21:$AM$24" val="0"/>
</file>

<file path=xl/ctrlProps/ctrlProp761.xml><?xml version="1.0" encoding="utf-8"?>
<formControlPr xmlns="http://schemas.microsoft.com/office/spreadsheetml/2009/9/main" objectType="Drop" dropStyle="combo" dx="16" fmlaLink="$T$202" fmlaRange="$AM$21:$AM$24" val="0"/>
</file>

<file path=xl/ctrlProps/ctrlProp762.xml><?xml version="1.0" encoding="utf-8"?>
<formControlPr xmlns="http://schemas.microsoft.com/office/spreadsheetml/2009/9/main" objectType="Drop" dropStyle="combo" dx="16" fmlaLink="$T$203" fmlaRange="$AM$21:$AM$24" val="0"/>
</file>

<file path=xl/ctrlProps/ctrlProp763.xml><?xml version="1.0" encoding="utf-8"?>
<formControlPr xmlns="http://schemas.microsoft.com/office/spreadsheetml/2009/9/main" objectType="Drop" dropStyle="combo" dx="16" fmlaLink="$T$204" fmlaRange="$AM$21:$AM$24" val="0"/>
</file>

<file path=xl/ctrlProps/ctrlProp764.xml><?xml version="1.0" encoding="utf-8"?>
<formControlPr xmlns="http://schemas.microsoft.com/office/spreadsheetml/2009/9/main" objectType="GBox"/>
</file>

<file path=xl/ctrlProps/ctrlProp765.xml><?xml version="1.0" encoding="utf-8"?>
<formControlPr xmlns="http://schemas.microsoft.com/office/spreadsheetml/2009/9/main" objectType="Radio" firstButton="1" fmlaLink="$Q$67" lockText="1"/>
</file>

<file path=xl/ctrlProps/ctrlProp766.xml><?xml version="1.0" encoding="utf-8"?>
<formControlPr xmlns="http://schemas.microsoft.com/office/spreadsheetml/2009/9/main" objectType="Radio" lockText="1"/>
</file>

<file path=xl/ctrlProps/ctrlProp767.xml><?xml version="1.0" encoding="utf-8"?>
<formControlPr xmlns="http://schemas.microsoft.com/office/spreadsheetml/2009/9/main" objectType="Radio" lockText="1"/>
</file>

<file path=xl/ctrlProps/ctrlProp768.xml><?xml version="1.0" encoding="utf-8"?>
<formControlPr xmlns="http://schemas.microsoft.com/office/spreadsheetml/2009/9/main" objectType="GBox"/>
</file>

<file path=xl/ctrlProps/ctrlProp769.xml><?xml version="1.0" encoding="utf-8"?>
<formControlPr xmlns="http://schemas.microsoft.com/office/spreadsheetml/2009/9/main" objectType="Radio" firstButton="1" fmlaLink="$Q$71" lockText="1"/>
</file>

<file path=xl/ctrlProps/ctrlProp770.xml><?xml version="1.0" encoding="utf-8"?>
<formControlPr xmlns="http://schemas.microsoft.com/office/spreadsheetml/2009/9/main" objectType="Radio" lockText="1"/>
</file>

<file path=xl/ctrlProps/ctrlProp771.xml><?xml version="1.0" encoding="utf-8"?>
<formControlPr xmlns="http://schemas.microsoft.com/office/spreadsheetml/2009/9/main" objectType="Radio" lockText="1"/>
</file>

<file path=xl/ctrlProps/ctrlProp772.xml><?xml version="1.0" encoding="utf-8"?>
<formControlPr xmlns="http://schemas.microsoft.com/office/spreadsheetml/2009/9/main" objectType="GBox"/>
</file>

<file path=xl/ctrlProps/ctrlProp773.xml><?xml version="1.0" encoding="utf-8"?>
<formControlPr xmlns="http://schemas.microsoft.com/office/spreadsheetml/2009/9/main" objectType="Radio" firstButton="1" fmlaLink="$Q$163" lockText="1"/>
</file>

<file path=xl/ctrlProps/ctrlProp774.xml><?xml version="1.0" encoding="utf-8"?>
<formControlPr xmlns="http://schemas.microsoft.com/office/spreadsheetml/2009/9/main" objectType="Radio" lockText="1"/>
</file>

<file path=xl/ctrlProps/ctrlProp775.xml><?xml version="1.0" encoding="utf-8"?>
<formControlPr xmlns="http://schemas.microsoft.com/office/spreadsheetml/2009/9/main" objectType="Radio" lockText="1"/>
</file>

<file path=xl/ctrlProps/ctrlProp776.xml><?xml version="1.0" encoding="utf-8"?>
<formControlPr xmlns="http://schemas.microsoft.com/office/spreadsheetml/2009/9/main" objectType="GBox"/>
</file>

<file path=xl/ctrlProps/ctrlProp777.xml><?xml version="1.0" encoding="utf-8"?>
<formControlPr xmlns="http://schemas.microsoft.com/office/spreadsheetml/2009/9/main" objectType="Radio" firstButton="1" fmlaLink="$Q$351" lockText="1"/>
</file>

<file path=xl/ctrlProps/ctrlProp778.xml><?xml version="1.0" encoding="utf-8"?>
<formControlPr xmlns="http://schemas.microsoft.com/office/spreadsheetml/2009/9/main" objectType="Radio" lockText="1"/>
</file>

<file path=xl/ctrlProps/ctrlProp779.xml><?xml version="1.0" encoding="utf-8"?>
<formControlPr xmlns="http://schemas.microsoft.com/office/spreadsheetml/2009/9/main" objectType="Radio" lockText="1"/>
</file>

<file path=xl/ctrlProps/ctrlProp780.xml><?xml version="1.0" encoding="utf-8"?>
<formControlPr xmlns="http://schemas.microsoft.com/office/spreadsheetml/2009/9/main" objectType="GBox"/>
</file>

<file path=xl/ctrlProps/ctrlProp781.xml><?xml version="1.0" encoding="utf-8"?>
<formControlPr xmlns="http://schemas.microsoft.com/office/spreadsheetml/2009/9/main" objectType="Radio" firstButton="1" fmlaLink="$Q$455" lockText="1"/>
</file>

<file path=xl/ctrlProps/ctrlProp782.xml><?xml version="1.0" encoding="utf-8"?>
<formControlPr xmlns="http://schemas.microsoft.com/office/spreadsheetml/2009/9/main" objectType="Radio" lockText="1"/>
</file>

<file path=xl/ctrlProps/ctrlProp783.xml><?xml version="1.0" encoding="utf-8"?>
<formControlPr xmlns="http://schemas.microsoft.com/office/spreadsheetml/2009/9/main" objectType="Radio" lockText="1"/>
</file>

<file path=xl/ctrlProps/ctrlProp784.xml><?xml version="1.0" encoding="utf-8"?>
<formControlPr xmlns="http://schemas.microsoft.com/office/spreadsheetml/2009/9/main" objectType="GBox"/>
</file>

<file path=xl/ctrlProps/ctrlProp785.xml><?xml version="1.0" encoding="utf-8"?>
<formControlPr xmlns="http://schemas.microsoft.com/office/spreadsheetml/2009/9/main" objectType="Radio" firstButton="1" fmlaLink="$Q$458" lockText="1"/>
</file>

<file path=xl/ctrlProps/ctrlProp786.xml><?xml version="1.0" encoding="utf-8"?>
<formControlPr xmlns="http://schemas.microsoft.com/office/spreadsheetml/2009/9/main" objectType="Radio" lockText="1"/>
</file>

<file path=xl/ctrlProps/ctrlProp787.xml><?xml version="1.0" encoding="utf-8"?>
<formControlPr xmlns="http://schemas.microsoft.com/office/spreadsheetml/2009/9/main" objectType="Radio" lockText="1"/>
</file>

<file path=xl/ctrlProps/ctrlProp788.xml><?xml version="1.0" encoding="utf-8"?>
<formControlPr xmlns="http://schemas.microsoft.com/office/spreadsheetml/2009/9/main" objectType="Drop" dropLines="12" dropStyle="combo" dx="16" fmlaLink="$Q$105" fmlaRange="'Module 1'!$AG$23:$AG$39" val="0"/>
</file>

<file path=xl/ctrlProps/ctrlProp789.xml><?xml version="1.0" encoding="utf-8"?>
<formControlPr xmlns="http://schemas.microsoft.com/office/spreadsheetml/2009/9/main" objectType="Drop" dropStyle="combo" dx="16" fmlaLink="$T$105" fmlaRange="$AM$21:$AM$24" val="0"/>
</file>

<file path=xl/ctrlProps/ctrlProp790.xml><?xml version="1.0" encoding="utf-8"?>
<formControlPr xmlns="http://schemas.microsoft.com/office/spreadsheetml/2009/9/main" objectType="Drop" dropStyle="combo" dx="16" fmlaLink="$S$105" fmlaRange="$AO$21:$AO$24" val="0"/>
</file>

<file path=xl/ctrlProps/ctrlProp791.xml><?xml version="1.0" encoding="utf-8"?>
<formControlPr xmlns="http://schemas.microsoft.com/office/spreadsheetml/2009/9/main" objectType="Drop" dropLines="12" dropStyle="combo" dx="16" fmlaLink="$Q$104" fmlaRange="'Module 1'!$AG$23:$AG$39" val="0"/>
</file>

<file path=xl/ctrlProps/ctrlProp792.xml><?xml version="1.0" encoding="utf-8"?>
<formControlPr xmlns="http://schemas.microsoft.com/office/spreadsheetml/2009/9/main" objectType="Drop" dropStyle="combo" dx="16" fmlaLink="$T$104" fmlaRange="$AM$21:$AM$24" val="0"/>
</file>

<file path=xl/ctrlProps/ctrlProp793.xml><?xml version="1.0" encoding="utf-8"?>
<formControlPr xmlns="http://schemas.microsoft.com/office/spreadsheetml/2009/9/main" objectType="Drop" dropStyle="combo" dx="16" fmlaLink="$S$104" fmlaRange="$AO$21:$AO$24" val="0"/>
</file>

<file path=xl/ctrlProps/ctrlProp794.xml><?xml version="1.0" encoding="utf-8"?>
<formControlPr xmlns="http://schemas.microsoft.com/office/spreadsheetml/2009/9/main" objectType="Drop" dropLines="12" dropStyle="combo" dx="16" fmlaLink="$Q$205" fmlaRange="'Module 1'!$AG$23:$AG$39" val="0"/>
</file>

<file path=xl/ctrlProps/ctrlProp795.xml><?xml version="1.0" encoding="utf-8"?>
<formControlPr xmlns="http://schemas.microsoft.com/office/spreadsheetml/2009/9/main" objectType="Drop" dropStyle="combo" dx="16" fmlaLink="$T$205" fmlaRange="$AM$21:$AM$24" val="0"/>
</file>

<file path=xl/ctrlProps/ctrlProp796.xml><?xml version="1.0" encoding="utf-8"?>
<formControlPr xmlns="http://schemas.microsoft.com/office/spreadsheetml/2009/9/main" objectType="Drop" dropStyle="combo" dx="16" fmlaLink="$S$205" fmlaRange="$AO$21:$AO$24" val="0"/>
</file>

<file path=xl/ctrlProps/ctrlProp797.xml><?xml version="1.0" encoding="utf-8"?>
<formControlPr xmlns="http://schemas.microsoft.com/office/spreadsheetml/2009/9/main" objectType="Drop" dropLines="12" dropStyle="combo" dx="16" fmlaLink="$Q$390" fmlaRange="'Module 1'!$AG$23:$AG$39" val="0"/>
</file>

<file path=xl/ctrlProps/ctrlProp798.xml><?xml version="1.0" encoding="utf-8"?>
<formControlPr xmlns="http://schemas.microsoft.com/office/spreadsheetml/2009/9/main" objectType="Drop" dropStyle="combo" dx="16" fmlaLink="$T$390" fmlaRange="$AM$21:$AM$24" val="0"/>
</file>

<file path=xl/ctrlProps/ctrlProp799.xml><?xml version="1.0" encoding="utf-8"?>
<formControlPr xmlns="http://schemas.microsoft.com/office/spreadsheetml/2009/9/main" objectType="Drop" dropStyle="combo" dx="16" fmlaLink="$S$390" fmlaRange="$AO$21:$AO$24" val="0"/>
</file>

<file path=xl/ctrlProps/ctrlProp800.xml><?xml version="1.0" encoding="utf-8"?>
<formControlPr xmlns="http://schemas.microsoft.com/office/spreadsheetml/2009/9/main" objectType="Drop" dropLines="12" dropStyle="combo" dx="16" fmlaLink="$Q$484" fmlaRange="'Module 1'!$AG$23:$AG$39" val="0"/>
</file>

<file path=xl/ctrlProps/ctrlProp801.xml><?xml version="1.0" encoding="utf-8"?>
<formControlPr xmlns="http://schemas.microsoft.com/office/spreadsheetml/2009/9/main" objectType="Drop" dropStyle="combo" dx="16" fmlaLink="$T$484" fmlaRange="$AM$21:$AM$24" val="0"/>
</file>

<file path=xl/ctrlProps/ctrlProp802.xml><?xml version="1.0" encoding="utf-8"?>
<formControlPr xmlns="http://schemas.microsoft.com/office/spreadsheetml/2009/9/main" objectType="Drop" dropStyle="combo" dx="16" fmlaLink="$S$484" fmlaRange="$AL$21:$AL$24" val="0"/>
</file>

<file path=xl/ctrlProps/ctrlProp803.xml><?xml version="1.0" encoding="utf-8"?>
<formControlPr xmlns="http://schemas.microsoft.com/office/spreadsheetml/2009/9/main" objectType="Drop" dropLines="12" dropStyle="combo" dx="16" fmlaLink="$Q$487" fmlaRange="'Module 1'!$AG$23:$AG$39" val="0"/>
</file>

<file path=xl/ctrlProps/ctrlProp804.xml><?xml version="1.0" encoding="utf-8"?>
<formControlPr xmlns="http://schemas.microsoft.com/office/spreadsheetml/2009/9/main" objectType="Drop" dropStyle="combo" dx="16" fmlaLink="$T$487" fmlaRange="$AM$21:$AM$24" val="0"/>
</file>

<file path=xl/ctrlProps/ctrlProp805.xml><?xml version="1.0" encoding="utf-8"?>
<formControlPr xmlns="http://schemas.microsoft.com/office/spreadsheetml/2009/9/main" objectType="Drop" dropStyle="combo" dx="16" fmlaLink="$S$487" fmlaRange="$AL$21:$AL$24" val="0"/>
</file>

<file path=xl/ctrlProps/ctrlProp806.xml><?xml version="1.0" encoding="utf-8"?>
<formControlPr xmlns="http://schemas.microsoft.com/office/spreadsheetml/2009/9/main" objectType="Drop" dropLines="12" dropStyle="combo" dx="16" fmlaLink="$Q$485" fmlaRange="'Module 1'!$AG$23:$AG$39" val="0"/>
</file>

<file path=xl/ctrlProps/ctrlProp807.xml><?xml version="1.0" encoding="utf-8"?>
<formControlPr xmlns="http://schemas.microsoft.com/office/spreadsheetml/2009/9/main" objectType="Drop" dropStyle="combo" dx="16" fmlaLink="$T$485" fmlaRange="$AM$21:$AM$24" val="0"/>
</file>

<file path=xl/ctrlProps/ctrlProp808.xml><?xml version="1.0" encoding="utf-8"?>
<formControlPr xmlns="http://schemas.microsoft.com/office/spreadsheetml/2009/9/main" objectType="Drop" dropStyle="combo" dx="16" fmlaLink="$S$485" fmlaRange="$AL$21:$AL$24" val="0"/>
</file>

<file path=xl/ctrlProps/ctrlProp809.xml><?xml version="1.0" encoding="utf-8"?>
<formControlPr xmlns="http://schemas.microsoft.com/office/spreadsheetml/2009/9/main" objectType="Drop" dropLines="12" dropStyle="combo" dx="16" fmlaLink="$Q$486" fmlaRange="'Module 1'!$AG$23:$AG$39" val="0"/>
</file>

<file path=xl/ctrlProps/ctrlProp810.xml><?xml version="1.0" encoding="utf-8"?>
<formControlPr xmlns="http://schemas.microsoft.com/office/spreadsheetml/2009/9/main" objectType="Drop" dropStyle="combo" dx="16" fmlaLink="$T$486" fmlaRange="$AM$21:$AM$24" val="0"/>
</file>

<file path=xl/ctrlProps/ctrlProp811.xml><?xml version="1.0" encoding="utf-8"?>
<formControlPr xmlns="http://schemas.microsoft.com/office/spreadsheetml/2009/9/main" objectType="Drop" dropStyle="combo" dx="16" fmlaLink="$S$486" fmlaRange="$AL$21:$AL$24" val="0"/>
</file>

<file path=xl/ctrlProps/ctrlProp812.xml><?xml version="1.0" encoding="utf-8"?>
<formControlPr xmlns="http://schemas.microsoft.com/office/spreadsheetml/2009/9/main" objectType="Drop" dropStyle="combo" dx="16" fmlaLink="$S$94" fmlaRange="$AL$21:$AL$24" val="0"/>
</file>

<file path=xl/ctrlProps/ctrlProp813.xml><?xml version="1.0" encoding="utf-8"?>
<formControlPr xmlns="http://schemas.microsoft.com/office/spreadsheetml/2009/9/main" objectType="GBox"/>
</file>

<file path=xl/ctrlProps/ctrlProp814.xml><?xml version="1.0" encoding="utf-8"?>
<formControlPr xmlns="http://schemas.microsoft.com/office/spreadsheetml/2009/9/main" objectType="Radio" firstButton="1" fmlaLink="$Q$448" lockText="1"/>
</file>

<file path=xl/ctrlProps/ctrlProp815.xml><?xml version="1.0" encoding="utf-8"?>
<formControlPr xmlns="http://schemas.microsoft.com/office/spreadsheetml/2009/9/main" objectType="Radio" lockText="1"/>
</file>

<file path=xl/ctrlProps/ctrlProp816.xml><?xml version="1.0" encoding="utf-8"?>
<formControlPr xmlns="http://schemas.microsoft.com/office/spreadsheetml/2009/9/main" objectType="Radio" lockText="1"/>
</file>

<file path=xl/ctrlProps/ctrlProp817.xml><?xml version="1.0" encoding="utf-8"?>
<formControlPr xmlns="http://schemas.microsoft.com/office/spreadsheetml/2009/9/main" objectType="GBox" noThreeD="1"/>
</file>

<file path=xl/ctrlProps/ctrlProp818.xml><?xml version="1.0" encoding="utf-8"?>
<formControlPr xmlns="http://schemas.microsoft.com/office/spreadsheetml/2009/9/main" objectType="GBox"/>
</file>

<file path=xl/ctrlProps/ctrlProp819.xml><?xml version="1.0" encoding="utf-8"?>
<formControlPr xmlns="http://schemas.microsoft.com/office/spreadsheetml/2009/9/main" objectType="Radio" checked="Checked" firstButton="1" fmlaLink="$O$155" lockText="1"/>
</file>

<file path=xl/ctrlProps/ctrlProp820.xml><?xml version="1.0" encoding="utf-8"?>
<formControlPr xmlns="http://schemas.microsoft.com/office/spreadsheetml/2009/9/main" objectType="Radio" lockText="1"/>
</file>

<file path=xl/ctrlProps/ctrlProp821.xml><?xml version="1.0" encoding="utf-8"?>
<formControlPr xmlns="http://schemas.microsoft.com/office/spreadsheetml/2009/9/main" objectType="Label" lockText="1"/>
</file>

<file path=xl/ctrlProps/ctrlProp822.xml><?xml version="1.0" encoding="utf-8"?>
<formControlPr xmlns="http://schemas.microsoft.com/office/spreadsheetml/2009/9/main" objectType="GBox"/>
</file>

<file path=xl/ctrlProps/ctrlProp823.xml><?xml version="1.0" encoding="utf-8"?>
<formControlPr xmlns="http://schemas.microsoft.com/office/spreadsheetml/2009/9/main" objectType="Radio" firstButton="1" fmlaLink="$O$260" lockText="1"/>
</file>

<file path=xl/ctrlProps/ctrlProp824.xml><?xml version="1.0" encoding="utf-8"?>
<formControlPr xmlns="http://schemas.microsoft.com/office/spreadsheetml/2009/9/main" objectType="Radio" lockText="1"/>
</file>

<file path=xl/ctrlProps/ctrlProp825.xml><?xml version="1.0" encoding="utf-8"?>
<formControlPr xmlns="http://schemas.microsoft.com/office/spreadsheetml/2009/9/main" objectType="Label" lockText="1"/>
</file>

<file path=xl/ctrlProps/ctrlProp826.xml><?xml version="1.0" encoding="utf-8"?>
<formControlPr xmlns="http://schemas.microsoft.com/office/spreadsheetml/2009/9/main" objectType="GBox"/>
</file>

<file path=xl/ctrlProps/ctrlProp827.xml><?xml version="1.0" encoding="utf-8"?>
<formControlPr xmlns="http://schemas.microsoft.com/office/spreadsheetml/2009/9/main" objectType="Radio" firstButton="1" fmlaLink="$O$346" lockText="1"/>
</file>

<file path=xl/ctrlProps/ctrlProp828.xml><?xml version="1.0" encoding="utf-8"?>
<formControlPr xmlns="http://schemas.microsoft.com/office/spreadsheetml/2009/9/main" objectType="Radio" lockText="1"/>
</file>

<file path=xl/ctrlProps/ctrlProp829.xml><?xml version="1.0" encoding="utf-8"?>
<formControlPr xmlns="http://schemas.microsoft.com/office/spreadsheetml/2009/9/main" objectType="Label" lockText="1"/>
</file>

<file path=xl/ctrlProps/ctrlProp830.xml><?xml version="1.0" encoding="utf-8"?>
<formControlPr xmlns="http://schemas.microsoft.com/office/spreadsheetml/2009/9/main" objectType="GBox"/>
</file>

<file path=xl/ctrlProps/ctrlProp831.xml><?xml version="1.0" encoding="utf-8"?>
<formControlPr xmlns="http://schemas.microsoft.com/office/spreadsheetml/2009/9/main" objectType="Radio" firstButton="1" fmlaLink="$O$454" lockText="1"/>
</file>

<file path=xl/ctrlProps/ctrlProp832.xml><?xml version="1.0" encoding="utf-8"?>
<formControlPr xmlns="http://schemas.microsoft.com/office/spreadsheetml/2009/9/main" objectType="Radio" lockText="1"/>
</file>

<file path=xl/ctrlProps/ctrlProp833.xml><?xml version="1.0" encoding="utf-8"?>
<formControlPr xmlns="http://schemas.microsoft.com/office/spreadsheetml/2009/9/main" objectType="Label" lockText="1"/>
</file>

<file path=xl/ctrlProps/ctrlProp834.xml><?xml version="1.0" encoding="utf-8"?>
<formControlPr xmlns="http://schemas.microsoft.com/office/spreadsheetml/2009/9/main" objectType="GBox"/>
</file>

<file path=xl/ctrlProps/ctrlProp835.xml><?xml version="1.0" encoding="utf-8"?>
<formControlPr xmlns="http://schemas.microsoft.com/office/spreadsheetml/2009/9/main" objectType="Radio" firstButton="1" fmlaLink="$O$563" lockText="1"/>
</file>

<file path=xl/ctrlProps/ctrlProp836.xml><?xml version="1.0" encoding="utf-8"?>
<formControlPr xmlns="http://schemas.microsoft.com/office/spreadsheetml/2009/9/main" objectType="Radio" lockText="1"/>
</file>

<file path=xl/ctrlProps/ctrlProp837.xml><?xml version="1.0" encoding="utf-8"?>
<formControlPr xmlns="http://schemas.microsoft.com/office/spreadsheetml/2009/9/main" objectType="Label" lockText="1"/>
</file>

<file path=xl/ctrlProps/ctrlProp838.xml><?xml version="1.0" encoding="utf-8"?>
<formControlPr xmlns="http://schemas.microsoft.com/office/spreadsheetml/2009/9/main" objectType="GBox"/>
</file>

<file path=xl/ctrlProps/ctrlProp839.xml><?xml version="1.0" encoding="utf-8"?>
<formControlPr xmlns="http://schemas.microsoft.com/office/spreadsheetml/2009/9/main" objectType="Radio" firstButton="1" fmlaLink="$O$641" lockText="1"/>
</file>

<file path=xl/ctrlProps/ctrlProp840.xml><?xml version="1.0" encoding="utf-8"?>
<formControlPr xmlns="http://schemas.microsoft.com/office/spreadsheetml/2009/9/main" objectType="Radio" lockText="1"/>
</file>

<file path=xl/ctrlProps/ctrlProp841.xml><?xml version="1.0" encoding="utf-8"?>
<formControlPr xmlns="http://schemas.microsoft.com/office/spreadsheetml/2009/9/main" objectType="Label" lockText="1"/>
</file>

<file path=xl/ctrlProps/ctrlProp842.xml><?xml version="1.0" encoding="utf-8"?>
<formControlPr xmlns="http://schemas.microsoft.com/office/spreadsheetml/2009/9/main" objectType="GBox"/>
</file>

<file path=xl/ctrlProps/ctrlProp843.xml><?xml version="1.0" encoding="utf-8"?>
<formControlPr xmlns="http://schemas.microsoft.com/office/spreadsheetml/2009/9/main" objectType="Radio" lockText="1"/>
</file>

<file path=xl/ctrlProps/ctrlProp844.xml><?xml version="1.0" encoding="utf-8"?>
<formControlPr xmlns="http://schemas.microsoft.com/office/spreadsheetml/2009/9/main" objectType="Radio" lockText="1"/>
</file>

<file path=xl/ctrlProps/ctrlProp845.xml><?xml version="1.0" encoding="utf-8"?>
<formControlPr xmlns="http://schemas.microsoft.com/office/spreadsheetml/2009/9/main" objectType="Label" lockText="1"/>
</file>

<file path=xl/ctrlProps/ctrlProp846.xml><?xml version="1.0" encoding="utf-8"?>
<formControlPr xmlns="http://schemas.microsoft.com/office/spreadsheetml/2009/9/main" objectType="GBox"/>
</file>

<file path=xl/ctrlProps/ctrlProp847.xml><?xml version="1.0" encoding="utf-8"?>
<formControlPr xmlns="http://schemas.microsoft.com/office/spreadsheetml/2009/9/main" objectType="Radio" firstButton="1" lockText="1"/>
</file>

<file path=xl/ctrlProps/ctrlProp848.xml><?xml version="1.0" encoding="utf-8"?>
<formControlPr xmlns="http://schemas.microsoft.com/office/spreadsheetml/2009/9/main" objectType="Radio" lockText="1"/>
</file>

<file path=xl/ctrlProps/ctrlProp849.xml><?xml version="1.0" encoding="utf-8"?>
<formControlPr xmlns="http://schemas.microsoft.com/office/spreadsheetml/2009/9/main" objectType="Label" lockText="1"/>
</file>

<file path=xl/ctrlProps/ctrlProp850.xml><?xml version="1.0" encoding="utf-8"?>
<formControlPr xmlns="http://schemas.microsoft.com/office/spreadsheetml/2009/9/main" objectType="Button" lockText="1"/>
</file>

<file path=xl/ctrlProps/ctrlProp851.xml><?xml version="1.0" encoding="utf-8"?>
<formControlPr xmlns="http://schemas.microsoft.com/office/spreadsheetml/2009/9/main" objectType="Button" lockText="1"/>
</file>

<file path=xl/ctrlProps/ctrlProp852.xml><?xml version="1.0" encoding="utf-8"?>
<formControlPr xmlns="http://schemas.microsoft.com/office/spreadsheetml/2009/9/main" objectType="Button" lockText="1"/>
</file>

<file path=xl/ctrlProps/ctrlProp853.xml><?xml version="1.0" encoding="utf-8"?>
<formControlPr xmlns="http://schemas.microsoft.com/office/spreadsheetml/2009/9/main" objectType="Button" lockText="1"/>
</file>

<file path=xl/ctrlProps/ctrlProp854.xml><?xml version="1.0" encoding="utf-8"?>
<formControlPr xmlns="http://schemas.microsoft.com/office/spreadsheetml/2009/9/main" objectType="Button" lockText="1"/>
</file>

<file path=xl/ctrlProps/ctrlProp855.xml><?xml version="1.0" encoding="utf-8"?>
<formControlPr xmlns="http://schemas.microsoft.com/office/spreadsheetml/2009/9/main" objectType="Button" lockText="1"/>
</file>

<file path=xl/ctrlProps/ctrlProp856.xml><?xml version="1.0" encoding="utf-8"?>
<formControlPr xmlns="http://schemas.microsoft.com/office/spreadsheetml/2009/9/main" objectType="Button" lockText="1"/>
</file>

<file path=xl/ctrlProps/ctrlProp857.xml><?xml version="1.0" encoding="utf-8"?>
<formControlPr xmlns="http://schemas.microsoft.com/office/spreadsheetml/2009/9/main" objectType="Button" lockText="1"/>
</file>

<file path=xl/ctrlProps/ctrlProp858.xml><?xml version="1.0" encoding="utf-8"?>
<formControlPr xmlns="http://schemas.microsoft.com/office/spreadsheetml/2009/9/main" objectType="Button" lockText="1"/>
</file>

<file path=xl/ctrlProps/ctrlProp859.xml><?xml version="1.0" encoding="utf-8"?>
<formControlPr xmlns="http://schemas.microsoft.com/office/spreadsheetml/2009/9/main" objectType="Button" lockText="1"/>
</file>

<file path=xl/ctrlProps/ctrlProp860.xml><?xml version="1.0" encoding="utf-8"?>
<formControlPr xmlns="http://schemas.microsoft.com/office/spreadsheetml/2009/9/main" objectType="Button" lockText="1"/>
</file>

<file path=xl/ctrlProps/ctrlProp861.xml><?xml version="1.0" encoding="utf-8"?>
<formControlPr xmlns="http://schemas.microsoft.com/office/spreadsheetml/2009/9/main" objectType="Button" lockText="1"/>
</file>

<file path=xl/ctrlProps/ctrlProp862.xml><?xml version="1.0" encoding="utf-8"?>
<formControlPr xmlns="http://schemas.microsoft.com/office/spreadsheetml/2009/9/main" objectType="Button" lockText="1"/>
</file>

<file path=xl/ctrlProps/ctrlProp863.xml><?xml version="1.0" encoding="utf-8"?>
<formControlPr xmlns="http://schemas.microsoft.com/office/spreadsheetml/2009/9/main" objectType="Button" lockText="1"/>
</file>

<file path=xl/ctrlProps/ctrlProp864.xml><?xml version="1.0" encoding="utf-8"?>
<formControlPr xmlns="http://schemas.microsoft.com/office/spreadsheetml/2009/9/main" objectType="Button" lockText="1"/>
</file>

<file path=xl/ctrlProps/ctrlProp865.xml><?xml version="1.0" encoding="utf-8"?>
<formControlPr xmlns="http://schemas.microsoft.com/office/spreadsheetml/2009/9/main" objectType="Button" lockText="1"/>
</file>

<file path=xl/ctrlProps/ctrlProp866.xml><?xml version="1.0" encoding="utf-8"?>
<formControlPr xmlns="http://schemas.microsoft.com/office/spreadsheetml/2009/9/main" objectType="Button" lockText="1"/>
</file>

<file path=xl/ctrlProps/ctrlProp867.xml><?xml version="1.0" encoding="utf-8"?>
<formControlPr xmlns="http://schemas.microsoft.com/office/spreadsheetml/2009/9/main" objectType="Button" lockText="1"/>
</file>

<file path=xl/ctrlProps/ctrlProp868.xml><?xml version="1.0" encoding="utf-8"?>
<formControlPr xmlns="http://schemas.microsoft.com/office/spreadsheetml/2009/9/main" objectType="Button" lockText="1"/>
</file>

<file path=xl/ctrlProps/ctrlProp869.xml><?xml version="1.0" encoding="utf-8"?>
<formControlPr xmlns="http://schemas.microsoft.com/office/spreadsheetml/2009/9/main" objectType="Button" lockText="1"/>
</file>

<file path=xl/ctrlProps/ctrlProp870.xml><?xml version="1.0" encoding="utf-8"?>
<formControlPr xmlns="http://schemas.microsoft.com/office/spreadsheetml/2009/9/main" objectType="Button" lockText="1"/>
</file>

<file path=xl/ctrlProps/ctrlProp871.xml><?xml version="1.0" encoding="utf-8"?>
<formControlPr xmlns="http://schemas.microsoft.com/office/spreadsheetml/2009/9/main" objectType="Button" lockText="1"/>
</file>

<file path=xl/ctrlProps/ctrlProp872.xml><?xml version="1.0" encoding="utf-8"?>
<formControlPr xmlns="http://schemas.microsoft.com/office/spreadsheetml/2009/9/main" objectType="Button" lockText="1"/>
</file>

<file path=xl/ctrlProps/ctrlProp873.xml><?xml version="1.0" encoding="utf-8"?>
<formControlPr xmlns="http://schemas.microsoft.com/office/spreadsheetml/2009/9/main" objectType="Button" lockText="1"/>
</file>

<file path=xl/ctrlProps/ctrlProp874.xml><?xml version="1.0" encoding="utf-8"?>
<formControlPr xmlns="http://schemas.microsoft.com/office/spreadsheetml/2009/9/main" objectType="Button" lockText="1"/>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unredd.net/index.php?option=com_docman&amp;task=doc_details&amp;gid=14017&amp;Itemid=53"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276225</xdr:colOff>
      <xdr:row>9</xdr:row>
      <xdr:rowOff>180975</xdr:rowOff>
    </xdr:from>
    <xdr:to>
      <xdr:col>1</xdr:col>
      <xdr:colOff>2000251</xdr:colOff>
      <xdr:row>16</xdr:row>
      <xdr:rowOff>1038225</xdr:rowOff>
    </xdr:to>
    <xdr:grpSp>
      <xdr:nvGrpSpPr>
        <xdr:cNvPr id="3" name="Group 2"/>
        <xdr:cNvGrpSpPr/>
      </xdr:nvGrpSpPr>
      <xdr:grpSpPr>
        <a:xfrm>
          <a:off x="523875" y="4572000"/>
          <a:ext cx="1724026" cy="3362325"/>
          <a:chOff x="523875" y="4267194"/>
          <a:chExt cx="1724026" cy="2657006"/>
        </a:xfrm>
      </xdr:grpSpPr>
      <xdr:sp macro="" textlink="">
        <xdr:nvSpPr>
          <xdr:cNvPr id="2" name="Flowchart: Process 1"/>
          <xdr:cNvSpPr/>
        </xdr:nvSpPr>
        <xdr:spPr>
          <a:xfrm>
            <a:off x="523875" y="4267194"/>
            <a:ext cx="1724026" cy="714374"/>
          </a:xfrm>
          <a:prstGeom prst="flowChartProcess">
            <a:avLst/>
          </a:prstGeom>
          <a:solidFill>
            <a:sysClr val="window" lastClr="FFFFFF"/>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CH" sz="1100" b="1">
                <a:solidFill>
                  <a:srgbClr val="4F81BD"/>
                </a:solidFill>
                <a:latin typeface="Constantia" pitchFamily="18" charset="0"/>
              </a:rPr>
              <a:t>Module 1</a:t>
            </a:r>
          </a:p>
          <a:p>
            <a:pPr algn="ctr"/>
            <a:r>
              <a:rPr lang="fr-CH" sz="1100" b="1">
                <a:solidFill>
                  <a:sysClr val="windowText" lastClr="000000"/>
                </a:solidFill>
                <a:latin typeface="Constantia" pitchFamily="18" charset="0"/>
              </a:rPr>
              <a:t>Documenting actions</a:t>
            </a:r>
          </a:p>
        </xdr:txBody>
      </xdr:sp>
      <xdr:sp macro="" textlink="">
        <xdr:nvSpPr>
          <xdr:cNvPr id="4" name="Flowchart: Process 3"/>
          <xdr:cNvSpPr/>
        </xdr:nvSpPr>
        <xdr:spPr>
          <a:xfrm>
            <a:off x="523875" y="5232749"/>
            <a:ext cx="1724026" cy="714374"/>
          </a:xfrm>
          <a:prstGeom prst="flowChartProcess">
            <a:avLst/>
          </a:prstGeom>
          <a:solidFill>
            <a:sysClr val="window" lastClr="FFFFFF"/>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CH" sz="1100" b="1">
                <a:solidFill>
                  <a:srgbClr val="4F81BD"/>
                </a:solidFill>
                <a:latin typeface="Constantia" pitchFamily="18" charset="0"/>
              </a:rPr>
              <a:t>Module 2 </a:t>
            </a:r>
          </a:p>
          <a:p>
            <a:pPr algn="ctr"/>
            <a:r>
              <a:rPr lang="fr-CH" sz="1100" b="1">
                <a:solidFill>
                  <a:sysClr val="windowText" lastClr="000000"/>
                </a:solidFill>
                <a:latin typeface="Constantia" pitchFamily="18" charset="0"/>
              </a:rPr>
              <a:t>Identifying benefits and risks </a:t>
            </a:r>
          </a:p>
        </xdr:txBody>
      </xdr:sp>
      <xdr:sp macro="" textlink="">
        <xdr:nvSpPr>
          <xdr:cNvPr id="5" name="Flowchart: Process 4"/>
          <xdr:cNvSpPr/>
        </xdr:nvSpPr>
        <xdr:spPr>
          <a:xfrm>
            <a:off x="523875" y="6209826"/>
            <a:ext cx="1724026" cy="714374"/>
          </a:xfrm>
          <a:prstGeom prst="flowChartProcess">
            <a:avLst/>
          </a:prstGeom>
          <a:solidFill>
            <a:sysClr val="window" lastClr="FFFFFF"/>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CH" sz="1100" b="1">
                <a:solidFill>
                  <a:srgbClr val="4F81BD"/>
                </a:solidFill>
                <a:latin typeface="Constantia" pitchFamily="18" charset="0"/>
              </a:rPr>
              <a:t>Module 3</a:t>
            </a:r>
          </a:p>
          <a:p>
            <a:pPr algn="ctr"/>
            <a:r>
              <a:rPr lang="fr-CH" sz="1100" b="1">
                <a:solidFill>
                  <a:sysClr val="windowText" lastClr="000000"/>
                </a:solidFill>
                <a:latin typeface="Constantia" pitchFamily="18" charset="0"/>
              </a:rPr>
              <a:t>Identifying relevant</a:t>
            </a:r>
            <a:r>
              <a:rPr lang="fr-CH" sz="1100" b="1" baseline="0">
                <a:solidFill>
                  <a:sysClr val="windowText" lastClr="000000"/>
                </a:solidFill>
                <a:latin typeface="Constantia" pitchFamily="18" charset="0"/>
              </a:rPr>
              <a:t> PLRs and gaps</a:t>
            </a:r>
            <a:endParaRPr lang="fr-CH" sz="1100" b="1">
              <a:solidFill>
                <a:sysClr val="windowText" lastClr="000000"/>
              </a:solidFill>
              <a:latin typeface="Constantia" pitchFamily="18" charset="0"/>
            </a:endParaRPr>
          </a:p>
        </xdr:txBody>
      </xdr:sp>
      <xdr:cxnSp macro="">
        <xdr:nvCxnSpPr>
          <xdr:cNvPr id="8" name="Straight Arrow Connector 7"/>
          <xdr:cNvCxnSpPr>
            <a:stCxn id="2" idx="2"/>
            <a:endCxn id="4" idx="0"/>
          </xdr:cNvCxnSpPr>
        </xdr:nvCxnSpPr>
        <xdr:spPr>
          <a:xfrm>
            <a:off x="1385888" y="4981568"/>
            <a:ext cx="0" cy="251181"/>
          </a:xfrm>
          <a:prstGeom prst="straightConnector1">
            <a:avLst/>
          </a:prstGeom>
          <a:ln>
            <a:solidFill>
              <a:srgbClr val="C00000"/>
            </a:solidFill>
            <a:tailEnd type="arrow"/>
          </a:ln>
        </xdr:spPr>
        <xdr:style>
          <a:lnRef idx="1">
            <a:schemeClr val="accent1"/>
          </a:lnRef>
          <a:fillRef idx="0">
            <a:schemeClr val="accent1"/>
          </a:fillRef>
          <a:effectRef idx="0">
            <a:schemeClr val="accent1"/>
          </a:effectRef>
          <a:fontRef idx="minor">
            <a:schemeClr val="tx1"/>
          </a:fontRef>
        </xdr:style>
      </xdr:cxnSp>
      <xdr:cxnSp macro="">
        <xdr:nvCxnSpPr>
          <xdr:cNvPr id="13" name="Straight Arrow Connector 12"/>
          <xdr:cNvCxnSpPr>
            <a:stCxn id="4" idx="2"/>
            <a:endCxn id="5" idx="0"/>
          </xdr:cNvCxnSpPr>
        </xdr:nvCxnSpPr>
        <xdr:spPr>
          <a:xfrm>
            <a:off x="1385888" y="5947123"/>
            <a:ext cx="0" cy="262703"/>
          </a:xfrm>
          <a:prstGeom prst="straightConnector1">
            <a:avLst/>
          </a:prstGeom>
          <a:ln>
            <a:solidFill>
              <a:srgbClr val="C00000"/>
            </a:solidFill>
            <a:tailEnd type="arrow"/>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3</xdr:col>
      <xdr:colOff>676275</xdr:colOff>
      <xdr:row>28</xdr:row>
      <xdr:rowOff>76200</xdr:rowOff>
    </xdr:from>
    <xdr:to>
      <xdr:col>3</xdr:col>
      <xdr:colOff>2133600</xdr:colOff>
      <xdr:row>30</xdr:row>
      <xdr:rowOff>161925</xdr:rowOff>
    </xdr:to>
    <xdr:sp macro="[0]!Module33.Module1" textlink="">
      <xdr:nvSpPr>
        <xdr:cNvPr id="10" name="Flowchart: Process 9"/>
        <xdr:cNvSpPr/>
      </xdr:nvSpPr>
      <xdr:spPr>
        <a:xfrm>
          <a:off x="3209925" y="12982575"/>
          <a:ext cx="1457325" cy="466725"/>
        </a:xfrm>
        <a:prstGeom prst="flowChartProcess">
          <a:avLst/>
        </a:prstGeom>
        <a:solidFill>
          <a:schemeClr val="bg1"/>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Click here to Start</a:t>
          </a:r>
          <a:endParaRPr lang="fr-CH" sz="1100" b="1">
            <a:solidFill>
              <a:srgbClr val="4F81BD"/>
            </a:solidFill>
            <a:latin typeface="Constantia" pitchFamily="18" charset="0"/>
          </a:endParaRPr>
        </a:p>
      </xdr:txBody>
    </xdr:sp>
    <xdr:clientData/>
  </xdr:twoCellAnchor>
  <xdr:twoCellAnchor>
    <xdr:from>
      <xdr:col>1</xdr:col>
      <xdr:colOff>1238250</xdr:colOff>
      <xdr:row>25</xdr:row>
      <xdr:rowOff>352426</xdr:rowOff>
    </xdr:from>
    <xdr:to>
      <xdr:col>3</xdr:col>
      <xdr:colOff>1846261</xdr:colOff>
      <xdr:row>25</xdr:row>
      <xdr:rowOff>619126</xdr:rowOff>
    </xdr:to>
    <xdr:sp macro="" textlink="">
      <xdr:nvSpPr>
        <xdr:cNvPr id="7" name="TextBox 6">
          <a:hlinkClick xmlns:r="http://schemas.openxmlformats.org/officeDocument/2006/relationships" r:id="rId1"/>
        </xdr:cNvPr>
        <xdr:cNvSpPr txBox="1"/>
      </xdr:nvSpPr>
      <xdr:spPr>
        <a:xfrm>
          <a:off x="1485900" y="11915776"/>
          <a:ext cx="2894011"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100" b="1" i="0" u="sng">
              <a:solidFill>
                <a:srgbClr val="2A0DFF"/>
              </a:solidFill>
            </a:rPr>
            <a:t>Benefits and Risks Tool (BERT) v2: User Guide.</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342900</xdr:colOff>
          <xdr:row>23</xdr:row>
          <xdr:rowOff>19050</xdr:rowOff>
        </xdr:from>
        <xdr:to>
          <xdr:col>4</xdr:col>
          <xdr:colOff>647700</xdr:colOff>
          <xdr:row>23</xdr:row>
          <xdr:rowOff>190500</xdr:rowOff>
        </xdr:to>
        <xdr:sp macro="" textlink="">
          <xdr:nvSpPr>
            <xdr:cNvPr id="2348" name="Check Box 300" hidden="1">
              <a:extLst>
                <a:ext uri="{63B3BB69-23CF-44E3-9099-C40C66FF867C}">
                  <a14:compatExt spid="_x0000_s2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24</xdr:row>
          <xdr:rowOff>19050</xdr:rowOff>
        </xdr:from>
        <xdr:to>
          <xdr:col>4</xdr:col>
          <xdr:colOff>647700</xdr:colOff>
          <xdr:row>24</xdr:row>
          <xdr:rowOff>190500</xdr:rowOff>
        </xdr:to>
        <xdr:sp macro="" textlink="">
          <xdr:nvSpPr>
            <xdr:cNvPr id="2357" name="Check Box 309" hidden="1">
              <a:extLst>
                <a:ext uri="{63B3BB69-23CF-44E3-9099-C40C66FF867C}">
                  <a14:compatExt spid="_x0000_s2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25</xdr:row>
          <xdr:rowOff>19050</xdr:rowOff>
        </xdr:from>
        <xdr:to>
          <xdr:col>4</xdr:col>
          <xdr:colOff>647700</xdr:colOff>
          <xdr:row>25</xdr:row>
          <xdr:rowOff>190500</xdr:rowOff>
        </xdr:to>
        <xdr:sp macro="" textlink="">
          <xdr:nvSpPr>
            <xdr:cNvPr id="2358" name="Check Box 310" hidden="1">
              <a:extLst>
                <a:ext uri="{63B3BB69-23CF-44E3-9099-C40C66FF867C}">
                  <a14:compatExt spid="_x0000_s23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26</xdr:row>
          <xdr:rowOff>19050</xdr:rowOff>
        </xdr:from>
        <xdr:to>
          <xdr:col>4</xdr:col>
          <xdr:colOff>647700</xdr:colOff>
          <xdr:row>26</xdr:row>
          <xdr:rowOff>190500</xdr:rowOff>
        </xdr:to>
        <xdr:sp macro="" textlink="">
          <xdr:nvSpPr>
            <xdr:cNvPr id="2359" name="Check Box 311" hidden="1">
              <a:extLst>
                <a:ext uri="{63B3BB69-23CF-44E3-9099-C40C66FF867C}">
                  <a14:compatExt spid="_x0000_s23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27</xdr:row>
          <xdr:rowOff>19050</xdr:rowOff>
        </xdr:from>
        <xdr:to>
          <xdr:col>4</xdr:col>
          <xdr:colOff>647700</xdr:colOff>
          <xdr:row>27</xdr:row>
          <xdr:rowOff>190500</xdr:rowOff>
        </xdr:to>
        <xdr:sp macro="" textlink="">
          <xdr:nvSpPr>
            <xdr:cNvPr id="2360" name="Check Box 312" hidden="1">
              <a:extLst>
                <a:ext uri="{63B3BB69-23CF-44E3-9099-C40C66FF867C}">
                  <a14:compatExt spid="_x0000_s2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28</xdr:row>
          <xdr:rowOff>19050</xdr:rowOff>
        </xdr:from>
        <xdr:to>
          <xdr:col>4</xdr:col>
          <xdr:colOff>647700</xdr:colOff>
          <xdr:row>28</xdr:row>
          <xdr:rowOff>190500</xdr:rowOff>
        </xdr:to>
        <xdr:sp macro="" textlink="">
          <xdr:nvSpPr>
            <xdr:cNvPr id="2361" name="Check Box 313" hidden="1">
              <a:extLst>
                <a:ext uri="{63B3BB69-23CF-44E3-9099-C40C66FF867C}">
                  <a14:compatExt spid="_x0000_s2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29</xdr:row>
          <xdr:rowOff>19050</xdr:rowOff>
        </xdr:from>
        <xdr:to>
          <xdr:col>4</xdr:col>
          <xdr:colOff>647700</xdr:colOff>
          <xdr:row>29</xdr:row>
          <xdr:rowOff>190500</xdr:rowOff>
        </xdr:to>
        <xdr:sp macro="" textlink="">
          <xdr:nvSpPr>
            <xdr:cNvPr id="2362" name="Check Box 314" hidden="1">
              <a:extLst>
                <a:ext uri="{63B3BB69-23CF-44E3-9099-C40C66FF867C}">
                  <a14:compatExt spid="_x0000_s2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30</xdr:row>
          <xdr:rowOff>19050</xdr:rowOff>
        </xdr:from>
        <xdr:to>
          <xdr:col>4</xdr:col>
          <xdr:colOff>647700</xdr:colOff>
          <xdr:row>30</xdr:row>
          <xdr:rowOff>190500</xdr:rowOff>
        </xdr:to>
        <xdr:sp macro="" textlink="">
          <xdr:nvSpPr>
            <xdr:cNvPr id="2363" name="Check Box 315" hidden="1">
              <a:extLst>
                <a:ext uri="{63B3BB69-23CF-44E3-9099-C40C66FF867C}">
                  <a14:compatExt spid="_x0000_s2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31</xdr:row>
          <xdr:rowOff>19050</xdr:rowOff>
        </xdr:from>
        <xdr:to>
          <xdr:col>4</xdr:col>
          <xdr:colOff>647700</xdr:colOff>
          <xdr:row>31</xdr:row>
          <xdr:rowOff>190500</xdr:rowOff>
        </xdr:to>
        <xdr:sp macro="" textlink="">
          <xdr:nvSpPr>
            <xdr:cNvPr id="2364" name="Check Box 316" hidden="1">
              <a:extLst>
                <a:ext uri="{63B3BB69-23CF-44E3-9099-C40C66FF867C}">
                  <a14:compatExt spid="_x0000_s2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32</xdr:row>
          <xdr:rowOff>19050</xdr:rowOff>
        </xdr:from>
        <xdr:to>
          <xdr:col>4</xdr:col>
          <xdr:colOff>647700</xdr:colOff>
          <xdr:row>32</xdr:row>
          <xdr:rowOff>190500</xdr:rowOff>
        </xdr:to>
        <xdr:sp macro="" textlink="">
          <xdr:nvSpPr>
            <xdr:cNvPr id="2365" name="Check Box 317" hidden="1">
              <a:extLst>
                <a:ext uri="{63B3BB69-23CF-44E3-9099-C40C66FF867C}">
                  <a14:compatExt spid="_x0000_s2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23</xdr:row>
          <xdr:rowOff>19050</xdr:rowOff>
        </xdr:from>
        <xdr:to>
          <xdr:col>5</xdr:col>
          <xdr:colOff>647700</xdr:colOff>
          <xdr:row>23</xdr:row>
          <xdr:rowOff>190500</xdr:rowOff>
        </xdr:to>
        <xdr:sp macro="" textlink="">
          <xdr:nvSpPr>
            <xdr:cNvPr id="2366" name="Check Box 318" hidden="1">
              <a:extLst>
                <a:ext uri="{63B3BB69-23CF-44E3-9099-C40C66FF867C}">
                  <a14:compatExt spid="_x0000_s2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24</xdr:row>
          <xdr:rowOff>19050</xdr:rowOff>
        </xdr:from>
        <xdr:to>
          <xdr:col>5</xdr:col>
          <xdr:colOff>647700</xdr:colOff>
          <xdr:row>24</xdr:row>
          <xdr:rowOff>190500</xdr:rowOff>
        </xdr:to>
        <xdr:sp macro="" textlink="">
          <xdr:nvSpPr>
            <xdr:cNvPr id="2367" name="Check Box 319" hidden="1">
              <a:extLst>
                <a:ext uri="{63B3BB69-23CF-44E3-9099-C40C66FF867C}">
                  <a14:compatExt spid="_x0000_s2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25</xdr:row>
          <xdr:rowOff>19050</xdr:rowOff>
        </xdr:from>
        <xdr:to>
          <xdr:col>5</xdr:col>
          <xdr:colOff>647700</xdr:colOff>
          <xdr:row>25</xdr:row>
          <xdr:rowOff>190500</xdr:rowOff>
        </xdr:to>
        <xdr:sp macro="" textlink="">
          <xdr:nvSpPr>
            <xdr:cNvPr id="2368" name="Check Box 320" hidden="1">
              <a:extLst>
                <a:ext uri="{63B3BB69-23CF-44E3-9099-C40C66FF867C}">
                  <a14:compatExt spid="_x0000_s23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26</xdr:row>
          <xdr:rowOff>19050</xdr:rowOff>
        </xdr:from>
        <xdr:to>
          <xdr:col>5</xdr:col>
          <xdr:colOff>647700</xdr:colOff>
          <xdr:row>26</xdr:row>
          <xdr:rowOff>190500</xdr:rowOff>
        </xdr:to>
        <xdr:sp macro="" textlink="">
          <xdr:nvSpPr>
            <xdr:cNvPr id="2369" name="Check Box 321" hidden="1">
              <a:extLst>
                <a:ext uri="{63B3BB69-23CF-44E3-9099-C40C66FF867C}">
                  <a14:compatExt spid="_x0000_s2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27</xdr:row>
          <xdr:rowOff>19050</xdr:rowOff>
        </xdr:from>
        <xdr:to>
          <xdr:col>5</xdr:col>
          <xdr:colOff>647700</xdr:colOff>
          <xdr:row>27</xdr:row>
          <xdr:rowOff>190500</xdr:rowOff>
        </xdr:to>
        <xdr:sp macro="" textlink="">
          <xdr:nvSpPr>
            <xdr:cNvPr id="2370" name="Check Box 322" hidden="1">
              <a:extLst>
                <a:ext uri="{63B3BB69-23CF-44E3-9099-C40C66FF867C}">
                  <a14:compatExt spid="_x0000_s2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28</xdr:row>
          <xdr:rowOff>19050</xdr:rowOff>
        </xdr:from>
        <xdr:to>
          <xdr:col>5</xdr:col>
          <xdr:colOff>647700</xdr:colOff>
          <xdr:row>28</xdr:row>
          <xdr:rowOff>190500</xdr:rowOff>
        </xdr:to>
        <xdr:sp macro="" textlink="">
          <xdr:nvSpPr>
            <xdr:cNvPr id="2371" name="Check Box 323" hidden="1">
              <a:extLst>
                <a:ext uri="{63B3BB69-23CF-44E3-9099-C40C66FF867C}">
                  <a14:compatExt spid="_x0000_s2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29</xdr:row>
          <xdr:rowOff>19050</xdr:rowOff>
        </xdr:from>
        <xdr:to>
          <xdr:col>5</xdr:col>
          <xdr:colOff>647700</xdr:colOff>
          <xdr:row>29</xdr:row>
          <xdr:rowOff>190500</xdr:rowOff>
        </xdr:to>
        <xdr:sp macro="" textlink="">
          <xdr:nvSpPr>
            <xdr:cNvPr id="2372" name="Check Box 324" hidden="1">
              <a:extLst>
                <a:ext uri="{63B3BB69-23CF-44E3-9099-C40C66FF867C}">
                  <a14:compatExt spid="_x0000_s2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30</xdr:row>
          <xdr:rowOff>19050</xdr:rowOff>
        </xdr:from>
        <xdr:to>
          <xdr:col>5</xdr:col>
          <xdr:colOff>647700</xdr:colOff>
          <xdr:row>30</xdr:row>
          <xdr:rowOff>190500</xdr:rowOff>
        </xdr:to>
        <xdr:sp macro="" textlink="">
          <xdr:nvSpPr>
            <xdr:cNvPr id="2373" name="Check Box 325" hidden="1">
              <a:extLst>
                <a:ext uri="{63B3BB69-23CF-44E3-9099-C40C66FF867C}">
                  <a14:compatExt spid="_x0000_s2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31</xdr:row>
          <xdr:rowOff>19050</xdr:rowOff>
        </xdr:from>
        <xdr:to>
          <xdr:col>5</xdr:col>
          <xdr:colOff>647700</xdr:colOff>
          <xdr:row>31</xdr:row>
          <xdr:rowOff>190500</xdr:rowOff>
        </xdr:to>
        <xdr:sp macro="" textlink="">
          <xdr:nvSpPr>
            <xdr:cNvPr id="2374" name="Check Box 326" hidden="1">
              <a:extLst>
                <a:ext uri="{63B3BB69-23CF-44E3-9099-C40C66FF867C}">
                  <a14:compatExt spid="_x0000_s2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32</xdr:row>
          <xdr:rowOff>19050</xdr:rowOff>
        </xdr:from>
        <xdr:to>
          <xdr:col>5</xdr:col>
          <xdr:colOff>647700</xdr:colOff>
          <xdr:row>32</xdr:row>
          <xdr:rowOff>190500</xdr:rowOff>
        </xdr:to>
        <xdr:sp macro="" textlink="">
          <xdr:nvSpPr>
            <xdr:cNvPr id="2375" name="Check Box 327" hidden="1">
              <a:extLst>
                <a:ext uri="{63B3BB69-23CF-44E3-9099-C40C66FF867C}">
                  <a14:compatExt spid="_x0000_s2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23</xdr:row>
          <xdr:rowOff>19050</xdr:rowOff>
        </xdr:from>
        <xdr:to>
          <xdr:col>6</xdr:col>
          <xdr:colOff>647700</xdr:colOff>
          <xdr:row>23</xdr:row>
          <xdr:rowOff>190500</xdr:rowOff>
        </xdr:to>
        <xdr:sp macro="" textlink="">
          <xdr:nvSpPr>
            <xdr:cNvPr id="2376" name="Check Box 328" hidden="1">
              <a:extLst>
                <a:ext uri="{63B3BB69-23CF-44E3-9099-C40C66FF867C}">
                  <a14:compatExt spid="_x0000_s2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24</xdr:row>
          <xdr:rowOff>19050</xdr:rowOff>
        </xdr:from>
        <xdr:to>
          <xdr:col>6</xdr:col>
          <xdr:colOff>647700</xdr:colOff>
          <xdr:row>24</xdr:row>
          <xdr:rowOff>190500</xdr:rowOff>
        </xdr:to>
        <xdr:sp macro="" textlink="">
          <xdr:nvSpPr>
            <xdr:cNvPr id="2377" name="Check Box 329" hidden="1">
              <a:extLst>
                <a:ext uri="{63B3BB69-23CF-44E3-9099-C40C66FF867C}">
                  <a14:compatExt spid="_x0000_s2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25</xdr:row>
          <xdr:rowOff>19050</xdr:rowOff>
        </xdr:from>
        <xdr:to>
          <xdr:col>6</xdr:col>
          <xdr:colOff>647700</xdr:colOff>
          <xdr:row>25</xdr:row>
          <xdr:rowOff>190500</xdr:rowOff>
        </xdr:to>
        <xdr:sp macro="" textlink="">
          <xdr:nvSpPr>
            <xdr:cNvPr id="2378" name="Check Box 330" hidden="1">
              <a:extLst>
                <a:ext uri="{63B3BB69-23CF-44E3-9099-C40C66FF867C}">
                  <a14:compatExt spid="_x0000_s2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26</xdr:row>
          <xdr:rowOff>19050</xdr:rowOff>
        </xdr:from>
        <xdr:to>
          <xdr:col>6</xdr:col>
          <xdr:colOff>647700</xdr:colOff>
          <xdr:row>26</xdr:row>
          <xdr:rowOff>190500</xdr:rowOff>
        </xdr:to>
        <xdr:sp macro="" textlink="">
          <xdr:nvSpPr>
            <xdr:cNvPr id="2379" name="Check Box 331" hidden="1">
              <a:extLst>
                <a:ext uri="{63B3BB69-23CF-44E3-9099-C40C66FF867C}">
                  <a14:compatExt spid="_x0000_s2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27</xdr:row>
          <xdr:rowOff>19050</xdr:rowOff>
        </xdr:from>
        <xdr:to>
          <xdr:col>6</xdr:col>
          <xdr:colOff>647700</xdr:colOff>
          <xdr:row>27</xdr:row>
          <xdr:rowOff>190500</xdr:rowOff>
        </xdr:to>
        <xdr:sp macro="" textlink="">
          <xdr:nvSpPr>
            <xdr:cNvPr id="2380" name="Check Box 332" hidden="1">
              <a:extLst>
                <a:ext uri="{63B3BB69-23CF-44E3-9099-C40C66FF867C}">
                  <a14:compatExt spid="_x0000_s23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28</xdr:row>
          <xdr:rowOff>19050</xdr:rowOff>
        </xdr:from>
        <xdr:to>
          <xdr:col>6</xdr:col>
          <xdr:colOff>647700</xdr:colOff>
          <xdr:row>28</xdr:row>
          <xdr:rowOff>190500</xdr:rowOff>
        </xdr:to>
        <xdr:sp macro="" textlink="">
          <xdr:nvSpPr>
            <xdr:cNvPr id="2381" name="Check Box 333" hidden="1">
              <a:extLst>
                <a:ext uri="{63B3BB69-23CF-44E3-9099-C40C66FF867C}">
                  <a14:compatExt spid="_x0000_s23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29</xdr:row>
          <xdr:rowOff>19050</xdr:rowOff>
        </xdr:from>
        <xdr:to>
          <xdr:col>6</xdr:col>
          <xdr:colOff>647700</xdr:colOff>
          <xdr:row>29</xdr:row>
          <xdr:rowOff>190500</xdr:rowOff>
        </xdr:to>
        <xdr:sp macro="" textlink="">
          <xdr:nvSpPr>
            <xdr:cNvPr id="2382" name="Check Box 334" hidden="1">
              <a:extLst>
                <a:ext uri="{63B3BB69-23CF-44E3-9099-C40C66FF867C}">
                  <a14:compatExt spid="_x0000_s2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30</xdr:row>
          <xdr:rowOff>19050</xdr:rowOff>
        </xdr:from>
        <xdr:to>
          <xdr:col>6</xdr:col>
          <xdr:colOff>647700</xdr:colOff>
          <xdr:row>30</xdr:row>
          <xdr:rowOff>190500</xdr:rowOff>
        </xdr:to>
        <xdr:sp macro="" textlink="">
          <xdr:nvSpPr>
            <xdr:cNvPr id="2383" name="Check Box 335" hidden="1">
              <a:extLst>
                <a:ext uri="{63B3BB69-23CF-44E3-9099-C40C66FF867C}">
                  <a14:compatExt spid="_x0000_s2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31</xdr:row>
          <xdr:rowOff>19050</xdr:rowOff>
        </xdr:from>
        <xdr:to>
          <xdr:col>6</xdr:col>
          <xdr:colOff>647700</xdr:colOff>
          <xdr:row>31</xdr:row>
          <xdr:rowOff>190500</xdr:rowOff>
        </xdr:to>
        <xdr:sp macro="" textlink="">
          <xdr:nvSpPr>
            <xdr:cNvPr id="2384" name="Check Box 336" hidden="1">
              <a:extLst>
                <a:ext uri="{63B3BB69-23CF-44E3-9099-C40C66FF867C}">
                  <a14:compatExt spid="_x0000_s2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32</xdr:row>
          <xdr:rowOff>19050</xdr:rowOff>
        </xdr:from>
        <xdr:to>
          <xdr:col>6</xdr:col>
          <xdr:colOff>647700</xdr:colOff>
          <xdr:row>32</xdr:row>
          <xdr:rowOff>190500</xdr:rowOff>
        </xdr:to>
        <xdr:sp macro="" textlink="">
          <xdr:nvSpPr>
            <xdr:cNvPr id="2385" name="Check Box 337" hidden="1">
              <a:extLst>
                <a:ext uri="{63B3BB69-23CF-44E3-9099-C40C66FF867C}">
                  <a14:compatExt spid="_x0000_s2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23</xdr:row>
          <xdr:rowOff>19050</xdr:rowOff>
        </xdr:from>
        <xdr:to>
          <xdr:col>7</xdr:col>
          <xdr:colOff>647700</xdr:colOff>
          <xdr:row>23</xdr:row>
          <xdr:rowOff>190500</xdr:rowOff>
        </xdr:to>
        <xdr:sp macro="" textlink="">
          <xdr:nvSpPr>
            <xdr:cNvPr id="2386" name="Check Box 338" hidden="1">
              <a:extLst>
                <a:ext uri="{63B3BB69-23CF-44E3-9099-C40C66FF867C}">
                  <a14:compatExt spid="_x0000_s2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24</xdr:row>
          <xdr:rowOff>19050</xdr:rowOff>
        </xdr:from>
        <xdr:to>
          <xdr:col>7</xdr:col>
          <xdr:colOff>647700</xdr:colOff>
          <xdr:row>24</xdr:row>
          <xdr:rowOff>190500</xdr:rowOff>
        </xdr:to>
        <xdr:sp macro="" textlink="">
          <xdr:nvSpPr>
            <xdr:cNvPr id="2387" name="Check Box 339" hidden="1">
              <a:extLst>
                <a:ext uri="{63B3BB69-23CF-44E3-9099-C40C66FF867C}">
                  <a14:compatExt spid="_x0000_s2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25</xdr:row>
          <xdr:rowOff>19050</xdr:rowOff>
        </xdr:from>
        <xdr:to>
          <xdr:col>7</xdr:col>
          <xdr:colOff>647700</xdr:colOff>
          <xdr:row>25</xdr:row>
          <xdr:rowOff>190500</xdr:rowOff>
        </xdr:to>
        <xdr:sp macro="" textlink="">
          <xdr:nvSpPr>
            <xdr:cNvPr id="2388" name="Check Box 340" hidden="1">
              <a:extLst>
                <a:ext uri="{63B3BB69-23CF-44E3-9099-C40C66FF867C}">
                  <a14:compatExt spid="_x0000_s2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26</xdr:row>
          <xdr:rowOff>19050</xdr:rowOff>
        </xdr:from>
        <xdr:to>
          <xdr:col>7</xdr:col>
          <xdr:colOff>647700</xdr:colOff>
          <xdr:row>26</xdr:row>
          <xdr:rowOff>190500</xdr:rowOff>
        </xdr:to>
        <xdr:sp macro="" textlink="">
          <xdr:nvSpPr>
            <xdr:cNvPr id="2389" name="Check Box 341" hidden="1">
              <a:extLst>
                <a:ext uri="{63B3BB69-23CF-44E3-9099-C40C66FF867C}">
                  <a14:compatExt spid="_x0000_s2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27</xdr:row>
          <xdr:rowOff>19050</xdr:rowOff>
        </xdr:from>
        <xdr:to>
          <xdr:col>7</xdr:col>
          <xdr:colOff>647700</xdr:colOff>
          <xdr:row>27</xdr:row>
          <xdr:rowOff>190500</xdr:rowOff>
        </xdr:to>
        <xdr:sp macro="" textlink="">
          <xdr:nvSpPr>
            <xdr:cNvPr id="2390" name="Check Box 342" hidden="1">
              <a:extLst>
                <a:ext uri="{63B3BB69-23CF-44E3-9099-C40C66FF867C}">
                  <a14:compatExt spid="_x0000_s2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28</xdr:row>
          <xdr:rowOff>19050</xdr:rowOff>
        </xdr:from>
        <xdr:to>
          <xdr:col>7</xdr:col>
          <xdr:colOff>647700</xdr:colOff>
          <xdr:row>28</xdr:row>
          <xdr:rowOff>190500</xdr:rowOff>
        </xdr:to>
        <xdr:sp macro="" textlink="">
          <xdr:nvSpPr>
            <xdr:cNvPr id="2391" name="Check Box 343" hidden="1">
              <a:extLst>
                <a:ext uri="{63B3BB69-23CF-44E3-9099-C40C66FF867C}">
                  <a14:compatExt spid="_x0000_s2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29</xdr:row>
          <xdr:rowOff>19050</xdr:rowOff>
        </xdr:from>
        <xdr:to>
          <xdr:col>7</xdr:col>
          <xdr:colOff>647700</xdr:colOff>
          <xdr:row>29</xdr:row>
          <xdr:rowOff>190500</xdr:rowOff>
        </xdr:to>
        <xdr:sp macro="" textlink="">
          <xdr:nvSpPr>
            <xdr:cNvPr id="2392" name="Check Box 344" hidden="1">
              <a:extLst>
                <a:ext uri="{63B3BB69-23CF-44E3-9099-C40C66FF867C}">
                  <a14:compatExt spid="_x0000_s2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30</xdr:row>
          <xdr:rowOff>19050</xdr:rowOff>
        </xdr:from>
        <xdr:to>
          <xdr:col>7</xdr:col>
          <xdr:colOff>647700</xdr:colOff>
          <xdr:row>30</xdr:row>
          <xdr:rowOff>190500</xdr:rowOff>
        </xdr:to>
        <xdr:sp macro="" textlink="">
          <xdr:nvSpPr>
            <xdr:cNvPr id="2393" name="Check Box 345" hidden="1">
              <a:extLst>
                <a:ext uri="{63B3BB69-23CF-44E3-9099-C40C66FF867C}">
                  <a14:compatExt spid="_x0000_s2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31</xdr:row>
          <xdr:rowOff>19050</xdr:rowOff>
        </xdr:from>
        <xdr:to>
          <xdr:col>7</xdr:col>
          <xdr:colOff>647700</xdr:colOff>
          <xdr:row>31</xdr:row>
          <xdr:rowOff>190500</xdr:rowOff>
        </xdr:to>
        <xdr:sp macro="" textlink="">
          <xdr:nvSpPr>
            <xdr:cNvPr id="2394" name="Check Box 346" hidden="1">
              <a:extLst>
                <a:ext uri="{63B3BB69-23CF-44E3-9099-C40C66FF867C}">
                  <a14:compatExt spid="_x0000_s2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32</xdr:row>
          <xdr:rowOff>19050</xdr:rowOff>
        </xdr:from>
        <xdr:to>
          <xdr:col>7</xdr:col>
          <xdr:colOff>647700</xdr:colOff>
          <xdr:row>32</xdr:row>
          <xdr:rowOff>190500</xdr:rowOff>
        </xdr:to>
        <xdr:sp macro="" textlink="">
          <xdr:nvSpPr>
            <xdr:cNvPr id="2395" name="Check Box 347" hidden="1">
              <a:extLst>
                <a:ext uri="{63B3BB69-23CF-44E3-9099-C40C66FF867C}">
                  <a14:compatExt spid="_x0000_s2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23</xdr:row>
          <xdr:rowOff>19050</xdr:rowOff>
        </xdr:from>
        <xdr:to>
          <xdr:col>8</xdr:col>
          <xdr:colOff>647700</xdr:colOff>
          <xdr:row>23</xdr:row>
          <xdr:rowOff>190500</xdr:rowOff>
        </xdr:to>
        <xdr:sp macro="" textlink="">
          <xdr:nvSpPr>
            <xdr:cNvPr id="2396" name="Check Box 348" hidden="1">
              <a:extLst>
                <a:ext uri="{63B3BB69-23CF-44E3-9099-C40C66FF867C}">
                  <a14:compatExt spid="_x0000_s2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24</xdr:row>
          <xdr:rowOff>19050</xdr:rowOff>
        </xdr:from>
        <xdr:to>
          <xdr:col>8</xdr:col>
          <xdr:colOff>647700</xdr:colOff>
          <xdr:row>24</xdr:row>
          <xdr:rowOff>190500</xdr:rowOff>
        </xdr:to>
        <xdr:sp macro="" textlink="">
          <xdr:nvSpPr>
            <xdr:cNvPr id="2397" name="Check Box 349" hidden="1">
              <a:extLst>
                <a:ext uri="{63B3BB69-23CF-44E3-9099-C40C66FF867C}">
                  <a14:compatExt spid="_x0000_s2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25</xdr:row>
          <xdr:rowOff>19050</xdr:rowOff>
        </xdr:from>
        <xdr:to>
          <xdr:col>8</xdr:col>
          <xdr:colOff>647700</xdr:colOff>
          <xdr:row>25</xdr:row>
          <xdr:rowOff>190500</xdr:rowOff>
        </xdr:to>
        <xdr:sp macro="" textlink="">
          <xdr:nvSpPr>
            <xdr:cNvPr id="2398" name="Check Box 350" hidden="1">
              <a:extLst>
                <a:ext uri="{63B3BB69-23CF-44E3-9099-C40C66FF867C}">
                  <a14:compatExt spid="_x0000_s23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26</xdr:row>
          <xdr:rowOff>19050</xdr:rowOff>
        </xdr:from>
        <xdr:to>
          <xdr:col>8</xdr:col>
          <xdr:colOff>647700</xdr:colOff>
          <xdr:row>26</xdr:row>
          <xdr:rowOff>190500</xdr:rowOff>
        </xdr:to>
        <xdr:sp macro="" textlink="">
          <xdr:nvSpPr>
            <xdr:cNvPr id="2399" name="Check Box 351" hidden="1">
              <a:extLst>
                <a:ext uri="{63B3BB69-23CF-44E3-9099-C40C66FF867C}">
                  <a14:compatExt spid="_x0000_s2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27</xdr:row>
          <xdr:rowOff>19050</xdr:rowOff>
        </xdr:from>
        <xdr:to>
          <xdr:col>8</xdr:col>
          <xdr:colOff>647700</xdr:colOff>
          <xdr:row>27</xdr:row>
          <xdr:rowOff>190500</xdr:rowOff>
        </xdr:to>
        <xdr:sp macro="" textlink="">
          <xdr:nvSpPr>
            <xdr:cNvPr id="2400" name="Check Box 352" hidden="1">
              <a:extLst>
                <a:ext uri="{63B3BB69-23CF-44E3-9099-C40C66FF867C}">
                  <a14:compatExt spid="_x0000_s2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28</xdr:row>
          <xdr:rowOff>19050</xdr:rowOff>
        </xdr:from>
        <xdr:to>
          <xdr:col>8</xdr:col>
          <xdr:colOff>647700</xdr:colOff>
          <xdr:row>28</xdr:row>
          <xdr:rowOff>190500</xdr:rowOff>
        </xdr:to>
        <xdr:sp macro="" textlink="">
          <xdr:nvSpPr>
            <xdr:cNvPr id="2401" name="Check Box 353" hidden="1">
              <a:extLst>
                <a:ext uri="{63B3BB69-23CF-44E3-9099-C40C66FF867C}">
                  <a14:compatExt spid="_x0000_s2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29</xdr:row>
          <xdr:rowOff>19050</xdr:rowOff>
        </xdr:from>
        <xdr:to>
          <xdr:col>8</xdr:col>
          <xdr:colOff>647700</xdr:colOff>
          <xdr:row>29</xdr:row>
          <xdr:rowOff>190500</xdr:rowOff>
        </xdr:to>
        <xdr:sp macro="" textlink="">
          <xdr:nvSpPr>
            <xdr:cNvPr id="2402" name="Check Box 354" hidden="1">
              <a:extLst>
                <a:ext uri="{63B3BB69-23CF-44E3-9099-C40C66FF867C}">
                  <a14:compatExt spid="_x0000_s2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30</xdr:row>
          <xdr:rowOff>19050</xdr:rowOff>
        </xdr:from>
        <xdr:to>
          <xdr:col>8</xdr:col>
          <xdr:colOff>647700</xdr:colOff>
          <xdr:row>30</xdr:row>
          <xdr:rowOff>190500</xdr:rowOff>
        </xdr:to>
        <xdr:sp macro="" textlink="">
          <xdr:nvSpPr>
            <xdr:cNvPr id="2403" name="Check Box 355" hidden="1">
              <a:extLst>
                <a:ext uri="{63B3BB69-23CF-44E3-9099-C40C66FF867C}">
                  <a14:compatExt spid="_x0000_s2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31</xdr:row>
          <xdr:rowOff>19050</xdr:rowOff>
        </xdr:from>
        <xdr:to>
          <xdr:col>8</xdr:col>
          <xdr:colOff>647700</xdr:colOff>
          <xdr:row>31</xdr:row>
          <xdr:rowOff>190500</xdr:rowOff>
        </xdr:to>
        <xdr:sp macro="" textlink="">
          <xdr:nvSpPr>
            <xdr:cNvPr id="2404" name="Check Box 356" hidden="1">
              <a:extLst>
                <a:ext uri="{63B3BB69-23CF-44E3-9099-C40C66FF867C}">
                  <a14:compatExt spid="_x0000_s2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32</xdr:row>
          <xdr:rowOff>19050</xdr:rowOff>
        </xdr:from>
        <xdr:to>
          <xdr:col>8</xdr:col>
          <xdr:colOff>647700</xdr:colOff>
          <xdr:row>32</xdr:row>
          <xdr:rowOff>190500</xdr:rowOff>
        </xdr:to>
        <xdr:sp macro="" textlink="">
          <xdr:nvSpPr>
            <xdr:cNvPr id="2405" name="Check Box 357" hidden="1">
              <a:extLst>
                <a:ext uri="{63B3BB69-23CF-44E3-9099-C40C66FF867C}">
                  <a14:compatExt spid="_x0000_s2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23</xdr:row>
          <xdr:rowOff>19050</xdr:rowOff>
        </xdr:from>
        <xdr:to>
          <xdr:col>9</xdr:col>
          <xdr:colOff>647700</xdr:colOff>
          <xdr:row>23</xdr:row>
          <xdr:rowOff>190500</xdr:rowOff>
        </xdr:to>
        <xdr:sp macro="" textlink="">
          <xdr:nvSpPr>
            <xdr:cNvPr id="2406" name="Check Box 358" hidden="1">
              <a:extLst>
                <a:ext uri="{63B3BB69-23CF-44E3-9099-C40C66FF867C}">
                  <a14:compatExt spid="_x0000_s2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24</xdr:row>
          <xdr:rowOff>19050</xdr:rowOff>
        </xdr:from>
        <xdr:to>
          <xdr:col>9</xdr:col>
          <xdr:colOff>647700</xdr:colOff>
          <xdr:row>24</xdr:row>
          <xdr:rowOff>190500</xdr:rowOff>
        </xdr:to>
        <xdr:sp macro="" textlink="">
          <xdr:nvSpPr>
            <xdr:cNvPr id="2407" name="Check Box 359" hidden="1">
              <a:extLst>
                <a:ext uri="{63B3BB69-23CF-44E3-9099-C40C66FF867C}">
                  <a14:compatExt spid="_x0000_s2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25</xdr:row>
          <xdr:rowOff>19050</xdr:rowOff>
        </xdr:from>
        <xdr:to>
          <xdr:col>9</xdr:col>
          <xdr:colOff>647700</xdr:colOff>
          <xdr:row>25</xdr:row>
          <xdr:rowOff>190500</xdr:rowOff>
        </xdr:to>
        <xdr:sp macro="" textlink="">
          <xdr:nvSpPr>
            <xdr:cNvPr id="2408" name="Check Box 360" hidden="1">
              <a:extLst>
                <a:ext uri="{63B3BB69-23CF-44E3-9099-C40C66FF867C}">
                  <a14:compatExt spid="_x0000_s2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26</xdr:row>
          <xdr:rowOff>19050</xdr:rowOff>
        </xdr:from>
        <xdr:to>
          <xdr:col>9</xdr:col>
          <xdr:colOff>647700</xdr:colOff>
          <xdr:row>26</xdr:row>
          <xdr:rowOff>190500</xdr:rowOff>
        </xdr:to>
        <xdr:sp macro="" textlink="">
          <xdr:nvSpPr>
            <xdr:cNvPr id="2409" name="Check Box 361" hidden="1">
              <a:extLst>
                <a:ext uri="{63B3BB69-23CF-44E3-9099-C40C66FF867C}">
                  <a14:compatExt spid="_x0000_s2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27</xdr:row>
          <xdr:rowOff>19050</xdr:rowOff>
        </xdr:from>
        <xdr:to>
          <xdr:col>9</xdr:col>
          <xdr:colOff>647700</xdr:colOff>
          <xdr:row>27</xdr:row>
          <xdr:rowOff>190500</xdr:rowOff>
        </xdr:to>
        <xdr:sp macro="" textlink="">
          <xdr:nvSpPr>
            <xdr:cNvPr id="2410" name="Check Box 362" hidden="1">
              <a:extLst>
                <a:ext uri="{63B3BB69-23CF-44E3-9099-C40C66FF867C}">
                  <a14:compatExt spid="_x0000_s2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28</xdr:row>
          <xdr:rowOff>19050</xdr:rowOff>
        </xdr:from>
        <xdr:to>
          <xdr:col>9</xdr:col>
          <xdr:colOff>647700</xdr:colOff>
          <xdr:row>28</xdr:row>
          <xdr:rowOff>190500</xdr:rowOff>
        </xdr:to>
        <xdr:sp macro="" textlink="">
          <xdr:nvSpPr>
            <xdr:cNvPr id="2411" name="Check Box 363" hidden="1">
              <a:extLst>
                <a:ext uri="{63B3BB69-23CF-44E3-9099-C40C66FF867C}">
                  <a14:compatExt spid="_x0000_s2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29</xdr:row>
          <xdr:rowOff>19050</xdr:rowOff>
        </xdr:from>
        <xdr:to>
          <xdr:col>9</xdr:col>
          <xdr:colOff>647700</xdr:colOff>
          <xdr:row>29</xdr:row>
          <xdr:rowOff>190500</xdr:rowOff>
        </xdr:to>
        <xdr:sp macro="" textlink="">
          <xdr:nvSpPr>
            <xdr:cNvPr id="2412" name="Check Box 364" hidden="1">
              <a:extLst>
                <a:ext uri="{63B3BB69-23CF-44E3-9099-C40C66FF867C}">
                  <a14:compatExt spid="_x0000_s2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30</xdr:row>
          <xdr:rowOff>19050</xdr:rowOff>
        </xdr:from>
        <xdr:to>
          <xdr:col>9</xdr:col>
          <xdr:colOff>647700</xdr:colOff>
          <xdr:row>30</xdr:row>
          <xdr:rowOff>190500</xdr:rowOff>
        </xdr:to>
        <xdr:sp macro="" textlink="">
          <xdr:nvSpPr>
            <xdr:cNvPr id="2413" name="Check Box 365" hidden="1">
              <a:extLst>
                <a:ext uri="{63B3BB69-23CF-44E3-9099-C40C66FF867C}">
                  <a14:compatExt spid="_x0000_s2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31</xdr:row>
          <xdr:rowOff>19050</xdr:rowOff>
        </xdr:from>
        <xdr:to>
          <xdr:col>9</xdr:col>
          <xdr:colOff>647700</xdr:colOff>
          <xdr:row>31</xdr:row>
          <xdr:rowOff>190500</xdr:rowOff>
        </xdr:to>
        <xdr:sp macro="" textlink="">
          <xdr:nvSpPr>
            <xdr:cNvPr id="2414" name="Check Box 366" hidden="1">
              <a:extLst>
                <a:ext uri="{63B3BB69-23CF-44E3-9099-C40C66FF867C}">
                  <a14:compatExt spid="_x0000_s2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32</xdr:row>
          <xdr:rowOff>19050</xdr:rowOff>
        </xdr:from>
        <xdr:to>
          <xdr:col>9</xdr:col>
          <xdr:colOff>647700</xdr:colOff>
          <xdr:row>32</xdr:row>
          <xdr:rowOff>190500</xdr:rowOff>
        </xdr:to>
        <xdr:sp macro="" textlink="">
          <xdr:nvSpPr>
            <xdr:cNvPr id="2415" name="Check Box 367" hidden="1">
              <a:extLst>
                <a:ext uri="{63B3BB69-23CF-44E3-9099-C40C66FF867C}">
                  <a14:compatExt spid="_x0000_s2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33</xdr:row>
          <xdr:rowOff>19050</xdr:rowOff>
        </xdr:from>
        <xdr:to>
          <xdr:col>4</xdr:col>
          <xdr:colOff>647700</xdr:colOff>
          <xdr:row>33</xdr:row>
          <xdr:rowOff>190500</xdr:rowOff>
        </xdr:to>
        <xdr:sp macro="" textlink="">
          <xdr:nvSpPr>
            <xdr:cNvPr id="2542" name="Check Box 494" hidden="1">
              <a:extLst>
                <a:ext uri="{63B3BB69-23CF-44E3-9099-C40C66FF867C}">
                  <a14:compatExt spid="_x0000_s2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33</xdr:row>
          <xdr:rowOff>19050</xdr:rowOff>
        </xdr:from>
        <xdr:to>
          <xdr:col>5</xdr:col>
          <xdr:colOff>647700</xdr:colOff>
          <xdr:row>33</xdr:row>
          <xdr:rowOff>190500</xdr:rowOff>
        </xdr:to>
        <xdr:sp macro="" textlink="">
          <xdr:nvSpPr>
            <xdr:cNvPr id="2543" name="Check Box 495" hidden="1">
              <a:extLst>
                <a:ext uri="{63B3BB69-23CF-44E3-9099-C40C66FF867C}">
                  <a14:compatExt spid="_x0000_s2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33</xdr:row>
          <xdr:rowOff>19050</xdr:rowOff>
        </xdr:from>
        <xdr:to>
          <xdr:col>6</xdr:col>
          <xdr:colOff>647700</xdr:colOff>
          <xdr:row>33</xdr:row>
          <xdr:rowOff>190500</xdr:rowOff>
        </xdr:to>
        <xdr:sp macro="" textlink="">
          <xdr:nvSpPr>
            <xdr:cNvPr id="2544" name="Check Box 496" hidden="1">
              <a:extLst>
                <a:ext uri="{63B3BB69-23CF-44E3-9099-C40C66FF867C}">
                  <a14:compatExt spid="_x0000_s2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33</xdr:row>
          <xdr:rowOff>19050</xdr:rowOff>
        </xdr:from>
        <xdr:to>
          <xdr:col>7</xdr:col>
          <xdr:colOff>647700</xdr:colOff>
          <xdr:row>33</xdr:row>
          <xdr:rowOff>190500</xdr:rowOff>
        </xdr:to>
        <xdr:sp macro="" textlink="">
          <xdr:nvSpPr>
            <xdr:cNvPr id="2545" name="Check Box 497" hidden="1">
              <a:extLst>
                <a:ext uri="{63B3BB69-23CF-44E3-9099-C40C66FF867C}">
                  <a14:compatExt spid="_x0000_s25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33</xdr:row>
          <xdr:rowOff>19050</xdr:rowOff>
        </xdr:from>
        <xdr:to>
          <xdr:col>8</xdr:col>
          <xdr:colOff>647700</xdr:colOff>
          <xdr:row>33</xdr:row>
          <xdr:rowOff>190500</xdr:rowOff>
        </xdr:to>
        <xdr:sp macro="" textlink="">
          <xdr:nvSpPr>
            <xdr:cNvPr id="2546" name="Check Box 498" hidden="1">
              <a:extLst>
                <a:ext uri="{63B3BB69-23CF-44E3-9099-C40C66FF867C}">
                  <a14:compatExt spid="_x0000_s2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33</xdr:row>
          <xdr:rowOff>19050</xdr:rowOff>
        </xdr:from>
        <xdr:to>
          <xdr:col>9</xdr:col>
          <xdr:colOff>647700</xdr:colOff>
          <xdr:row>33</xdr:row>
          <xdr:rowOff>190500</xdr:rowOff>
        </xdr:to>
        <xdr:sp macro="" textlink="">
          <xdr:nvSpPr>
            <xdr:cNvPr id="2547" name="Check Box 499" hidden="1">
              <a:extLst>
                <a:ext uri="{63B3BB69-23CF-44E3-9099-C40C66FF867C}">
                  <a14:compatExt spid="_x0000_s25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34</xdr:row>
          <xdr:rowOff>19050</xdr:rowOff>
        </xdr:from>
        <xdr:to>
          <xdr:col>4</xdr:col>
          <xdr:colOff>647700</xdr:colOff>
          <xdr:row>34</xdr:row>
          <xdr:rowOff>190500</xdr:rowOff>
        </xdr:to>
        <xdr:sp macro="" textlink="">
          <xdr:nvSpPr>
            <xdr:cNvPr id="2548" name="Check Box 500" hidden="1">
              <a:extLst>
                <a:ext uri="{63B3BB69-23CF-44E3-9099-C40C66FF867C}">
                  <a14:compatExt spid="_x0000_s2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34</xdr:row>
          <xdr:rowOff>19050</xdr:rowOff>
        </xdr:from>
        <xdr:to>
          <xdr:col>5</xdr:col>
          <xdr:colOff>647700</xdr:colOff>
          <xdr:row>34</xdr:row>
          <xdr:rowOff>190500</xdr:rowOff>
        </xdr:to>
        <xdr:sp macro="" textlink="">
          <xdr:nvSpPr>
            <xdr:cNvPr id="2549" name="Check Box 501" hidden="1">
              <a:extLst>
                <a:ext uri="{63B3BB69-23CF-44E3-9099-C40C66FF867C}">
                  <a14:compatExt spid="_x0000_s2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34</xdr:row>
          <xdr:rowOff>19050</xdr:rowOff>
        </xdr:from>
        <xdr:to>
          <xdr:col>6</xdr:col>
          <xdr:colOff>647700</xdr:colOff>
          <xdr:row>34</xdr:row>
          <xdr:rowOff>190500</xdr:rowOff>
        </xdr:to>
        <xdr:sp macro="" textlink="">
          <xdr:nvSpPr>
            <xdr:cNvPr id="2550" name="Check Box 502" hidden="1">
              <a:extLst>
                <a:ext uri="{63B3BB69-23CF-44E3-9099-C40C66FF867C}">
                  <a14:compatExt spid="_x0000_s25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34</xdr:row>
          <xdr:rowOff>19050</xdr:rowOff>
        </xdr:from>
        <xdr:to>
          <xdr:col>7</xdr:col>
          <xdr:colOff>647700</xdr:colOff>
          <xdr:row>34</xdr:row>
          <xdr:rowOff>190500</xdr:rowOff>
        </xdr:to>
        <xdr:sp macro="" textlink="">
          <xdr:nvSpPr>
            <xdr:cNvPr id="2551" name="Check Box 503" hidden="1">
              <a:extLst>
                <a:ext uri="{63B3BB69-23CF-44E3-9099-C40C66FF867C}">
                  <a14:compatExt spid="_x0000_s25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34</xdr:row>
          <xdr:rowOff>19050</xdr:rowOff>
        </xdr:from>
        <xdr:to>
          <xdr:col>8</xdr:col>
          <xdr:colOff>647700</xdr:colOff>
          <xdr:row>34</xdr:row>
          <xdr:rowOff>190500</xdr:rowOff>
        </xdr:to>
        <xdr:sp macro="" textlink="">
          <xdr:nvSpPr>
            <xdr:cNvPr id="2552" name="Check Box 504" hidden="1">
              <a:extLst>
                <a:ext uri="{63B3BB69-23CF-44E3-9099-C40C66FF867C}">
                  <a14:compatExt spid="_x0000_s25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34</xdr:row>
          <xdr:rowOff>19050</xdr:rowOff>
        </xdr:from>
        <xdr:to>
          <xdr:col>9</xdr:col>
          <xdr:colOff>647700</xdr:colOff>
          <xdr:row>34</xdr:row>
          <xdr:rowOff>190500</xdr:rowOff>
        </xdr:to>
        <xdr:sp macro="" textlink="">
          <xdr:nvSpPr>
            <xdr:cNvPr id="2553" name="Check Box 505" hidden="1">
              <a:extLst>
                <a:ext uri="{63B3BB69-23CF-44E3-9099-C40C66FF867C}">
                  <a14:compatExt spid="_x0000_s2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35</xdr:row>
          <xdr:rowOff>19050</xdr:rowOff>
        </xdr:from>
        <xdr:to>
          <xdr:col>4</xdr:col>
          <xdr:colOff>647700</xdr:colOff>
          <xdr:row>35</xdr:row>
          <xdr:rowOff>190500</xdr:rowOff>
        </xdr:to>
        <xdr:sp macro="" textlink="">
          <xdr:nvSpPr>
            <xdr:cNvPr id="2554" name="Check Box 506" hidden="1">
              <a:extLst>
                <a:ext uri="{63B3BB69-23CF-44E3-9099-C40C66FF867C}">
                  <a14:compatExt spid="_x0000_s2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35</xdr:row>
          <xdr:rowOff>19050</xdr:rowOff>
        </xdr:from>
        <xdr:to>
          <xdr:col>5</xdr:col>
          <xdr:colOff>647700</xdr:colOff>
          <xdr:row>35</xdr:row>
          <xdr:rowOff>190500</xdr:rowOff>
        </xdr:to>
        <xdr:sp macro="" textlink="">
          <xdr:nvSpPr>
            <xdr:cNvPr id="2555" name="Check Box 507" hidden="1">
              <a:extLst>
                <a:ext uri="{63B3BB69-23CF-44E3-9099-C40C66FF867C}">
                  <a14:compatExt spid="_x0000_s25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35</xdr:row>
          <xdr:rowOff>19050</xdr:rowOff>
        </xdr:from>
        <xdr:to>
          <xdr:col>6</xdr:col>
          <xdr:colOff>647700</xdr:colOff>
          <xdr:row>35</xdr:row>
          <xdr:rowOff>190500</xdr:rowOff>
        </xdr:to>
        <xdr:sp macro="" textlink="">
          <xdr:nvSpPr>
            <xdr:cNvPr id="2556" name="Check Box 508" hidden="1">
              <a:extLst>
                <a:ext uri="{63B3BB69-23CF-44E3-9099-C40C66FF867C}">
                  <a14:compatExt spid="_x0000_s25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35</xdr:row>
          <xdr:rowOff>19050</xdr:rowOff>
        </xdr:from>
        <xdr:to>
          <xdr:col>7</xdr:col>
          <xdr:colOff>647700</xdr:colOff>
          <xdr:row>35</xdr:row>
          <xdr:rowOff>190500</xdr:rowOff>
        </xdr:to>
        <xdr:sp macro="" textlink="">
          <xdr:nvSpPr>
            <xdr:cNvPr id="2557" name="Check Box 509" hidden="1">
              <a:extLst>
                <a:ext uri="{63B3BB69-23CF-44E3-9099-C40C66FF867C}">
                  <a14:compatExt spid="_x0000_s2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35</xdr:row>
          <xdr:rowOff>19050</xdr:rowOff>
        </xdr:from>
        <xdr:to>
          <xdr:col>8</xdr:col>
          <xdr:colOff>647700</xdr:colOff>
          <xdr:row>35</xdr:row>
          <xdr:rowOff>190500</xdr:rowOff>
        </xdr:to>
        <xdr:sp macro="" textlink="">
          <xdr:nvSpPr>
            <xdr:cNvPr id="2558" name="Check Box 510" hidden="1">
              <a:extLst>
                <a:ext uri="{63B3BB69-23CF-44E3-9099-C40C66FF867C}">
                  <a14:compatExt spid="_x0000_s2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35</xdr:row>
          <xdr:rowOff>19050</xdr:rowOff>
        </xdr:from>
        <xdr:to>
          <xdr:col>9</xdr:col>
          <xdr:colOff>647700</xdr:colOff>
          <xdr:row>35</xdr:row>
          <xdr:rowOff>190500</xdr:rowOff>
        </xdr:to>
        <xdr:sp macro="" textlink="">
          <xdr:nvSpPr>
            <xdr:cNvPr id="2559" name="Check Box 511" hidden="1">
              <a:extLst>
                <a:ext uri="{63B3BB69-23CF-44E3-9099-C40C66FF867C}">
                  <a14:compatExt spid="_x0000_s25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36</xdr:row>
          <xdr:rowOff>19050</xdr:rowOff>
        </xdr:from>
        <xdr:to>
          <xdr:col>4</xdr:col>
          <xdr:colOff>647700</xdr:colOff>
          <xdr:row>36</xdr:row>
          <xdr:rowOff>190500</xdr:rowOff>
        </xdr:to>
        <xdr:sp macro="" textlink="">
          <xdr:nvSpPr>
            <xdr:cNvPr id="2560" name="Check Box 512" hidden="1">
              <a:extLst>
                <a:ext uri="{63B3BB69-23CF-44E3-9099-C40C66FF867C}">
                  <a14:compatExt spid="_x0000_s2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36</xdr:row>
          <xdr:rowOff>19050</xdr:rowOff>
        </xdr:from>
        <xdr:to>
          <xdr:col>5</xdr:col>
          <xdr:colOff>647700</xdr:colOff>
          <xdr:row>36</xdr:row>
          <xdr:rowOff>190500</xdr:rowOff>
        </xdr:to>
        <xdr:sp macro="" textlink="">
          <xdr:nvSpPr>
            <xdr:cNvPr id="2561" name="Check Box 513" hidden="1">
              <a:extLst>
                <a:ext uri="{63B3BB69-23CF-44E3-9099-C40C66FF867C}">
                  <a14:compatExt spid="_x0000_s25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36</xdr:row>
          <xdr:rowOff>19050</xdr:rowOff>
        </xdr:from>
        <xdr:to>
          <xdr:col>6</xdr:col>
          <xdr:colOff>647700</xdr:colOff>
          <xdr:row>36</xdr:row>
          <xdr:rowOff>190500</xdr:rowOff>
        </xdr:to>
        <xdr:sp macro="" textlink="">
          <xdr:nvSpPr>
            <xdr:cNvPr id="2562" name="Check Box 514" hidden="1">
              <a:extLst>
                <a:ext uri="{63B3BB69-23CF-44E3-9099-C40C66FF867C}">
                  <a14:compatExt spid="_x0000_s25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36</xdr:row>
          <xdr:rowOff>19050</xdr:rowOff>
        </xdr:from>
        <xdr:to>
          <xdr:col>7</xdr:col>
          <xdr:colOff>647700</xdr:colOff>
          <xdr:row>36</xdr:row>
          <xdr:rowOff>190500</xdr:rowOff>
        </xdr:to>
        <xdr:sp macro="" textlink="">
          <xdr:nvSpPr>
            <xdr:cNvPr id="2563" name="Check Box 515" hidden="1">
              <a:extLst>
                <a:ext uri="{63B3BB69-23CF-44E3-9099-C40C66FF867C}">
                  <a14:compatExt spid="_x0000_s2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36</xdr:row>
          <xdr:rowOff>19050</xdr:rowOff>
        </xdr:from>
        <xdr:to>
          <xdr:col>8</xdr:col>
          <xdr:colOff>647700</xdr:colOff>
          <xdr:row>36</xdr:row>
          <xdr:rowOff>190500</xdr:rowOff>
        </xdr:to>
        <xdr:sp macro="" textlink="">
          <xdr:nvSpPr>
            <xdr:cNvPr id="2564" name="Check Box 516" hidden="1">
              <a:extLst>
                <a:ext uri="{63B3BB69-23CF-44E3-9099-C40C66FF867C}">
                  <a14:compatExt spid="_x0000_s2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36</xdr:row>
          <xdr:rowOff>19050</xdr:rowOff>
        </xdr:from>
        <xdr:to>
          <xdr:col>9</xdr:col>
          <xdr:colOff>647700</xdr:colOff>
          <xdr:row>36</xdr:row>
          <xdr:rowOff>190500</xdr:rowOff>
        </xdr:to>
        <xdr:sp macro="" textlink="">
          <xdr:nvSpPr>
            <xdr:cNvPr id="2565" name="Check Box 517" hidden="1">
              <a:extLst>
                <a:ext uri="{63B3BB69-23CF-44E3-9099-C40C66FF867C}">
                  <a14:compatExt spid="_x0000_s2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342900</xdr:colOff>
          <xdr:row>37</xdr:row>
          <xdr:rowOff>19050</xdr:rowOff>
        </xdr:from>
        <xdr:to>
          <xdr:col>4</xdr:col>
          <xdr:colOff>647700</xdr:colOff>
          <xdr:row>37</xdr:row>
          <xdr:rowOff>190500</xdr:rowOff>
        </xdr:to>
        <xdr:sp macro="" textlink="">
          <xdr:nvSpPr>
            <xdr:cNvPr id="2566" name="Check Box 518" hidden="1">
              <a:extLst>
                <a:ext uri="{63B3BB69-23CF-44E3-9099-C40C66FF867C}">
                  <a14:compatExt spid="_x0000_s25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342900</xdr:colOff>
          <xdr:row>37</xdr:row>
          <xdr:rowOff>19050</xdr:rowOff>
        </xdr:from>
        <xdr:to>
          <xdr:col>5</xdr:col>
          <xdr:colOff>647700</xdr:colOff>
          <xdr:row>37</xdr:row>
          <xdr:rowOff>190500</xdr:rowOff>
        </xdr:to>
        <xdr:sp macro="" textlink="">
          <xdr:nvSpPr>
            <xdr:cNvPr id="2567" name="Check Box 519" hidden="1">
              <a:extLst>
                <a:ext uri="{63B3BB69-23CF-44E3-9099-C40C66FF867C}">
                  <a14:compatExt spid="_x0000_s25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342900</xdr:colOff>
          <xdr:row>37</xdr:row>
          <xdr:rowOff>19050</xdr:rowOff>
        </xdr:from>
        <xdr:to>
          <xdr:col>6</xdr:col>
          <xdr:colOff>647700</xdr:colOff>
          <xdr:row>37</xdr:row>
          <xdr:rowOff>190500</xdr:rowOff>
        </xdr:to>
        <xdr:sp macro="" textlink="">
          <xdr:nvSpPr>
            <xdr:cNvPr id="2568" name="Check Box 520" hidden="1">
              <a:extLst>
                <a:ext uri="{63B3BB69-23CF-44E3-9099-C40C66FF867C}">
                  <a14:compatExt spid="_x0000_s25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342900</xdr:colOff>
          <xdr:row>37</xdr:row>
          <xdr:rowOff>19050</xdr:rowOff>
        </xdr:from>
        <xdr:to>
          <xdr:col>7</xdr:col>
          <xdr:colOff>647700</xdr:colOff>
          <xdr:row>37</xdr:row>
          <xdr:rowOff>190500</xdr:rowOff>
        </xdr:to>
        <xdr:sp macro="" textlink="">
          <xdr:nvSpPr>
            <xdr:cNvPr id="2569" name="Check Box 521" hidden="1">
              <a:extLst>
                <a:ext uri="{63B3BB69-23CF-44E3-9099-C40C66FF867C}">
                  <a14:compatExt spid="_x0000_s25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342900</xdr:colOff>
          <xdr:row>37</xdr:row>
          <xdr:rowOff>19050</xdr:rowOff>
        </xdr:from>
        <xdr:to>
          <xdr:col>8</xdr:col>
          <xdr:colOff>647700</xdr:colOff>
          <xdr:row>37</xdr:row>
          <xdr:rowOff>190500</xdr:rowOff>
        </xdr:to>
        <xdr:sp macro="" textlink="">
          <xdr:nvSpPr>
            <xdr:cNvPr id="2570" name="Check Box 522" hidden="1">
              <a:extLst>
                <a:ext uri="{63B3BB69-23CF-44E3-9099-C40C66FF867C}">
                  <a14:compatExt spid="_x0000_s2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342900</xdr:colOff>
          <xdr:row>37</xdr:row>
          <xdr:rowOff>19050</xdr:rowOff>
        </xdr:from>
        <xdr:to>
          <xdr:col>9</xdr:col>
          <xdr:colOff>647700</xdr:colOff>
          <xdr:row>37</xdr:row>
          <xdr:rowOff>190500</xdr:rowOff>
        </xdr:to>
        <xdr:sp macro="" textlink="">
          <xdr:nvSpPr>
            <xdr:cNvPr id="2571" name="Check Box 523" hidden="1">
              <a:extLst>
                <a:ext uri="{63B3BB69-23CF-44E3-9099-C40C66FF867C}">
                  <a14:compatExt spid="_x0000_s25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1885950</xdr:colOff>
          <xdr:row>39</xdr:row>
          <xdr:rowOff>38100</xdr:rowOff>
        </xdr:from>
        <xdr:to>
          <xdr:col>4</xdr:col>
          <xdr:colOff>0</xdr:colOff>
          <xdr:row>40</xdr:row>
          <xdr:rowOff>104775</xdr:rowOff>
        </xdr:to>
        <xdr:sp macro="" textlink="">
          <xdr:nvSpPr>
            <xdr:cNvPr id="2575" name="Button 527" hidden="1">
              <a:extLst>
                <a:ext uri="{63B3BB69-23CF-44E3-9099-C40C66FF867C}">
                  <a14:compatExt spid="_x0000_s257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xdr:twoCellAnchor>
    <xdr:from>
      <xdr:col>4</xdr:col>
      <xdr:colOff>85725</xdr:colOff>
      <xdr:row>39</xdr:row>
      <xdr:rowOff>35775</xdr:rowOff>
    </xdr:from>
    <xdr:to>
      <xdr:col>5</xdr:col>
      <xdr:colOff>704851</xdr:colOff>
      <xdr:row>40</xdr:row>
      <xdr:rowOff>104775</xdr:rowOff>
    </xdr:to>
    <xdr:sp macro="[0]!GoToOutputTable_Module1" textlink="">
      <xdr:nvSpPr>
        <xdr:cNvPr id="95" name="Flowchart: Process 94"/>
        <xdr:cNvSpPr/>
      </xdr:nvSpPr>
      <xdr:spPr>
        <a:xfrm>
          <a:off x="3886200" y="9760800"/>
          <a:ext cx="15049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Preview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fPrintsWithSheet="0"/>
  </xdr:twoCellAnchor>
  <xdr:twoCellAnchor>
    <xdr:from>
      <xdr:col>5</xdr:col>
      <xdr:colOff>838200</xdr:colOff>
      <xdr:row>39</xdr:row>
      <xdr:rowOff>38100</xdr:rowOff>
    </xdr:from>
    <xdr:to>
      <xdr:col>7</xdr:col>
      <xdr:colOff>285750</xdr:colOff>
      <xdr:row>40</xdr:row>
      <xdr:rowOff>107100</xdr:rowOff>
    </xdr:to>
    <xdr:sp macro="[0]!Module33.Module2" textlink="">
      <xdr:nvSpPr>
        <xdr:cNvPr id="94" name="Flowchart: Process 93"/>
        <xdr:cNvSpPr/>
      </xdr:nvSpPr>
      <xdr:spPr>
        <a:xfrm>
          <a:off x="5524500" y="9763125"/>
          <a:ext cx="12192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with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2</a:t>
          </a:r>
        </a:p>
      </xdr:txBody>
    </xdr:sp>
    <xdr:clientData fPrintsWithSheet="0"/>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47625</xdr:colOff>
          <xdr:row>97</xdr:row>
          <xdr:rowOff>28575</xdr:rowOff>
        </xdr:from>
        <xdr:to>
          <xdr:col>7</xdr:col>
          <xdr:colOff>790575</xdr:colOff>
          <xdr:row>97</xdr:row>
          <xdr:rowOff>333375</xdr:rowOff>
        </xdr:to>
        <xdr:sp macro="" textlink="">
          <xdr:nvSpPr>
            <xdr:cNvPr id="12289" name="Drop Down 1" hidden="1">
              <a:extLst>
                <a:ext uri="{63B3BB69-23CF-44E3-9099-C40C66FF867C}">
                  <a14:compatExt spid="_x0000_s122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95</xdr:row>
          <xdr:rowOff>28575</xdr:rowOff>
        </xdr:from>
        <xdr:to>
          <xdr:col>7</xdr:col>
          <xdr:colOff>790575</xdr:colOff>
          <xdr:row>95</xdr:row>
          <xdr:rowOff>333375</xdr:rowOff>
        </xdr:to>
        <xdr:sp macro="" textlink="">
          <xdr:nvSpPr>
            <xdr:cNvPr id="12290" name="Drop Down 2" hidden="1">
              <a:extLst>
                <a:ext uri="{63B3BB69-23CF-44E3-9099-C40C66FF867C}">
                  <a14:compatExt spid="_x0000_s122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98</xdr:row>
          <xdr:rowOff>28575</xdr:rowOff>
        </xdr:from>
        <xdr:to>
          <xdr:col>7</xdr:col>
          <xdr:colOff>790575</xdr:colOff>
          <xdr:row>98</xdr:row>
          <xdr:rowOff>333375</xdr:rowOff>
        </xdr:to>
        <xdr:sp macro="" textlink="">
          <xdr:nvSpPr>
            <xdr:cNvPr id="12291" name="Drop Down 3" hidden="1">
              <a:extLst>
                <a:ext uri="{63B3BB69-23CF-44E3-9099-C40C66FF867C}">
                  <a14:compatExt spid="_x0000_s122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99</xdr:row>
          <xdr:rowOff>28575</xdr:rowOff>
        </xdr:from>
        <xdr:to>
          <xdr:col>7</xdr:col>
          <xdr:colOff>790575</xdr:colOff>
          <xdr:row>99</xdr:row>
          <xdr:rowOff>333375</xdr:rowOff>
        </xdr:to>
        <xdr:sp macro="" textlink="">
          <xdr:nvSpPr>
            <xdr:cNvPr id="12292" name="Drop Down 4" hidden="1">
              <a:extLst>
                <a:ext uri="{63B3BB69-23CF-44E3-9099-C40C66FF867C}">
                  <a14:compatExt spid="_x0000_s122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100</xdr:row>
          <xdr:rowOff>28575</xdr:rowOff>
        </xdr:from>
        <xdr:to>
          <xdr:col>7</xdr:col>
          <xdr:colOff>790575</xdr:colOff>
          <xdr:row>100</xdr:row>
          <xdr:rowOff>333375</xdr:rowOff>
        </xdr:to>
        <xdr:sp macro="" textlink="">
          <xdr:nvSpPr>
            <xdr:cNvPr id="12293" name="Drop Down 5" hidden="1">
              <a:extLst>
                <a:ext uri="{63B3BB69-23CF-44E3-9099-C40C66FF867C}">
                  <a14:compatExt spid="_x0000_s122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101</xdr:row>
          <xdr:rowOff>28575</xdr:rowOff>
        </xdr:from>
        <xdr:to>
          <xdr:col>7</xdr:col>
          <xdr:colOff>790575</xdr:colOff>
          <xdr:row>101</xdr:row>
          <xdr:rowOff>333375</xdr:rowOff>
        </xdr:to>
        <xdr:sp macro="" textlink="">
          <xdr:nvSpPr>
            <xdr:cNvPr id="12294" name="Drop Down 6" hidden="1">
              <a:extLst>
                <a:ext uri="{63B3BB69-23CF-44E3-9099-C40C66FF867C}">
                  <a14:compatExt spid="_x0000_s122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96</xdr:row>
          <xdr:rowOff>28575</xdr:rowOff>
        </xdr:from>
        <xdr:to>
          <xdr:col>7</xdr:col>
          <xdr:colOff>790575</xdr:colOff>
          <xdr:row>96</xdr:row>
          <xdr:rowOff>333375</xdr:rowOff>
        </xdr:to>
        <xdr:sp macro="" textlink="">
          <xdr:nvSpPr>
            <xdr:cNvPr id="12295" name="Drop Down 7" hidden="1">
              <a:extLst>
                <a:ext uri="{63B3BB69-23CF-44E3-9099-C40C66FF867C}">
                  <a14:compatExt spid="_x0000_s122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86</xdr:row>
          <xdr:rowOff>28575</xdr:rowOff>
        </xdr:from>
        <xdr:to>
          <xdr:col>7</xdr:col>
          <xdr:colOff>790575</xdr:colOff>
          <xdr:row>86</xdr:row>
          <xdr:rowOff>333375</xdr:rowOff>
        </xdr:to>
        <xdr:sp macro="" textlink="">
          <xdr:nvSpPr>
            <xdr:cNvPr id="12307" name="Drop Down 19" hidden="1">
              <a:extLst>
                <a:ext uri="{63B3BB69-23CF-44E3-9099-C40C66FF867C}">
                  <a14:compatExt spid="_x0000_s123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84</xdr:row>
          <xdr:rowOff>28575</xdr:rowOff>
        </xdr:from>
        <xdr:to>
          <xdr:col>7</xdr:col>
          <xdr:colOff>790575</xdr:colOff>
          <xdr:row>84</xdr:row>
          <xdr:rowOff>333375</xdr:rowOff>
        </xdr:to>
        <xdr:sp macro="" textlink="">
          <xdr:nvSpPr>
            <xdr:cNvPr id="12308" name="Drop Down 20" hidden="1">
              <a:extLst>
                <a:ext uri="{63B3BB69-23CF-44E3-9099-C40C66FF867C}">
                  <a14:compatExt spid="_x0000_s123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87</xdr:row>
          <xdr:rowOff>28575</xdr:rowOff>
        </xdr:from>
        <xdr:to>
          <xdr:col>7</xdr:col>
          <xdr:colOff>790575</xdr:colOff>
          <xdr:row>87</xdr:row>
          <xdr:rowOff>333375</xdr:rowOff>
        </xdr:to>
        <xdr:sp macro="" textlink="">
          <xdr:nvSpPr>
            <xdr:cNvPr id="12309" name="Drop Down 21" hidden="1">
              <a:extLst>
                <a:ext uri="{63B3BB69-23CF-44E3-9099-C40C66FF867C}">
                  <a14:compatExt spid="_x0000_s123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88</xdr:row>
          <xdr:rowOff>28575</xdr:rowOff>
        </xdr:from>
        <xdr:to>
          <xdr:col>7</xdr:col>
          <xdr:colOff>790575</xdr:colOff>
          <xdr:row>88</xdr:row>
          <xdr:rowOff>333375</xdr:rowOff>
        </xdr:to>
        <xdr:sp macro="" textlink="">
          <xdr:nvSpPr>
            <xdr:cNvPr id="12310" name="Drop Down 22" hidden="1">
              <a:extLst>
                <a:ext uri="{63B3BB69-23CF-44E3-9099-C40C66FF867C}">
                  <a14:compatExt spid="_x0000_s123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89</xdr:row>
          <xdr:rowOff>28575</xdr:rowOff>
        </xdr:from>
        <xdr:to>
          <xdr:col>7</xdr:col>
          <xdr:colOff>790575</xdr:colOff>
          <xdr:row>89</xdr:row>
          <xdr:rowOff>333375</xdr:rowOff>
        </xdr:to>
        <xdr:sp macro="" textlink="">
          <xdr:nvSpPr>
            <xdr:cNvPr id="12311" name="Drop Down 23" hidden="1">
              <a:extLst>
                <a:ext uri="{63B3BB69-23CF-44E3-9099-C40C66FF867C}">
                  <a14:compatExt spid="_x0000_s123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90</xdr:row>
          <xdr:rowOff>28575</xdr:rowOff>
        </xdr:from>
        <xdr:to>
          <xdr:col>7</xdr:col>
          <xdr:colOff>790575</xdr:colOff>
          <xdr:row>90</xdr:row>
          <xdr:rowOff>333375</xdr:rowOff>
        </xdr:to>
        <xdr:sp macro="" textlink="">
          <xdr:nvSpPr>
            <xdr:cNvPr id="12312" name="Drop Down 24" hidden="1">
              <a:extLst>
                <a:ext uri="{63B3BB69-23CF-44E3-9099-C40C66FF867C}">
                  <a14:compatExt spid="_x0000_s123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85</xdr:row>
          <xdr:rowOff>28575</xdr:rowOff>
        </xdr:from>
        <xdr:to>
          <xdr:col>7</xdr:col>
          <xdr:colOff>790575</xdr:colOff>
          <xdr:row>85</xdr:row>
          <xdr:rowOff>342900</xdr:rowOff>
        </xdr:to>
        <xdr:sp macro="" textlink="">
          <xdr:nvSpPr>
            <xdr:cNvPr id="12313" name="Drop Down 25" hidden="1">
              <a:extLst>
                <a:ext uri="{63B3BB69-23CF-44E3-9099-C40C66FF867C}">
                  <a14:compatExt spid="_x0000_s123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63949</xdr:colOff>
      <xdr:row>13</xdr:row>
      <xdr:rowOff>27203</xdr:rowOff>
    </xdr:from>
    <xdr:to>
      <xdr:col>11</xdr:col>
      <xdr:colOff>314325</xdr:colOff>
      <xdr:row>27</xdr:row>
      <xdr:rowOff>170078</xdr:rowOff>
    </xdr:to>
    <xdr:grpSp>
      <xdr:nvGrpSpPr>
        <xdr:cNvPr id="41" name="Group 40"/>
        <xdr:cNvGrpSpPr/>
      </xdr:nvGrpSpPr>
      <xdr:grpSpPr>
        <a:xfrm>
          <a:off x="321124" y="7628153"/>
          <a:ext cx="7565576" cy="2809875"/>
          <a:chOff x="257171" y="3267059"/>
          <a:chExt cx="8001000" cy="2857501"/>
        </a:xfrm>
      </xdr:grpSpPr>
      <xdr:grpSp>
        <xdr:nvGrpSpPr>
          <xdr:cNvPr id="42" name="Group 41"/>
          <xdr:cNvGrpSpPr/>
        </xdr:nvGrpSpPr>
        <xdr:grpSpPr>
          <a:xfrm>
            <a:off x="323851" y="3428998"/>
            <a:ext cx="7781924" cy="2533651"/>
            <a:chOff x="685800" y="4743448"/>
            <a:chExt cx="7705725" cy="2533651"/>
          </a:xfrm>
        </xdr:grpSpPr>
        <xdr:sp macro="[0]!Module2SafeguardA" textlink="">
          <xdr:nvSpPr>
            <xdr:cNvPr id="44" name="TextBox 43"/>
            <xdr:cNvSpPr txBox="1"/>
          </xdr:nvSpPr>
          <xdr:spPr>
            <a:xfrm>
              <a:off x="1600200" y="4743448"/>
              <a:ext cx="1748662" cy="1247776"/>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Safeguard (a)</a:t>
              </a:r>
            </a:p>
            <a:p>
              <a:pPr algn="ctr"/>
              <a:r>
                <a:rPr lang="fr-CH" sz="1400">
                  <a:solidFill>
                    <a:sysClr val="windowText" lastClr="000000"/>
                  </a:solidFill>
                </a:rPr>
                <a:t>Consistency with national objectives and international agreements.</a:t>
              </a:r>
            </a:p>
          </xdr:txBody>
        </xdr:sp>
        <xdr:sp macro="[0]!Module2SafeguardB" textlink="">
          <xdr:nvSpPr>
            <xdr:cNvPr id="45" name="TextBox 44"/>
            <xdr:cNvSpPr txBox="1"/>
          </xdr:nvSpPr>
          <xdr:spPr>
            <a:xfrm>
              <a:off x="3515600" y="4743448"/>
              <a:ext cx="1932699" cy="1247776"/>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Safeguard (b)</a:t>
              </a:r>
            </a:p>
            <a:p>
              <a:pPr algn="ctr"/>
              <a:r>
                <a:rPr lang="fr-CH" sz="1400">
                  <a:solidFill>
                    <a:sysClr val="windowText" lastClr="000000"/>
                  </a:solidFill>
                </a:rPr>
                <a:t>Transparent, effective forest governance and sovereignty.</a:t>
              </a:r>
            </a:p>
          </xdr:txBody>
        </xdr:sp>
        <xdr:sp macro="[0]!Module2SafeguardC" textlink="">
          <xdr:nvSpPr>
            <xdr:cNvPr id="46" name="TextBox 45"/>
            <xdr:cNvSpPr txBox="1"/>
          </xdr:nvSpPr>
          <xdr:spPr>
            <a:xfrm>
              <a:off x="5619749" y="4743448"/>
              <a:ext cx="2152877" cy="1247775"/>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Safeguard (c)</a:t>
              </a:r>
            </a:p>
            <a:p>
              <a:pPr algn="ctr"/>
              <a:r>
                <a:rPr lang="fr-CH" sz="1400">
                  <a:solidFill>
                    <a:sysClr val="windowText" lastClr="000000"/>
                  </a:solidFill>
                </a:rPr>
                <a:t>Respect for knowledge and rights of indigenous peoples and members of local communities.</a:t>
              </a:r>
            </a:p>
          </xdr:txBody>
        </xdr:sp>
        <xdr:sp macro="[0]!Module2SafeguardD" textlink="">
          <xdr:nvSpPr>
            <xdr:cNvPr id="47" name="TextBox 46"/>
            <xdr:cNvSpPr txBox="1"/>
          </xdr:nvSpPr>
          <xdr:spPr>
            <a:xfrm>
              <a:off x="685800" y="6076948"/>
              <a:ext cx="1838325"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Safeguard (d)</a:t>
              </a:r>
            </a:p>
            <a:p>
              <a:pPr algn="ctr"/>
              <a:r>
                <a:rPr lang="fr-CH" sz="1400">
                  <a:solidFill>
                    <a:sysClr val="windowText" lastClr="000000"/>
                  </a:solidFill>
                </a:rPr>
                <a:t>Full and effective participation of stakeholders.</a:t>
              </a:r>
            </a:p>
          </xdr:txBody>
        </xdr:sp>
        <xdr:sp macro="[0]!Module2SafeguardE" textlink="">
          <xdr:nvSpPr>
            <xdr:cNvPr id="48" name="TextBox 47"/>
            <xdr:cNvSpPr txBox="1"/>
          </xdr:nvSpPr>
          <xdr:spPr>
            <a:xfrm>
              <a:off x="2638425" y="6076948"/>
              <a:ext cx="2068167"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Safeguard (e)</a:t>
              </a:r>
            </a:p>
            <a:p>
              <a:pPr algn="ctr"/>
              <a:r>
                <a:rPr lang="fr-CH" sz="1400">
                  <a:solidFill>
                    <a:sysClr val="windowText" lastClr="000000"/>
                  </a:solidFill>
                </a:rPr>
                <a:t>Natural forest, biological diversity and enhancement of benefits.</a:t>
              </a:r>
            </a:p>
          </xdr:txBody>
        </xdr:sp>
        <xdr:sp macro="[0]!Module2SafeguardF" textlink="">
          <xdr:nvSpPr>
            <xdr:cNvPr id="49" name="TextBox 48"/>
            <xdr:cNvSpPr txBox="1"/>
          </xdr:nvSpPr>
          <xdr:spPr>
            <a:xfrm>
              <a:off x="4861422" y="6076948"/>
              <a:ext cx="1577477"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Safeguard (f)</a:t>
              </a:r>
            </a:p>
            <a:p>
              <a:pPr algn="ctr"/>
              <a:r>
                <a:rPr lang="fr-CH" sz="1400">
                  <a:solidFill>
                    <a:sysClr val="windowText" lastClr="000000"/>
                  </a:solidFill>
                </a:rPr>
                <a:t>Address risk of reversals.</a:t>
              </a:r>
            </a:p>
          </xdr:txBody>
        </xdr:sp>
        <xdr:sp macro="[0]!Module2SafeguardG" textlink="">
          <xdr:nvSpPr>
            <xdr:cNvPr id="50" name="TextBox 49"/>
            <xdr:cNvSpPr txBox="1"/>
          </xdr:nvSpPr>
          <xdr:spPr>
            <a:xfrm>
              <a:off x="6553200" y="6076948"/>
              <a:ext cx="1838325"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Safeguard (g)</a:t>
              </a:r>
            </a:p>
            <a:p>
              <a:pPr algn="ctr"/>
              <a:r>
                <a:rPr lang="fr-CH" sz="1400">
                  <a:solidFill>
                    <a:sysClr val="windowText" lastClr="000000"/>
                  </a:solidFill>
                </a:rPr>
                <a:t>Reduce displacement of emissions.</a:t>
              </a:r>
            </a:p>
          </xdr:txBody>
        </xdr:sp>
      </xdr:grpSp>
      <mc:AlternateContent xmlns:mc="http://schemas.openxmlformats.org/markup-compatibility/2006">
        <mc:Choice xmlns:a14="http://schemas.microsoft.com/office/drawing/2010/main" Requires="a14">
          <xdr:sp macro="" textlink="">
            <xdr:nvSpPr>
              <xdr:cNvPr id="12315" name="Group Box 27" hidden="1">
                <a:extLst>
                  <a:ext uri="{63B3BB69-23CF-44E3-9099-C40C66FF867C}">
                    <a14:compatExt spid="_x0000_s12315"/>
                  </a:ext>
                </a:extLst>
              </xdr:cNvPr>
              <xdr:cNvSpPr/>
            </xdr:nvSpPr>
            <xdr:spPr bwMode="auto">
              <a:xfrm>
                <a:off x="257171" y="3267059"/>
                <a:ext cx="8001000" cy="2857501"/>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Click in the appropriate box to choose a safeguard</a:t>
                </a:r>
              </a:p>
            </xdr:txBody>
          </xdr:sp>
        </mc:Choice>
        <mc:Fallback/>
      </mc:AlternateContent>
    </xdr:grpSp>
    <xdr:clientData/>
  </xdr:twoCellAnchor>
  <mc:AlternateContent xmlns:mc="http://schemas.openxmlformats.org/markup-compatibility/2006">
    <mc:Choice xmlns:a14="http://schemas.microsoft.com/office/drawing/2010/main" Requires="a14">
      <xdr:twoCellAnchor>
        <xdr:from>
          <xdr:col>12</xdr:col>
          <xdr:colOff>57150</xdr:colOff>
          <xdr:row>85</xdr:row>
          <xdr:rowOff>38100</xdr:rowOff>
        </xdr:from>
        <xdr:to>
          <xdr:col>14</xdr:col>
          <xdr:colOff>0</xdr:colOff>
          <xdr:row>85</xdr:row>
          <xdr:rowOff>447675</xdr:rowOff>
        </xdr:to>
        <xdr:sp macro="" textlink="">
          <xdr:nvSpPr>
            <xdr:cNvPr id="12323" name="Drop Down 35" hidden="1">
              <a:extLst>
                <a:ext uri="{63B3BB69-23CF-44E3-9099-C40C66FF867C}">
                  <a14:compatExt spid="_x0000_s123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86</xdr:row>
          <xdr:rowOff>38100</xdr:rowOff>
        </xdr:from>
        <xdr:to>
          <xdr:col>14</xdr:col>
          <xdr:colOff>0</xdr:colOff>
          <xdr:row>86</xdr:row>
          <xdr:rowOff>447675</xdr:rowOff>
        </xdr:to>
        <xdr:sp macro="" textlink="">
          <xdr:nvSpPr>
            <xdr:cNvPr id="12324" name="Drop Down 36" hidden="1">
              <a:extLst>
                <a:ext uri="{63B3BB69-23CF-44E3-9099-C40C66FF867C}">
                  <a14:compatExt spid="_x0000_s123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87</xdr:row>
          <xdr:rowOff>38100</xdr:rowOff>
        </xdr:from>
        <xdr:to>
          <xdr:col>14</xdr:col>
          <xdr:colOff>0</xdr:colOff>
          <xdr:row>87</xdr:row>
          <xdr:rowOff>447675</xdr:rowOff>
        </xdr:to>
        <xdr:sp macro="" textlink="">
          <xdr:nvSpPr>
            <xdr:cNvPr id="12325" name="Drop Down 37" hidden="1">
              <a:extLst>
                <a:ext uri="{63B3BB69-23CF-44E3-9099-C40C66FF867C}">
                  <a14:compatExt spid="_x0000_s123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88</xdr:row>
          <xdr:rowOff>38100</xdr:rowOff>
        </xdr:from>
        <xdr:to>
          <xdr:col>14</xdr:col>
          <xdr:colOff>0</xdr:colOff>
          <xdr:row>88</xdr:row>
          <xdr:rowOff>447675</xdr:rowOff>
        </xdr:to>
        <xdr:sp macro="" textlink="">
          <xdr:nvSpPr>
            <xdr:cNvPr id="12326" name="Drop Down 38" hidden="1">
              <a:extLst>
                <a:ext uri="{63B3BB69-23CF-44E3-9099-C40C66FF867C}">
                  <a14:compatExt spid="_x0000_s123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89</xdr:row>
          <xdr:rowOff>38100</xdr:rowOff>
        </xdr:from>
        <xdr:to>
          <xdr:col>14</xdr:col>
          <xdr:colOff>0</xdr:colOff>
          <xdr:row>89</xdr:row>
          <xdr:rowOff>447675</xdr:rowOff>
        </xdr:to>
        <xdr:sp macro="" textlink="">
          <xdr:nvSpPr>
            <xdr:cNvPr id="12327" name="Drop Down 39" hidden="1">
              <a:extLst>
                <a:ext uri="{63B3BB69-23CF-44E3-9099-C40C66FF867C}">
                  <a14:compatExt spid="_x0000_s123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90</xdr:row>
          <xdr:rowOff>38100</xdr:rowOff>
        </xdr:from>
        <xdr:to>
          <xdr:col>14</xdr:col>
          <xdr:colOff>0</xdr:colOff>
          <xdr:row>90</xdr:row>
          <xdr:rowOff>447675</xdr:rowOff>
        </xdr:to>
        <xdr:sp macro="" textlink="">
          <xdr:nvSpPr>
            <xdr:cNvPr id="12328" name="Drop Down 40" hidden="1">
              <a:extLst>
                <a:ext uri="{63B3BB69-23CF-44E3-9099-C40C66FF867C}">
                  <a14:compatExt spid="_x0000_s123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96</xdr:row>
          <xdr:rowOff>38100</xdr:rowOff>
        </xdr:from>
        <xdr:to>
          <xdr:col>14</xdr:col>
          <xdr:colOff>0</xdr:colOff>
          <xdr:row>96</xdr:row>
          <xdr:rowOff>447675</xdr:rowOff>
        </xdr:to>
        <xdr:sp macro="" textlink="">
          <xdr:nvSpPr>
            <xdr:cNvPr id="12329" name="Drop Down 41" hidden="1">
              <a:extLst>
                <a:ext uri="{63B3BB69-23CF-44E3-9099-C40C66FF867C}">
                  <a14:compatExt spid="_x0000_s123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97</xdr:row>
          <xdr:rowOff>38100</xdr:rowOff>
        </xdr:from>
        <xdr:to>
          <xdr:col>14</xdr:col>
          <xdr:colOff>0</xdr:colOff>
          <xdr:row>97</xdr:row>
          <xdr:rowOff>447675</xdr:rowOff>
        </xdr:to>
        <xdr:sp macro="" textlink="">
          <xdr:nvSpPr>
            <xdr:cNvPr id="12330" name="Drop Down 42" hidden="1">
              <a:extLst>
                <a:ext uri="{63B3BB69-23CF-44E3-9099-C40C66FF867C}">
                  <a14:compatExt spid="_x0000_s123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98</xdr:row>
          <xdr:rowOff>38100</xdr:rowOff>
        </xdr:from>
        <xdr:to>
          <xdr:col>14</xdr:col>
          <xdr:colOff>0</xdr:colOff>
          <xdr:row>98</xdr:row>
          <xdr:rowOff>447675</xdr:rowOff>
        </xdr:to>
        <xdr:sp macro="" textlink="">
          <xdr:nvSpPr>
            <xdr:cNvPr id="12331" name="Drop Down 43" hidden="1">
              <a:extLst>
                <a:ext uri="{63B3BB69-23CF-44E3-9099-C40C66FF867C}">
                  <a14:compatExt spid="_x0000_s123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99</xdr:row>
          <xdr:rowOff>38100</xdr:rowOff>
        </xdr:from>
        <xdr:to>
          <xdr:col>14</xdr:col>
          <xdr:colOff>0</xdr:colOff>
          <xdr:row>99</xdr:row>
          <xdr:rowOff>447675</xdr:rowOff>
        </xdr:to>
        <xdr:sp macro="" textlink="">
          <xdr:nvSpPr>
            <xdr:cNvPr id="12332" name="Drop Down 44" hidden="1">
              <a:extLst>
                <a:ext uri="{63B3BB69-23CF-44E3-9099-C40C66FF867C}">
                  <a14:compatExt spid="_x0000_s123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100</xdr:row>
          <xdr:rowOff>38100</xdr:rowOff>
        </xdr:from>
        <xdr:to>
          <xdr:col>14</xdr:col>
          <xdr:colOff>0</xdr:colOff>
          <xdr:row>100</xdr:row>
          <xdr:rowOff>447675</xdr:rowOff>
        </xdr:to>
        <xdr:sp macro="" textlink="">
          <xdr:nvSpPr>
            <xdr:cNvPr id="12333" name="Drop Down 45" hidden="1">
              <a:extLst>
                <a:ext uri="{63B3BB69-23CF-44E3-9099-C40C66FF867C}">
                  <a14:compatExt spid="_x0000_s123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101</xdr:row>
          <xdr:rowOff>38100</xdr:rowOff>
        </xdr:from>
        <xdr:to>
          <xdr:col>14</xdr:col>
          <xdr:colOff>0</xdr:colOff>
          <xdr:row>101</xdr:row>
          <xdr:rowOff>447675</xdr:rowOff>
        </xdr:to>
        <xdr:sp macro="" textlink="">
          <xdr:nvSpPr>
            <xdr:cNvPr id="12334" name="Drop Down 46" hidden="1">
              <a:extLst>
                <a:ext uri="{63B3BB69-23CF-44E3-9099-C40C66FF867C}">
                  <a14:compatExt spid="_x0000_s123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74</xdr:row>
          <xdr:rowOff>85725</xdr:rowOff>
        </xdr:from>
        <xdr:to>
          <xdr:col>9</xdr:col>
          <xdr:colOff>723900</xdr:colOff>
          <xdr:row>74</xdr:row>
          <xdr:rowOff>762000</xdr:rowOff>
        </xdr:to>
        <xdr:sp macro="" textlink="">
          <xdr:nvSpPr>
            <xdr:cNvPr id="12342" name="Button 54" hidden="1">
              <a:extLst>
                <a:ext uri="{63B3BB69-23CF-44E3-9099-C40C66FF867C}">
                  <a14:compatExt spid="_x0000_s1234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Click here to Import Benefits and/or Risks to Table 2,</a:t>
              </a:r>
            </a:p>
            <a:p>
              <a:pPr algn="ctr" rtl="0">
                <a:defRPr sz="1000"/>
              </a:pPr>
              <a:r>
                <a:rPr lang="en-GB" sz="1100" b="0" i="0" u="none" strike="noStrike" baseline="0">
                  <a:solidFill>
                    <a:srgbClr val="000000"/>
                  </a:solidFill>
                  <a:latin typeface="Calibri"/>
                </a:rPr>
                <a:t>based on the answers provided for the Guiding Questions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85</xdr:row>
          <xdr:rowOff>38100</xdr:rowOff>
        </xdr:from>
        <xdr:to>
          <xdr:col>11</xdr:col>
          <xdr:colOff>447675</xdr:colOff>
          <xdr:row>85</xdr:row>
          <xdr:rowOff>447675</xdr:rowOff>
        </xdr:to>
        <xdr:sp macro="" textlink="">
          <xdr:nvSpPr>
            <xdr:cNvPr id="12345" name="Drop Down 57" hidden="1">
              <a:extLst>
                <a:ext uri="{63B3BB69-23CF-44E3-9099-C40C66FF867C}">
                  <a14:compatExt spid="_x0000_s123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86</xdr:row>
          <xdr:rowOff>38100</xdr:rowOff>
        </xdr:from>
        <xdr:to>
          <xdr:col>11</xdr:col>
          <xdr:colOff>447675</xdr:colOff>
          <xdr:row>86</xdr:row>
          <xdr:rowOff>447675</xdr:rowOff>
        </xdr:to>
        <xdr:sp macro="" textlink="">
          <xdr:nvSpPr>
            <xdr:cNvPr id="12346" name="Drop Down 58" hidden="1">
              <a:extLst>
                <a:ext uri="{63B3BB69-23CF-44E3-9099-C40C66FF867C}">
                  <a14:compatExt spid="_x0000_s123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87</xdr:row>
          <xdr:rowOff>38100</xdr:rowOff>
        </xdr:from>
        <xdr:to>
          <xdr:col>11</xdr:col>
          <xdr:colOff>447675</xdr:colOff>
          <xdr:row>87</xdr:row>
          <xdr:rowOff>447675</xdr:rowOff>
        </xdr:to>
        <xdr:sp macro="" textlink="">
          <xdr:nvSpPr>
            <xdr:cNvPr id="12347" name="Drop Down 59" hidden="1">
              <a:extLst>
                <a:ext uri="{63B3BB69-23CF-44E3-9099-C40C66FF867C}">
                  <a14:compatExt spid="_x0000_s123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88</xdr:row>
          <xdr:rowOff>38100</xdr:rowOff>
        </xdr:from>
        <xdr:to>
          <xdr:col>12</xdr:col>
          <xdr:colOff>0</xdr:colOff>
          <xdr:row>88</xdr:row>
          <xdr:rowOff>447675</xdr:rowOff>
        </xdr:to>
        <xdr:sp macro="" textlink="">
          <xdr:nvSpPr>
            <xdr:cNvPr id="12348" name="Drop Down 60" hidden="1">
              <a:extLst>
                <a:ext uri="{63B3BB69-23CF-44E3-9099-C40C66FF867C}">
                  <a14:compatExt spid="_x0000_s123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90</xdr:row>
          <xdr:rowOff>38100</xdr:rowOff>
        </xdr:from>
        <xdr:to>
          <xdr:col>11</xdr:col>
          <xdr:colOff>447675</xdr:colOff>
          <xdr:row>90</xdr:row>
          <xdr:rowOff>447675</xdr:rowOff>
        </xdr:to>
        <xdr:sp macro="" textlink="">
          <xdr:nvSpPr>
            <xdr:cNvPr id="12349" name="Drop Down 61" hidden="1">
              <a:extLst>
                <a:ext uri="{63B3BB69-23CF-44E3-9099-C40C66FF867C}">
                  <a14:compatExt spid="_x0000_s123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96</xdr:row>
          <xdr:rowOff>38100</xdr:rowOff>
        </xdr:from>
        <xdr:to>
          <xdr:col>12</xdr:col>
          <xdr:colOff>0</xdr:colOff>
          <xdr:row>96</xdr:row>
          <xdr:rowOff>447675</xdr:rowOff>
        </xdr:to>
        <xdr:sp macro="" textlink="">
          <xdr:nvSpPr>
            <xdr:cNvPr id="12350" name="Drop Down 62" hidden="1">
              <a:extLst>
                <a:ext uri="{63B3BB69-23CF-44E3-9099-C40C66FF867C}">
                  <a14:compatExt spid="_x0000_s123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97</xdr:row>
          <xdr:rowOff>38100</xdr:rowOff>
        </xdr:from>
        <xdr:to>
          <xdr:col>12</xdr:col>
          <xdr:colOff>0</xdr:colOff>
          <xdr:row>97</xdr:row>
          <xdr:rowOff>447675</xdr:rowOff>
        </xdr:to>
        <xdr:sp macro="" textlink="">
          <xdr:nvSpPr>
            <xdr:cNvPr id="12351" name="Drop Down 63" hidden="1">
              <a:extLst>
                <a:ext uri="{63B3BB69-23CF-44E3-9099-C40C66FF867C}">
                  <a14:compatExt spid="_x0000_s123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98</xdr:row>
          <xdr:rowOff>38100</xdr:rowOff>
        </xdr:from>
        <xdr:to>
          <xdr:col>12</xdr:col>
          <xdr:colOff>0</xdr:colOff>
          <xdr:row>98</xdr:row>
          <xdr:rowOff>447675</xdr:rowOff>
        </xdr:to>
        <xdr:sp macro="" textlink="">
          <xdr:nvSpPr>
            <xdr:cNvPr id="12352" name="Drop Down 64" hidden="1">
              <a:extLst>
                <a:ext uri="{63B3BB69-23CF-44E3-9099-C40C66FF867C}">
                  <a14:compatExt spid="_x0000_s123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99</xdr:row>
          <xdr:rowOff>38100</xdr:rowOff>
        </xdr:from>
        <xdr:to>
          <xdr:col>12</xdr:col>
          <xdr:colOff>0</xdr:colOff>
          <xdr:row>99</xdr:row>
          <xdr:rowOff>447675</xdr:rowOff>
        </xdr:to>
        <xdr:sp macro="" textlink="">
          <xdr:nvSpPr>
            <xdr:cNvPr id="12353" name="Drop Down 65" hidden="1">
              <a:extLst>
                <a:ext uri="{63B3BB69-23CF-44E3-9099-C40C66FF867C}">
                  <a14:compatExt spid="_x0000_s123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100</xdr:row>
          <xdr:rowOff>38100</xdr:rowOff>
        </xdr:from>
        <xdr:to>
          <xdr:col>12</xdr:col>
          <xdr:colOff>0</xdr:colOff>
          <xdr:row>100</xdr:row>
          <xdr:rowOff>447675</xdr:rowOff>
        </xdr:to>
        <xdr:sp macro="" textlink="">
          <xdr:nvSpPr>
            <xdr:cNvPr id="12354" name="Drop Down 66" hidden="1">
              <a:extLst>
                <a:ext uri="{63B3BB69-23CF-44E3-9099-C40C66FF867C}">
                  <a14:compatExt spid="_x0000_s123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101</xdr:row>
          <xdr:rowOff>38100</xdr:rowOff>
        </xdr:from>
        <xdr:to>
          <xdr:col>12</xdr:col>
          <xdr:colOff>0</xdr:colOff>
          <xdr:row>101</xdr:row>
          <xdr:rowOff>447675</xdr:rowOff>
        </xdr:to>
        <xdr:sp macro="" textlink="">
          <xdr:nvSpPr>
            <xdr:cNvPr id="12355" name="Drop Down 67" hidden="1">
              <a:extLst>
                <a:ext uri="{63B3BB69-23CF-44E3-9099-C40C66FF867C}">
                  <a14:compatExt spid="_x0000_s123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89</xdr:row>
          <xdr:rowOff>38100</xdr:rowOff>
        </xdr:from>
        <xdr:to>
          <xdr:col>11</xdr:col>
          <xdr:colOff>447675</xdr:colOff>
          <xdr:row>89</xdr:row>
          <xdr:rowOff>447675</xdr:rowOff>
        </xdr:to>
        <xdr:sp macro="" textlink="">
          <xdr:nvSpPr>
            <xdr:cNvPr id="12356" name="Drop Down 68" hidden="1">
              <a:extLst>
                <a:ext uri="{63B3BB69-23CF-44E3-9099-C40C66FF867C}">
                  <a14:compatExt spid="_x0000_s123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192</xdr:row>
          <xdr:rowOff>28575</xdr:rowOff>
        </xdr:from>
        <xdr:to>
          <xdr:col>7</xdr:col>
          <xdr:colOff>781050</xdr:colOff>
          <xdr:row>192</xdr:row>
          <xdr:rowOff>333375</xdr:rowOff>
        </xdr:to>
        <xdr:sp macro="" textlink="">
          <xdr:nvSpPr>
            <xdr:cNvPr id="12358" name="Drop Down 70" hidden="1">
              <a:extLst>
                <a:ext uri="{63B3BB69-23CF-44E3-9099-C40C66FF867C}">
                  <a14:compatExt spid="_x0000_s123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190</xdr:row>
          <xdr:rowOff>28575</xdr:rowOff>
        </xdr:from>
        <xdr:to>
          <xdr:col>7</xdr:col>
          <xdr:colOff>781050</xdr:colOff>
          <xdr:row>190</xdr:row>
          <xdr:rowOff>333375</xdr:rowOff>
        </xdr:to>
        <xdr:sp macro="" textlink="">
          <xdr:nvSpPr>
            <xdr:cNvPr id="12359" name="Drop Down 71" hidden="1">
              <a:extLst>
                <a:ext uri="{63B3BB69-23CF-44E3-9099-C40C66FF867C}">
                  <a14:compatExt spid="_x0000_s123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193</xdr:row>
          <xdr:rowOff>28575</xdr:rowOff>
        </xdr:from>
        <xdr:to>
          <xdr:col>7</xdr:col>
          <xdr:colOff>781050</xdr:colOff>
          <xdr:row>193</xdr:row>
          <xdr:rowOff>333375</xdr:rowOff>
        </xdr:to>
        <xdr:sp macro="" textlink="">
          <xdr:nvSpPr>
            <xdr:cNvPr id="12360" name="Drop Down 72" hidden="1">
              <a:extLst>
                <a:ext uri="{63B3BB69-23CF-44E3-9099-C40C66FF867C}">
                  <a14:compatExt spid="_x0000_s123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194</xdr:row>
          <xdr:rowOff>28575</xdr:rowOff>
        </xdr:from>
        <xdr:to>
          <xdr:col>7</xdr:col>
          <xdr:colOff>781050</xdr:colOff>
          <xdr:row>194</xdr:row>
          <xdr:rowOff>333375</xdr:rowOff>
        </xdr:to>
        <xdr:sp macro="" textlink="">
          <xdr:nvSpPr>
            <xdr:cNvPr id="12361" name="Drop Down 73" hidden="1">
              <a:extLst>
                <a:ext uri="{63B3BB69-23CF-44E3-9099-C40C66FF867C}">
                  <a14:compatExt spid="_x0000_s123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195</xdr:row>
          <xdr:rowOff>28575</xdr:rowOff>
        </xdr:from>
        <xdr:to>
          <xdr:col>7</xdr:col>
          <xdr:colOff>781050</xdr:colOff>
          <xdr:row>195</xdr:row>
          <xdr:rowOff>333375</xdr:rowOff>
        </xdr:to>
        <xdr:sp macro="" textlink="">
          <xdr:nvSpPr>
            <xdr:cNvPr id="12362" name="Drop Down 74" hidden="1">
              <a:extLst>
                <a:ext uri="{63B3BB69-23CF-44E3-9099-C40C66FF867C}">
                  <a14:compatExt spid="_x0000_s123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196</xdr:row>
          <xdr:rowOff>28575</xdr:rowOff>
        </xdr:from>
        <xdr:to>
          <xdr:col>7</xdr:col>
          <xdr:colOff>781050</xdr:colOff>
          <xdr:row>196</xdr:row>
          <xdr:rowOff>333375</xdr:rowOff>
        </xdr:to>
        <xdr:sp macro="" textlink="">
          <xdr:nvSpPr>
            <xdr:cNvPr id="12363" name="Drop Down 75" hidden="1">
              <a:extLst>
                <a:ext uri="{63B3BB69-23CF-44E3-9099-C40C66FF867C}">
                  <a14:compatExt spid="_x0000_s123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191</xdr:row>
          <xdr:rowOff>28575</xdr:rowOff>
        </xdr:from>
        <xdr:to>
          <xdr:col>7</xdr:col>
          <xdr:colOff>781050</xdr:colOff>
          <xdr:row>191</xdr:row>
          <xdr:rowOff>333375</xdr:rowOff>
        </xdr:to>
        <xdr:sp macro="" textlink="">
          <xdr:nvSpPr>
            <xdr:cNvPr id="12364" name="Drop Down 76" hidden="1">
              <a:extLst>
                <a:ext uri="{63B3BB69-23CF-44E3-9099-C40C66FF867C}">
                  <a14:compatExt spid="_x0000_s123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178</xdr:row>
          <xdr:rowOff>28575</xdr:rowOff>
        </xdr:from>
        <xdr:to>
          <xdr:col>7</xdr:col>
          <xdr:colOff>781050</xdr:colOff>
          <xdr:row>178</xdr:row>
          <xdr:rowOff>333375</xdr:rowOff>
        </xdr:to>
        <xdr:sp macro="" textlink="">
          <xdr:nvSpPr>
            <xdr:cNvPr id="12365" name="Drop Down 77" hidden="1">
              <a:extLst>
                <a:ext uri="{63B3BB69-23CF-44E3-9099-C40C66FF867C}">
                  <a14:compatExt spid="_x0000_s123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176</xdr:row>
          <xdr:rowOff>28575</xdr:rowOff>
        </xdr:from>
        <xdr:to>
          <xdr:col>7</xdr:col>
          <xdr:colOff>781050</xdr:colOff>
          <xdr:row>176</xdr:row>
          <xdr:rowOff>333375</xdr:rowOff>
        </xdr:to>
        <xdr:sp macro="" textlink="">
          <xdr:nvSpPr>
            <xdr:cNvPr id="12366" name="Drop Down 78" hidden="1">
              <a:extLst>
                <a:ext uri="{63B3BB69-23CF-44E3-9099-C40C66FF867C}">
                  <a14:compatExt spid="_x0000_s123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179</xdr:row>
          <xdr:rowOff>28575</xdr:rowOff>
        </xdr:from>
        <xdr:to>
          <xdr:col>7</xdr:col>
          <xdr:colOff>781050</xdr:colOff>
          <xdr:row>179</xdr:row>
          <xdr:rowOff>333375</xdr:rowOff>
        </xdr:to>
        <xdr:sp macro="" textlink="">
          <xdr:nvSpPr>
            <xdr:cNvPr id="12367" name="Drop Down 79" hidden="1">
              <a:extLst>
                <a:ext uri="{63B3BB69-23CF-44E3-9099-C40C66FF867C}">
                  <a14:compatExt spid="_x0000_s123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180</xdr:row>
          <xdr:rowOff>28575</xdr:rowOff>
        </xdr:from>
        <xdr:to>
          <xdr:col>7</xdr:col>
          <xdr:colOff>781050</xdr:colOff>
          <xdr:row>180</xdr:row>
          <xdr:rowOff>333375</xdr:rowOff>
        </xdr:to>
        <xdr:sp macro="" textlink="">
          <xdr:nvSpPr>
            <xdr:cNvPr id="12368" name="Drop Down 80" hidden="1">
              <a:extLst>
                <a:ext uri="{63B3BB69-23CF-44E3-9099-C40C66FF867C}">
                  <a14:compatExt spid="_x0000_s123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181</xdr:row>
          <xdr:rowOff>28575</xdr:rowOff>
        </xdr:from>
        <xdr:to>
          <xdr:col>7</xdr:col>
          <xdr:colOff>781050</xdr:colOff>
          <xdr:row>181</xdr:row>
          <xdr:rowOff>333375</xdr:rowOff>
        </xdr:to>
        <xdr:sp macro="" textlink="">
          <xdr:nvSpPr>
            <xdr:cNvPr id="12369" name="Drop Down 81" hidden="1">
              <a:extLst>
                <a:ext uri="{63B3BB69-23CF-44E3-9099-C40C66FF867C}">
                  <a14:compatExt spid="_x0000_s123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182</xdr:row>
          <xdr:rowOff>28575</xdr:rowOff>
        </xdr:from>
        <xdr:to>
          <xdr:col>7</xdr:col>
          <xdr:colOff>781050</xdr:colOff>
          <xdr:row>182</xdr:row>
          <xdr:rowOff>333375</xdr:rowOff>
        </xdr:to>
        <xdr:sp macro="" textlink="">
          <xdr:nvSpPr>
            <xdr:cNvPr id="12370" name="Drop Down 82" hidden="1">
              <a:extLst>
                <a:ext uri="{63B3BB69-23CF-44E3-9099-C40C66FF867C}">
                  <a14:compatExt spid="_x0000_s123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177</xdr:row>
          <xdr:rowOff>28575</xdr:rowOff>
        </xdr:from>
        <xdr:to>
          <xdr:col>7</xdr:col>
          <xdr:colOff>781050</xdr:colOff>
          <xdr:row>177</xdr:row>
          <xdr:rowOff>342900</xdr:rowOff>
        </xdr:to>
        <xdr:sp macro="" textlink="">
          <xdr:nvSpPr>
            <xdr:cNvPr id="12371" name="Drop Down 83" hidden="1">
              <a:extLst>
                <a:ext uri="{63B3BB69-23CF-44E3-9099-C40C66FF867C}">
                  <a14:compatExt spid="_x0000_s123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177</xdr:row>
          <xdr:rowOff>38100</xdr:rowOff>
        </xdr:from>
        <xdr:to>
          <xdr:col>14</xdr:col>
          <xdr:colOff>0</xdr:colOff>
          <xdr:row>177</xdr:row>
          <xdr:rowOff>447675</xdr:rowOff>
        </xdr:to>
        <xdr:sp macro="" textlink="">
          <xdr:nvSpPr>
            <xdr:cNvPr id="12372" name="Drop Down 84" hidden="1">
              <a:extLst>
                <a:ext uri="{63B3BB69-23CF-44E3-9099-C40C66FF867C}">
                  <a14:compatExt spid="_x0000_s123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178</xdr:row>
          <xdr:rowOff>38100</xdr:rowOff>
        </xdr:from>
        <xdr:to>
          <xdr:col>14</xdr:col>
          <xdr:colOff>0</xdr:colOff>
          <xdr:row>178</xdr:row>
          <xdr:rowOff>447675</xdr:rowOff>
        </xdr:to>
        <xdr:sp macro="" textlink="">
          <xdr:nvSpPr>
            <xdr:cNvPr id="12373" name="Drop Down 85" hidden="1">
              <a:extLst>
                <a:ext uri="{63B3BB69-23CF-44E3-9099-C40C66FF867C}">
                  <a14:compatExt spid="_x0000_s123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179</xdr:row>
          <xdr:rowOff>38100</xdr:rowOff>
        </xdr:from>
        <xdr:to>
          <xdr:col>14</xdr:col>
          <xdr:colOff>0</xdr:colOff>
          <xdr:row>179</xdr:row>
          <xdr:rowOff>447675</xdr:rowOff>
        </xdr:to>
        <xdr:sp macro="" textlink="">
          <xdr:nvSpPr>
            <xdr:cNvPr id="12374" name="Drop Down 86" hidden="1">
              <a:extLst>
                <a:ext uri="{63B3BB69-23CF-44E3-9099-C40C66FF867C}">
                  <a14:compatExt spid="_x0000_s123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180</xdr:row>
          <xdr:rowOff>38100</xdr:rowOff>
        </xdr:from>
        <xdr:to>
          <xdr:col>14</xdr:col>
          <xdr:colOff>0</xdr:colOff>
          <xdr:row>180</xdr:row>
          <xdr:rowOff>447675</xdr:rowOff>
        </xdr:to>
        <xdr:sp macro="" textlink="">
          <xdr:nvSpPr>
            <xdr:cNvPr id="12375" name="Drop Down 87" hidden="1">
              <a:extLst>
                <a:ext uri="{63B3BB69-23CF-44E3-9099-C40C66FF867C}">
                  <a14:compatExt spid="_x0000_s123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181</xdr:row>
          <xdr:rowOff>38100</xdr:rowOff>
        </xdr:from>
        <xdr:to>
          <xdr:col>14</xdr:col>
          <xdr:colOff>0</xdr:colOff>
          <xdr:row>181</xdr:row>
          <xdr:rowOff>447675</xdr:rowOff>
        </xdr:to>
        <xdr:sp macro="" textlink="">
          <xdr:nvSpPr>
            <xdr:cNvPr id="12376" name="Drop Down 88" hidden="1">
              <a:extLst>
                <a:ext uri="{63B3BB69-23CF-44E3-9099-C40C66FF867C}">
                  <a14:compatExt spid="_x0000_s123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182</xdr:row>
          <xdr:rowOff>38100</xdr:rowOff>
        </xdr:from>
        <xdr:to>
          <xdr:col>14</xdr:col>
          <xdr:colOff>0</xdr:colOff>
          <xdr:row>182</xdr:row>
          <xdr:rowOff>447675</xdr:rowOff>
        </xdr:to>
        <xdr:sp macro="" textlink="">
          <xdr:nvSpPr>
            <xdr:cNvPr id="12377" name="Drop Down 89" hidden="1">
              <a:extLst>
                <a:ext uri="{63B3BB69-23CF-44E3-9099-C40C66FF867C}">
                  <a14:compatExt spid="_x0000_s123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191</xdr:row>
          <xdr:rowOff>38100</xdr:rowOff>
        </xdr:from>
        <xdr:to>
          <xdr:col>14</xdr:col>
          <xdr:colOff>0</xdr:colOff>
          <xdr:row>191</xdr:row>
          <xdr:rowOff>447675</xdr:rowOff>
        </xdr:to>
        <xdr:sp macro="" textlink="">
          <xdr:nvSpPr>
            <xdr:cNvPr id="12378" name="Drop Down 90" hidden="1">
              <a:extLst>
                <a:ext uri="{63B3BB69-23CF-44E3-9099-C40C66FF867C}">
                  <a14:compatExt spid="_x0000_s123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192</xdr:row>
          <xdr:rowOff>38100</xdr:rowOff>
        </xdr:from>
        <xdr:to>
          <xdr:col>14</xdr:col>
          <xdr:colOff>0</xdr:colOff>
          <xdr:row>192</xdr:row>
          <xdr:rowOff>447675</xdr:rowOff>
        </xdr:to>
        <xdr:sp macro="" textlink="">
          <xdr:nvSpPr>
            <xdr:cNvPr id="12379" name="Drop Down 91" hidden="1">
              <a:extLst>
                <a:ext uri="{63B3BB69-23CF-44E3-9099-C40C66FF867C}">
                  <a14:compatExt spid="_x0000_s123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193</xdr:row>
          <xdr:rowOff>38100</xdr:rowOff>
        </xdr:from>
        <xdr:to>
          <xdr:col>14</xdr:col>
          <xdr:colOff>0</xdr:colOff>
          <xdr:row>193</xdr:row>
          <xdr:rowOff>447675</xdr:rowOff>
        </xdr:to>
        <xdr:sp macro="" textlink="">
          <xdr:nvSpPr>
            <xdr:cNvPr id="12380" name="Drop Down 92" hidden="1">
              <a:extLst>
                <a:ext uri="{63B3BB69-23CF-44E3-9099-C40C66FF867C}">
                  <a14:compatExt spid="_x0000_s123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194</xdr:row>
          <xdr:rowOff>38100</xdr:rowOff>
        </xdr:from>
        <xdr:to>
          <xdr:col>14</xdr:col>
          <xdr:colOff>0</xdr:colOff>
          <xdr:row>194</xdr:row>
          <xdr:rowOff>447675</xdr:rowOff>
        </xdr:to>
        <xdr:sp macro="" textlink="">
          <xdr:nvSpPr>
            <xdr:cNvPr id="12381" name="Drop Down 93" hidden="1">
              <a:extLst>
                <a:ext uri="{63B3BB69-23CF-44E3-9099-C40C66FF867C}">
                  <a14:compatExt spid="_x0000_s123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195</xdr:row>
          <xdr:rowOff>38100</xdr:rowOff>
        </xdr:from>
        <xdr:to>
          <xdr:col>14</xdr:col>
          <xdr:colOff>0</xdr:colOff>
          <xdr:row>195</xdr:row>
          <xdr:rowOff>447675</xdr:rowOff>
        </xdr:to>
        <xdr:sp macro="" textlink="">
          <xdr:nvSpPr>
            <xdr:cNvPr id="12382" name="Drop Down 94" hidden="1">
              <a:extLst>
                <a:ext uri="{63B3BB69-23CF-44E3-9099-C40C66FF867C}">
                  <a14:compatExt spid="_x0000_s123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196</xdr:row>
          <xdr:rowOff>38100</xdr:rowOff>
        </xdr:from>
        <xdr:to>
          <xdr:col>14</xdr:col>
          <xdr:colOff>0</xdr:colOff>
          <xdr:row>196</xdr:row>
          <xdr:rowOff>447675</xdr:rowOff>
        </xdr:to>
        <xdr:sp macro="" textlink="">
          <xdr:nvSpPr>
            <xdr:cNvPr id="12383" name="Drop Down 95" hidden="1">
              <a:extLst>
                <a:ext uri="{63B3BB69-23CF-44E3-9099-C40C66FF867C}">
                  <a14:compatExt spid="_x0000_s123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166</xdr:row>
          <xdr:rowOff>85725</xdr:rowOff>
        </xdr:from>
        <xdr:to>
          <xdr:col>9</xdr:col>
          <xdr:colOff>723900</xdr:colOff>
          <xdr:row>166</xdr:row>
          <xdr:rowOff>762000</xdr:rowOff>
        </xdr:to>
        <xdr:sp macro="" textlink="">
          <xdr:nvSpPr>
            <xdr:cNvPr id="12391" name="Button 103" hidden="1">
              <a:extLst>
                <a:ext uri="{63B3BB69-23CF-44E3-9099-C40C66FF867C}">
                  <a14:compatExt spid="_x0000_s1239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Click here to Import Benefits and/or Risks to Table 2,</a:t>
              </a:r>
            </a:p>
            <a:p>
              <a:pPr algn="ctr" rtl="0">
                <a:defRPr sz="1000"/>
              </a:pPr>
              <a:r>
                <a:rPr lang="en-GB" sz="1100" b="0" i="0" u="none" strike="noStrike" baseline="0">
                  <a:solidFill>
                    <a:srgbClr val="000000"/>
                  </a:solidFill>
                  <a:latin typeface="Calibri"/>
                </a:rPr>
                <a:t>based on the answers provided for the Guiding Questions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177</xdr:row>
          <xdr:rowOff>38100</xdr:rowOff>
        </xdr:from>
        <xdr:to>
          <xdr:col>12</xdr:col>
          <xdr:colOff>0</xdr:colOff>
          <xdr:row>177</xdr:row>
          <xdr:rowOff>447675</xdr:rowOff>
        </xdr:to>
        <xdr:sp macro="" textlink="">
          <xdr:nvSpPr>
            <xdr:cNvPr id="12392" name="Drop Down 104" hidden="1">
              <a:extLst>
                <a:ext uri="{63B3BB69-23CF-44E3-9099-C40C66FF867C}">
                  <a14:compatExt spid="_x0000_s123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178</xdr:row>
          <xdr:rowOff>38100</xdr:rowOff>
        </xdr:from>
        <xdr:to>
          <xdr:col>12</xdr:col>
          <xdr:colOff>0</xdr:colOff>
          <xdr:row>178</xdr:row>
          <xdr:rowOff>447675</xdr:rowOff>
        </xdr:to>
        <xdr:sp macro="" textlink="">
          <xdr:nvSpPr>
            <xdr:cNvPr id="12393" name="Drop Down 105" hidden="1">
              <a:extLst>
                <a:ext uri="{63B3BB69-23CF-44E3-9099-C40C66FF867C}">
                  <a14:compatExt spid="_x0000_s123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179</xdr:row>
          <xdr:rowOff>38100</xdr:rowOff>
        </xdr:from>
        <xdr:to>
          <xdr:col>12</xdr:col>
          <xdr:colOff>0</xdr:colOff>
          <xdr:row>179</xdr:row>
          <xdr:rowOff>447675</xdr:rowOff>
        </xdr:to>
        <xdr:sp macro="" textlink="">
          <xdr:nvSpPr>
            <xdr:cNvPr id="12394" name="Drop Down 106" hidden="1">
              <a:extLst>
                <a:ext uri="{63B3BB69-23CF-44E3-9099-C40C66FF867C}">
                  <a14:compatExt spid="_x0000_s123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180</xdr:row>
          <xdr:rowOff>38100</xdr:rowOff>
        </xdr:from>
        <xdr:to>
          <xdr:col>12</xdr:col>
          <xdr:colOff>0</xdr:colOff>
          <xdr:row>180</xdr:row>
          <xdr:rowOff>447675</xdr:rowOff>
        </xdr:to>
        <xdr:sp macro="" textlink="">
          <xdr:nvSpPr>
            <xdr:cNvPr id="12395" name="Drop Down 107" hidden="1">
              <a:extLst>
                <a:ext uri="{63B3BB69-23CF-44E3-9099-C40C66FF867C}">
                  <a14:compatExt spid="_x0000_s123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182</xdr:row>
          <xdr:rowOff>38100</xdr:rowOff>
        </xdr:from>
        <xdr:to>
          <xdr:col>12</xdr:col>
          <xdr:colOff>0</xdr:colOff>
          <xdr:row>182</xdr:row>
          <xdr:rowOff>447675</xdr:rowOff>
        </xdr:to>
        <xdr:sp macro="" textlink="">
          <xdr:nvSpPr>
            <xdr:cNvPr id="12396" name="Drop Down 108" hidden="1">
              <a:extLst>
                <a:ext uri="{63B3BB69-23CF-44E3-9099-C40C66FF867C}">
                  <a14:compatExt spid="_x0000_s123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191</xdr:row>
          <xdr:rowOff>38100</xdr:rowOff>
        </xdr:from>
        <xdr:to>
          <xdr:col>12</xdr:col>
          <xdr:colOff>0</xdr:colOff>
          <xdr:row>191</xdr:row>
          <xdr:rowOff>447675</xdr:rowOff>
        </xdr:to>
        <xdr:sp macro="" textlink="">
          <xdr:nvSpPr>
            <xdr:cNvPr id="12397" name="Drop Down 109" hidden="1">
              <a:extLst>
                <a:ext uri="{63B3BB69-23CF-44E3-9099-C40C66FF867C}">
                  <a14:compatExt spid="_x0000_s123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192</xdr:row>
          <xdr:rowOff>38100</xdr:rowOff>
        </xdr:from>
        <xdr:to>
          <xdr:col>12</xdr:col>
          <xdr:colOff>0</xdr:colOff>
          <xdr:row>192</xdr:row>
          <xdr:rowOff>447675</xdr:rowOff>
        </xdr:to>
        <xdr:sp macro="" textlink="">
          <xdr:nvSpPr>
            <xdr:cNvPr id="12398" name="Drop Down 110" hidden="1">
              <a:extLst>
                <a:ext uri="{63B3BB69-23CF-44E3-9099-C40C66FF867C}">
                  <a14:compatExt spid="_x0000_s123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193</xdr:row>
          <xdr:rowOff>38100</xdr:rowOff>
        </xdr:from>
        <xdr:to>
          <xdr:col>12</xdr:col>
          <xdr:colOff>0</xdr:colOff>
          <xdr:row>193</xdr:row>
          <xdr:rowOff>447675</xdr:rowOff>
        </xdr:to>
        <xdr:sp macro="" textlink="">
          <xdr:nvSpPr>
            <xdr:cNvPr id="12399" name="Drop Down 111" hidden="1">
              <a:extLst>
                <a:ext uri="{63B3BB69-23CF-44E3-9099-C40C66FF867C}">
                  <a14:compatExt spid="_x0000_s123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194</xdr:row>
          <xdr:rowOff>38100</xdr:rowOff>
        </xdr:from>
        <xdr:to>
          <xdr:col>12</xdr:col>
          <xdr:colOff>0</xdr:colOff>
          <xdr:row>194</xdr:row>
          <xdr:rowOff>447675</xdr:rowOff>
        </xdr:to>
        <xdr:sp macro="" textlink="">
          <xdr:nvSpPr>
            <xdr:cNvPr id="12400" name="Drop Down 112" hidden="1">
              <a:extLst>
                <a:ext uri="{63B3BB69-23CF-44E3-9099-C40C66FF867C}">
                  <a14:compatExt spid="_x0000_s124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195</xdr:row>
          <xdr:rowOff>38100</xdr:rowOff>
        </xdr:from>
        <xdr:to>
          <xdr:col>12</xdr:col>
          <xdr:colOff>0</xdr:colOff>
          <xdr:row>195</xdr:row>
          <xdr:rowOff>447675</xdr:rowOff>
        </xdr:to>
        <xdr:sp macro="" textlink="">
          <xdr:nvSpPr>
            <xdr:cNvPr id="12401" name="Drop Down 113" hidden="1">
              <a:extLst>
                <a:ext uri="{63B3BB69-23CF-44E3-9099-C40C66FF867C}">
                  <a14:compatExt spid="_x0000_s124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196</xdr:row>
          <xdr:rowOff>38100</xdr:rowOff>
        </xdr:from>
        <xdr:to>
          <xdr:col>12</xdr:col>
          <xdr:colOff>0</xdr:colOff>
          <xdr:row>196</xdr:row>
          <xdr:rowOff>447675</xdr:rowOff>
        </xdr:to>
        <xdr:sp macro="" textlink="">
          <xdr:nvSpPr>
            <xdr:cNvPr id="12402" name="Drop Down 114" hidden="1">
              <a:extLst>
                <a:ext uri="{63B3BB69-23CF-44E3-9099-C40C66FF867C}">
                  <a14:compatExt spid="_x0000_s124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181</xdr:row>
          <xdr:rowOff>38100</xdr:rowOff>
        </xdr:from>
        <xdr:to>
          <xdr:col>12</xdr:col>
          <xdr:colOff>0</xdr:colOff>
          <xdr:row>181</xdr:row>
          <xdr:rowOff>447675</xdr:rowOff>
        </xdr:to>
        <xdr:sp macro="" textlink="">
          <xdr:nvSpPr>
            <xdr:cNvPr id="12403" name="Drop Down 115" hidden="1">
              <a:extLst>
                <a:ext uri="{63B3BB69-23CF-44E3-9099-C40C66FF867C}">
                  <a14:compatExt spid="_x0000_s124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287</xdr:row>
          <xdr:rowOff>28575</xdr:rowOff>
        </xdr:from>
        <xdr:to>
          <xdr:col>7</xdr:col>
          <xdr:colOff>781050</xdr:colOff>
          <xdr:row>287</xdr:row>
          <xdr:rowOff>333375</xdr:rowOff>
        </xdr:to>
        <xdr:sp macro="" textlink="">
          <xdr:nvSpPr>
            <xdr:cNvPr id="12408" name="Drop Down 120" hidden="1">
              <a:extLst>
                <a:ext uri="{63B3BB69-23CF-44E3-9099-C40C66FF867C}">
                  <a14:compatExt spid="_x0000_s124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285</xdr:row>
          <xdr:rowOff>28575</xdr:rowOff>
        </xdr:from>
        <xdr:to>
          <xdr:col>7</xdr:col>
          <xdr:colOff>781050</xdr:colOff>
          <xdr:row>285</xdr:row>
          <xdr:rowOff>333375</xdr:rowOff>
        </xdr:to>
        <xdr:sp macro="" textlink="">
          <xdr:nvSpPr>
            <xdr:cNvPr id="12409" name="Drop Down 121" hidden="1">
              <a:extLst>
                <a:ext uri="{63B3BB69-23CF-44E3-9099-C40C66FF867C}">
                  <a14:compatExt spid="_x0000_s124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288</xdr:row>
          <xdr:rowOff>28575</xdr:rowOff>
        </xdr:from>
        <xdr:to>
          <xdr:col>7</xdr:col>
          <xdr:colOff>781050</xdr:colOff>
          <xdr:row>288</xdr:row>
          <xdr:rowOff>333375</xdr:rowOff>
        </xdr:to>
        <xdr:sp macro="" textlink="">
          <xdr:nvSpPr>
            <xdr:cNvPr id="12410" name="Drop Down 122" hidden="1">
              <a:extLst>
                <a:ext uri="{63B3BB69-23CF-44E3-9099-C40C66FF867C}">
                  <a14:compatExt spid="_x0000_s124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289</xdr:row>
          <xdr:rowOff>28575</xdr:rowOff>
        </xdr:from>
        <xdr:to>
          <xdr:col>7</xdr:col>
          <xdr:colOff>781050</xdr:colOff>
          <xdr:row>289</xdr:row>
          <xdr:rowOff>333375</xdr:rowOff>
        </xdr:to>
        <xdr:sp macro="" textlink="">
          <xdr:nvSpPr>
            <xdr:cNvPr id="12411" name="Drop Down 123" hidden="1">
              <a:extLst>
                <a:ext uri="{63B3BB69-23CF-44E3-9099-C40C66FF867C}">
                  <a14:compatExt spid="_x0000_s124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290</xdr:row>
          <xdr:rowOff>28575</xdr:rowOff>
        </xdr:from>
        <xdr:to>
          <xdr:col>7</xdr:col>
          <xdr:colOff>781050</xdr:colOff>
          <xdr:row>290</xdr:row>
          <xdr:rowOff>333375</xdr:rowOff>
        </xdr:to>
        <xdr:sp macro="" textlink="">
          <xdr:nvSpPr>
            <xdr:cNvPr id="12412" name="Drop Down 124" hidden="1">
              <a:extLst>
                <a:ext uri="{63B3BB69-23CF-44E3-9099-C40C66FF867C}">
                  <a14:compatExt spid="_x0000_s124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291</xdr:row>
          <xdr:rowOff>28575</xdr:rowOff>
        </xdr:from>
        <xdr:to>
          <xdr:col>7</xdr:col>
          <xdr:colOff>781050</xdr:colOff>
          <xdr:row>291</xdr:row>
          <xdr:rowOff>333375</xdr:rowOff>
        </xdr:to>
        <xdr:sp macro="" textlink="">
          <xdr:nvSpPr>
            <xdr:cNvPr id="12413" name="Drop Down 125" hidden="1">
              <a:extLst>
                <a:ext uri="{63B3BB69-23CF-44E3-9099-C40C66FF867C}">
                  <a14:compatExt spid="_x0000_s124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286</xdr:row>
          <xdr:rowOff>28575</xdr:rowOff>
        </xdr:from>
        <xdr:to>
          <xdr:col>7</xdr:col>
          <xdr:colOff>781050</xdr:colOff>
          <xdr:row>286</xdr:row>
          <xdr:rowOff>333375</xdr:rowOff>
        </xdr:to>
        <xdr:sp macro="" textlink="">
          <xdr:nvSpPr>
            <xdr:cNvPr id="12414" name="Drop Down 126" hidden="1">
              <a:extLst>
                <a:ext uri="{63B3BB69-23CF-44E3-9099-C40C66FF867C}">
                  <a14:compatExt spid="_x0000_s124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280</xdr:row>
          <xdr:rowOff>28575</xdr:rowOff>
        </xdr:from>
        <xdr:to>
          <xdr:col>7</xdr:col>
          <xdr:colOff>781050</xdr:colOff>
          <xdr:row>280</xdr:row>
          <xdr:rowOff>333375</xdr:rowOff>
        </xdr:to>
        <xdr:sp macro="" textlink="">
          <xdr:nvSpPr>
            <xdr:cNvPr id="12415" name="Drop Down 127" hidden="1">
              <a:extLst>
                <a:ext uri="{63B3BB69-23CF-44E3-9099-C40C66FF867C}">
                  <a14:compatExt spid="_x0000_s124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278</xdr:row>
          <xdr:rowOff>28575</xdr:rowOff>
        </xdr:from>
        <xdr:to>
          <xdr:col>7</xdr:col>
          <xdr:colOff>781050</xdr:colOff>
          <xdr:row>278</xdr:row>
          <xdr:rowOff>333375</xdr:rowOff>
        </xdr:to>
        <xdr:sp macro="" textlink="">
          <xdr:nvSpPr>
            <xdr:cNvPr id="12416" name="Drop Down 128" hidden="1">
              <a:extLst>
                <a:ext uri="{63B3BB69-23CF-44E3-9099-C40C66FF867C}">
                  <a14:compatExt spid="_x0000_s124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281</xdr:row>
          <xdr:rowOff>28575</xdr:rowOff>
        </xdr:from>
        <xdr:to>
          <xdr:col>7</xdr:col>
          <xdr:colOff>781050</xdr:colOff>
          <xdr:row>281</xdr:row>
          <xdr:rowOff>333375</xdr:rowOff>
        </xdr:to>
        <xdr:sp macro="" textlink="">
          <xdr:nvSpPr>
            <xdr:cNvPr id="12417" name="Drop Down 129" hidden="1">
              <a:extLst>
                <a:ext uri="{63B3BB69-23CF-44E3-9099-C40C66FF867C}">
                  <a14:compatExt spid="_x0000_s124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282</xdr:row>
          <xdr:rowOff>28575</xdr:rowOff>
        </xdr:from>
        <xdr:to>
          <xdr:col>7</xdr:col>
          <xdr:colOff>781050</xdr:colOff>
          <xdr:row>282</xdr:row>
          <xdr:rowOff>333375</xdr:rowOff>
        </xdr:to>
        <xdr:sp macro="" textlink="">
          <xdr:nvSpPr>
            <xdr:cNvPr id="12418" name="Drop Down 130" hidden="1">
              <a:extLst>
                <a:ext uri="{63B3BB69-23CF-44E3-9099-C40C66FF867C}">
                  <a14:compatExt spid="_x0000_s124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279</xdr:row>
          <xdr:rowOff>28575</xdr:rowOff>
        </xdr:from>
        <xdr:to>
          <xdr:col>7</xdr:col>
          <xdr:colOff>781050</xdr:colOff>
          <xdr:row>279</xdr:row>
          <xdr:rowOff>342900</xdr:rowOff>
        </xdr:to>
        <xdr:sp macro="" textlink="">
          <xdr:nvSpPr>
            <xdr:cNvPr id="12421" name="Drop Down 133" hidden="1">
              <a:extLst>
                <a:ext uri="{63B3BB69-23CF-44E3-9099-C40C66FF867C}">
                  <a14:compatExt spid="_x0000_s124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279</xdr:row>
          <xdr:rowOff>38100</xdr:rowOff>
        </xdr:from>
        <xdr:to>
          <xdr:col>14</xdr:col>
          <xdr:colOff>0</xdr:colOff>
          <xdr:row>279</xdr:row>
          <xdr:rowOff>447675</xdr:rowOff>
        </xdr:to>
        <xdr:sp macro="" textlink="">
          <xdr:nvSpPr>
            <xdr:cNvPr id="12422" name="Drop Down 134" hidden="1">
              <a:extLst>
                <a:ext uri="{63B3BB69-23CF-44E3-9099-C40C66FF867C}">
                  <a14:compatExt spid="_x0000_s124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280</xdr:row>
          <xdr:rowOff>38100</xdr:rowOff>
        </xdr:from>
        <xdr:to>
          <xdr:col>14</xdr:col>
          <xdr:colOff>0</xdr:colOff>
          <xdr:row>280</xdr:row>
          <xdr:rowOff>447675</xdr:rowOff>
        </xdr:to>
        <xdr:sp macro="" textlink="">
          <xdr:nvSpPr>
            <xdr:cNvPr id="12423" name="Drop Down 135" hidden="1">
              <a:extLst>
                <a:ext uri="{63B3BB69-23CF-44E3-9099-C40C66FF867C}">
                  <a14:compatExt spid="_x0000_s124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281</xdr:row>
          <xdr:rowOff>38100</xdr:rowOff>
        </xdr:from>
        <xdr:to>
          <xdr:col>14</xdr:col>
          <xdr:colOff>0</xdr:colOff>
          <xdr:row>281</xdr:row>
          <xdr:rowOff>447675</xdr:rowOff>
        </xdr:to>
        <xdr:sp macro="" textlink="">
          <xdr:nvSpPr>
            <xdr:cNvPr id="12424" name="Drop Down 136" hidden="1">
              <a:extLst>
                <a:ext uri="{63B3BB69-23CF-44E3-9099-C40C66FF867C}">
                  <a14:compatExt spid="_x0000_s124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282</xdr:row>
          <xdr:rowOff>38100</xdr:rowOff>
        </xdr:from>
        <xdr:to>
          <xdr:col>14</xdr:col>
          <xdr:colOff>0</xdr:colOff>
          <xdr:row>282</xdr:row>
          <xdr:rowOff>447675</xdr:rowOff>
        </xdr:to>
        <xdr:sp macro="" textlink="">
          <xdr:nvSpPr>
            <xdr:cNvPr id="12425" name="Drop Down 137" hidden="1">
              <a:extLst>
                <a:ext uri="{63B3BB69-23CF-44E3-9099-C40C66FF867C}">
                  <a14:compatExt spid="_x0000_s124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286</xdr:row>
          <xdr:rowOff>38100</xdr:rowOff>
        </xdr:from>
        <xdr:to>
          <xdr:col>14</xdr:col>
          <xdr:colOff>0</xdr:colOff>
          <xdr:row>286</xdr:row>
          <xdr:rowOff>447675</xdr:rowOff>
        </xdr:to>
        <xdr:sp macro="" textlink="">
          <xdr:nvSpPr>
            <xdr:cNvPr id="12428" name="Drop Down 140" hidden="1">
              <a:extLst>
                <a:ext uri="{63B3BB69-23CF-44E3-9099-C40C66FF867C}">
                  <a14:compatExt spid="_x0000_s124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287</xdr:row>
          <xdr:rowOff>38100</xdr:rowOff>
        </xdr:from>
        <xdr:to>
          <xdr:col>14</xdr:col>
          <xdr:colOff>0</xdr:colOff>
          <xdr:row>287</xdr:row>
          <xdr:rowOff>447675</xdr:rowOff>
        </xdr:to>
        <xdr:sp macro="" textlink="">
          <xdr:nvSpPr>
            <xdr:cNvPr id="12429" name="Drop Down 141" hidden="1">
              <a:extLst>
                <a:ext uri="{63B3BB69-23CF-44E3-9099-C40C66FF867C}">
                  <a14:compatExt spid="_x0000_s124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288</xdr:row>
          <xdr:rowOff>38100</xdr:rowOff>
        </xdr:from>
        <xdr:to>
          <xdr:col>14</xdr:col>
          <xdr:colOff>0</xdr:colOff>
          <xdr:row>288</xdr:row>
          <xdr:rowOff>447675</xdr:rowOff>
        </xdr:to>
        <xdr:sp macro="" textlink="">
          <xdr:nvSpPr>
            <xdr:cNvPr id="12430" name="Drop Down 142" hidden="1">
              <a:extLst>
                <a:ext uri="{63B3BB69-23CF-44E3-9099-C40C66FF867C}">
                  <a14:compatExt spid="_x0000_s124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289</xdr:row>
          <xdr:rowOff>38100</xdr:rowOff>
        </xdr:from>
        <xdr:to>
          <xdr:col>14</xdr:col>
          <xdr:colOff>0</xdr:colOff>
          <xdr:row>289</xdr:row>
          <xdr:rowOff>447675</xdr:rowOff>
        </xdr:to>
        <xdr:sp macro="" textlink="">
          <xdr:nvSpPr>
            <xdr:cNvPr id="12431" name="Drop Down 143" hidden="1">
              <a:extLst>
                <a:ext uri="{63B3BB69-23CF-44E3-9099-C40C66FF867C}">
                  <a14:compatExt spid="_x0000_s124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290</xdr:row>
          <xdr:rowOff>38100</xdr:rowOff>
        </xdr:from>
        <xdr:to>
          <xdr:col>14</xdr:col>
          <xdr:colOff>0</xdr:colOff>
          <xdr:row>290</xdr:row>
          <xdr:rowOff>447675</xdr:rowOff>
        </xdr:to>
        <xdr:sp macro="" textlink="">
          <xdr:nvSpPr>
            <xdr:cNvPr id="12432" name="Drop Down 144" hidden="1">
              <a:extLst>
                <a:ext uri="{63B3BB69-23CF-44E3-9099-C40C66FF867C}">
                  <a14:compatExt spid="_x0000_s124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291</xdr:row>
          <xdr:rowOff>38100</xdr:rowOff>
        </xdr:from>
        <xdr:to>
          <xdr:col>14</xdr:col>
          <xdr:colOff>0</xdr:colOff>
          <xdr:row>291</xdr:row>
          <xdr:rowOff>447675</xdr:rowOff>
        </xdr:to>
        <xdr:sp macro="" textlink="">
          <xdr:nvSpPr>
            <xdr:cNvPr id="12433" name="Drop Down 145" hidden="1">
              <a:extLst>
                <a:ext uri="{63B3BB69-23CF-44E3-9099-C40C66FF867C}">
                  <a14:compatExt spid="_x0000_s124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268</xdr:row>
          <xdr:rowOff>85725</xdr:rowOff>
        </xdr:from>
        <xdr:to>
          <xdr:col>9</xdr:col>
          <xdr:colOff>723900</xdr:colOff>
          <xdr:row>268</xdr:row>
          <xdr:rowOff>762000</xdr:rowOff>
        </xdr:to>
        <xdr:sp macro="" textlink="">
          <xdr:nvSpPr>
            <xdr:cNvPr id="12437" name="Button 149" hidden="1">
              <a:extLst>
                <a:ext uri="{63B3BB69-23CF-44E3-9099-C40C66FF867C}">
                  <a14:compatExt spid="_x0000_s124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Click here to Import Benefits and/or Risks to Table 2,</a:t>
              </a:r>
            </a:p>
            <a:p>
              <a:pPr algn="ctr" rtl="0">
                <a:defRPr sz="1000"/>
              </a:pPr>
              <a:r>
                <a:rPr lang="en-GB" sz="1100" b="0" i="0" u="none" strike="noStrike" baseline="0">
                  <a:solidFill>
                    <a:srgbClr val="000000"/>
                  </a:solidFill>
                  <a:latin typeface="Calibri"/>
                </a:rPr>
                <a:t>based on the answers provided for the Guiding Questions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279</xdr:row>
          <xdr:rowOff>38100</xdr:rowOff>
        </xdr:from>
        <xdr:to>
          <xdr:col>12</xdr:col>
          <xdr:colOff>0</xdr:colOff>
          <xdr:row>279</xdr:row>
          <xdr:rowOff>447675</xdr:rowOff>
        </xdr:to>
        <xdr:sp macro="" textlink="">
          <xdr:nvSpPr>
            <xdr:cNvPr id="12438" name="Drop Down 150" hidden="1">
              <a:extLst>
                <a:ext uri="{63B3BB69-23CF-44E3-9099-C40C66FF867C}">
                  <a14:compatExt spid="_x0000_s124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280</xdr:row>
          <xdr:rowOff>38100</xdr:rowOff>
        </xdr:from>
        <xdr:to>
          <xdr:col>12</xdr:col>
          <xdr:colOff>0</xdr:colOff>
          <xdr:row>280</xdr:row>
          <xdr:rowOff>447675</xdr:rowOff>
        </xdr:to>
        <xdr:sp macro="" textlink="">
          <xdr:nvSpPr>
            <xdr:cNvPr id="12439" name="Drop Down 151" hidden="1">
              <a:extLst>
                <a:ext uri="{63B3BB69-23CF-44E3-9099-C40C66FF867C}">
                  <a14:compatExt spid="_x0000_s124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281</xdr:row>
          <xdr:rowOff>38100</xdr:rowOff>
        </xdr:from>
        <xdr:to>
          <xdr:col>12</xdr:col>
          <xdr:colOff>0</xdr:colOff>
          <xdr:row>281</xdr:row>
          <xdr:rowOff>447675</xdr:rowOff>
        </xdr:to>
        <xdr:sp macro="" textlink="">
          <xdr:nvSpPr>
            <xdr:cNvPr id="12440" name="Drop Down 152" hidden="1">
              <a:extLst>
                <a:ext uri="{63B3BB69-23CF-44E3-9099-C40C66FF867C}">
                  <a14:compatExt spid="_x0000_s124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282</xdr:row>
          <xdr:rowOff>38100</xdr:rowOff>
        </xdr:from>
        <xdr:to>
          <xdr:col>12</xdr:col>
          <xdr:colOff>0</xdr:colOff>
          <xdr:row>282</xdr:row>
          <xdr:rowOff>447675</xdr:rowOff>
        </xdr:to>
        <xdr:sp macro="" textlink="">
          <xdr:nvSpPr>
            <xdr:cNvPr id="12441" name="Drop Down 153" hidden="1">
              <a:extLst>
                <a:ext uri="{63B3BB69-23CF-44E3-9099-C40C66FF867C}">
                  <a14:compatExt spid="_x0000_s124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286</xdr:row>
          <xdr:rowOff>38100</xdr:rowOff>
        </xdr:from>
        <xdr:to>
          <xdr:col>12</xdr:col>
          <xdr:colOff>0</xdr:colOff>
          <xdr:row>286</xdr:row>
          <xdr:rowOff>447675</xdr:rowOff>
        </xdr:to>
        <xdr:sp macro="" textlink="">
          <xdr:nvSpPr>
            <xdr:cNvPr id="12443" name="Drop Down 155" hidden="1">
              <a:extLst>
                <a:ext uri="{63B3BB69-23CF-44E3-9099-C40C66FF867C}">
                  <a14:compatExt spid="_x0000_s124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287</xdr:row>
          <xdr:rowOff>38100</xdr:rowOff>
        </xdr:from>
        <xdr:to>
          <xdr:col>12</xdr:col>
          <xdr:colOff>0</xdr:colOff>
          <xdr:row>287</xdr:row>
          <xdr:rowOff>447675</xdr:rowOff>
        </xdr:to>
        <xdr:sp macro="" textlink="">
          <xdr:nvSpPr>
            <xdr:cNvPr id="12444" name="Drop Down 156" hidden="1">
              <a:extLst>
                <a:ext uri="{63B3BB69-23CF-44E3-9099-C40C66FF867C}">
                  <a14:compatExt spid="_x0000_s124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288</xdr:row>
          <xdr:rowOff>38100</xdr:rowOff>
        </xdr:from>
        <xdr:to>
          <xdr:col>12</xdr:col>
          <xdr:colOff>0</xdr:colOff>
          <xdr:row>288</xdr:row>
          <xdr:rowOff>447675</xdr:rowOff>
        </xdr:to>
        <xdr:sp macro="" textlink="">
          <xdr:nvSpPr>
            <xdr:cNvPr id="12445" name="Drop Down 157" hidden="1">
              <a:extLst>
                <a:ext uri="{63B3BB69-23CF-44E3-9099-C40C66FF867C}">
                  <a14:compatExt spid="_x0000_s124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289</xdr:row>
          <xdr:rowOff>38100</xdr:rowOff>
        </xdr:from>
        <xdr:to>
          <xdr:col>12</xdr:col>
          <xdr:colOff>0</xdr:colOff>
          <xdr:row>289</xdr:row>
          <xdr:rowOff>447675</xdr:rowOff>
        </xdr:to>
        <xdr:sp macro="" textlink="">
          <xdr:nvSpPr>
            <xdr:cNvPr id="12446" name="Drop Down 158" hidden="1">
              <a:extLst>
                <a:ext uri="{63B3BB69-23CF-44E3-9099-C40C66FF867C}">
                  <a14:compatExt spid="_x0000_s124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290</xdr:row>
          <xdr:rowOff>38100</xdr:rowOff>
        </xdr:from>
        <xdr:to>
          <xdr:col>12</xdr:col>
          <xdr:colOff>0</xdr:colOff>
          <xdr:row>290</xdr:row>
          <xdr:rowOff>447675</xdr:rowOff>
        </xdr:to>
        <xdr:sp macro="" textlink="">
          <xdr:nvSpPr>
            <xdr:cNvPr id="12447" name="Drop Down 159" hidden="1">
              <a:extLst>
                <a:ext uri="{63B3BB69-23CF-44E3-9099-C40C66FF867C}">
                  <a14:compatExt spid="_x0000_s124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291</xdr:row>
          <xdr:rowOff>38100</xdr:rowOff>
        </xdr:from>
        <xdr:to>
          <xdr:col>12</xdr:col>
          <xdr:colOff>0</xdr:colOff>
          <xdr:row>291</xdr:row>
          <xdr:rowOff>447675</xdr:rowOff>
        </xdr:to>
        <xdr:sp macro="" textlink="">
          <xdr:nvSpPr>
            <xdr:cNvPr id="12448" name="Drop Down 160" hidden="1">
              <a:extLst>
                <a:ext uri="{63B3BB69-23CF-44E3-9099-C40C66FF867C}">
                  <a14:compatExt spid="_x0000_s124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379</xdr:row>
          <xdr:rowOff>28575</xdr:rowOff>
        </xdr:from>
        <xdr:to>
          <xdr:col>7</xdr:col>
          <xdr:colOff>781050</xdr:colOff>
          <xdr:row>379</xdr:row>
          <xdr:rowOff>333375</xdr:rowOff>
        </xdr:to>
        <xdr:sp macro="" textlink="">
          <xdr:nvSpPr>
            <xdr:cNvPr id="12521" name="Drop Down 233" hidden="1">
              <a:extLst>
                <a:ext uri="{63B3BB69-23CF-44E3-9099-C40C66FF867C}">
                  <a14:compatExt spid="_x0000_s125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377</xdr:row>
          <xdr:rowOff>28575</xdr:rowOff>
        </xdr:from>
        <xdr:to>
          <xdr:col>7</xdr:col>
          <xdr:colOff>781050</xdr:colOff>
          <xdr:row>377</xdr:row>
          <xdr:rowOff>333375</xdr:rowOff>
        </xdr:to>
        <xdr:sp macro="" textlink="">
          <xdr:nvSpPr>
            <xdr:cNvPr id="12522" name="Drop Down 234" hidden="1">
              <a:extLst>
                <a:ext uri="{63B3BB69-23CF-44E3-9099-C40C66FF867C}">
                  <a14:compatExt spid="_x0000_s125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380</xdr:row>
          <xdr:rowOff>28575</xdr:rowOff>
        </xdr:from>
        <xdr:to>
          <xdr:col>7</xdr:col>
          <xdr:colOff>781050</xdr:colOff>
          <xdr:row>380</xdr:row>
          <xdr:rowOff>333375</xdr:rowOff>
        </xdr:to>
        <xdr:sp macro="" textlink="">
          <xdr:nvSpPr>
            <xdr:cNvPr id="12523" name="Drop Down 235" hidden="1">
              <a:extLst>
                <a:ext uri="{63B3BB69-23CF-44E3-9099-C40C66FF867C}">
                  <a14:compatExt spid="_x0000_s125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381</xdr:row>
          <xdr:rowOff>28575</xdr:rowOff>
        </xdr:from>
        <xdr:to>
          <xdr:col>7</xdr:col>
          <xdr:colOff>781050</xdr:colOff>
          <xdr:row>381</xdr:row>
          <xdr:rowOff>333375</xdr:rowOff>
        </xdr:to>
        <xdr:sp macro="" textlink="">
          <xdr:nvSpPr>
            <xdr:cNvPr id="12524" name="Drop Down 236" hidden="1">
              <a:extLst>
                <a:ext uri="{63B3BB69-23CF-44E3-9099-C40C66FF867C}">
                  <a14:compatExt spid="_x0000_s125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382</xdr:row>
          <xdr:rowOff>28575</xdr:rowOff>
        </xdr:from>
        <xdr:to>
          <xdr:col>7</xdr:col>
          <xdr:colOff>781050</xdr:colOff>
          <xdr:row>382</xdr:row>
          <xdr:rowOff>333375</xdr:rowOff>
        </xdr:to>
        <xdr:sp macro="" textlink="">
          <xdr:nvSpPr>
            <xdr:cNvPr id="12525" name="Drop Down 237" hidden="1">
              <a:extLst>
                <a:ext uri="{63B3BB69-23CF-44E3-9099-C40C66FF867C}">
                  <a14:compatExt spid="_x0000_s125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383</xdr:row>
          <xdr:rowOff>28575</xdr:rowOff>
        </xdr:from>
        <xdr:to>
          <xdr:col>7</xdr:col>
          <xdr:colOff>781050</xdr:colOff>
          <xdr:row>383</xdr:row>
          <xdr:rowOff>333375</xdr:rowOff>
        </xdr:to>
        <xdr:sp macro="" textlink="">
          <xdr:nvSpPr>
            <xdr:cNvPr id="12526" name="Drop Down 238" hidden="1">
              <a:extLst>
                <a:ext uri="{63B3BB69-23CF-44E3-9099-C40C66FF867C}">
                  <a14:compatExt spid="_x0000_s125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378</xdr:row>
          <xdr:rowOff>28575</xdr:rowOff>
        </xdr:from>
        <xdr:to>
          <xdr:col>7</xdr:col>
          <xdr:colOff>781050</xdr:colOff>
          <xdr:row>378</xdr:row>
          <xdr:rowOff>333375</xdr:rowOff>
        </xdr:to>
        <xdr:sp macro="" textlink="">
          <xdr:nvSpPr>
            <xdr:cNvPr id="12527" name="Drop Down 239" hidden="1">
              <a:extLst>
                <a:ext uri="{63B3BB69-23CF-44E3-9099-C40C66FF867C}">
                  <a14:compatExt spid="_x0000_s125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366</xdr:row>
          <xdr:rowOff>28575</xdr:rowOff>
        </xdr:from>
        <xdr:to>
          <xdr:col>7</xdr:col>
          <xdr:colOff>781050</xdr:colOff>
          <xdr:row>366</xdr:row>
          <xdr:rowOff>333375</xdr:rowOff>
        </xdr:to>
        <xdr:sp macro="" textlink="">
          <xdr:nvSpPr>
            <xdr:cNvPr id="12528" name="Drop Down 240" hidden="1">
              <a:extLst>
                <a:ext uri="{63B3BB69-23CF-44E3-9099-C40C66FF867C}">
                  <a14:compatExt spid="_x0000_s125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364</xdr:row>
          <xdr:rowOff>28575</xdr:rowOff>
        </xdr:from>
        <xdr:to>
          <xdr:col>7</xdr:col>
          <xdr:colOff>781050</xdr:colOff>
          <xdr:row>364</xdr:row>
          <xdr:rowOff>333375</xdr:rowOff>
        </xdr:to>
        <xdr:sp macro="" textlink="">
          <xdr:nvSpPr>
            <xdr:cNvPr id="12529" name="Drop Down 241" hidden="1">
              <a:extLst>
                <a:ext uri="{63B3BB69-23CF-44E3-9099-C40C66FF867C}">
                  <a14:compatExt spid="_x0000_s125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367</xdr:row>
          <xdr:rowOff>28575</xdr:rowOff>
        </xdr:from>
        <xdr:to>
          <xdr:col>7</xdr:col>
          <xdr:colOff>781050</xdr:colOff>
          <xdr:row>367</xdr:row>
          <xdr:rowOff>333375</xdr:rowOff>
        </xdr:to>
        <xdr:sp macro="" textlink="">
          <xdr:nvSpPr>
            <xdr:cNvPr id="12530" name="Drop Down 242" hidden="1">
              <a:extLst>
                <a:ext uri="{63B3BB69-23CF-44E3-9099-C40C66FF867C}">
                  <a14:compatExt spid="_x0000_s125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368</xdr:row>
          <xdr:rowOff>28575</xdr:rowOff>
        </xdr:from>
        <xdr:to>
          <xdr:col>7</xdr:col>
          <xdr:colOff>781050</xdr:colOff>
          <xdr:row>368</xdr:row>
          <xdr:rowOff>333375</xdr:rowOff>
        </xdr:to>
        <xdr:sp macro="" textlink="">
          <xdr:nvSpPr>
            <xdr:cNvPr id="12531" name="Drop Down 243" hidden="1">
              <a:extLst>
                <a:ext uri="{63B3BB69-23CF-44E3-9099-C40C66FF867C}">
                  <a14:compatExt spid="_x0000_s125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369</xdr:row>
          <xdr:rowOff>28575</xdr:rowOff>
        </xdr:from>
        <xdr:to>
          <xdr:col>7</xdr:col>
          <xdr:colOff>781050</xdr:colOff>
          <xdr:row>369</xdr:row>
          <xdr:rowOff>333375</xdr:rowOff>
        </xdr:to>
        <xdr:sp macro="" textlink="">
          <xdr:nvSpPr>
            <xdr:cNvPr id="12532" name="Drop Down 244" hidden="1">
              <a:extLst>
                <a:ext uri="{63B3BB69-23CF-44E3-9099-C40C66FF867C}">
                  <a14:compatExt spid="_x0000_s125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370</xdr:row>
          <xdr:rowOff>28575</xdr:rowOff>
        </xdr:from>
        <xdr:to>
          <xdr:col>7</xdr:col>
          <xdr:colOff>781050</xdr:colOff>
          <xdr:row>370</xdr:row>
          <xdr:rowOff>333375</xdr:rowOff>
        </xdr:to>
        <xdr:sp macro="" textlink="">
          <xdr:nvSpPr>
            <xdr:cNvPr id="12533" name="Drop Down 245" hidden="1">
              <a:extLst>
                <a:ext uri="{63B3BB69-23CF-44E3-9099-C40C66FF867C}">
                  <a14:compatExt spid="_x0000_s125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365</xdr:row>
          <xdr:rowOff>28575</xdr:rowOff>
        </xdr:from>
        <xdr:to>
          <xdr:col>7</xdr:col>
          <xdr:colOff>781050</xdr:colOff>
          <xdr:row>365</xdr:row>
          <xdr:rowOff>342900</xdr:rowOff>
        </xdr:to>
        <xdr:sp macro="" textlink="">
          <xdr:nvSpPr>
            <xdr:cNvPr id="12534" name="Drop Down 246" hidden="1">
              <a:extLst>
                <a:ext uri="{63B3BB69-23CF-44E3-9099-C40C66FF867C}">
                  <a14:compatExt spid="_x0000_s125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365</xdr:row>
          <xdr:rowOff>38100</xdr:rowOff>
        </xdr:from>
        <xdr:to>
          <xdr:col>14</xdr:col>
          <xdr:colOff>0</xdr:colOff>
          <xdr:row>365</xdr:row>
          <xdr:rowOff>447675</xdr:rowOff>
        </xdr:to>
        <xdr:sp macro="" textlink="">
          <xdr:nvSpPr>
            <xdr:cNvPr id="12535" name="Drop Down 247" hidden="1">
              <a:extLst>
                <a:ext uri="{63B3BB69-23CF-44E3-9099-C40C66FF867C}">
                  <a14:compatExt spid="_x0000_s125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366</xdr:row>
          <xdr:rowOff>38100</xdr:rowOff>
        </xdr:from>
        <xdr:to>
          <xdr:col>14</xdr:col>
          <xdr:colOff>0</xdr:colOff>
          <xdr:row>366</xdr:row>
          <xdr:rowOff>447675</xdr:rowOff>
        </xdr:to>
        <xdr:sp macro="" textlink="">
          <xdr:nvSpPr>
            <xdr:cNvPr id="12536" name="Drop Down 248" hidden="1">
              <a:extLst>
                <a:ext uri="{63B3BB69-23CF-44E3-9099-C40C66FF867C}">
                  <a14:compatExt spid="_x0000_s125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367</xdr:row>
          <xdr:rowOff>38100</xdr:rowOff>
        </xdr:from>
        <xdr:to>
          <xdr:col>14</xdr:col>
          <xdr:colOff>0</xdr:colOff>
          <xdr:row>367</xdr:row>
          <xdr:rowOff>447675</xdr:rowOff>
        </xdr:to>
        <xdr:sp macro="" textlink="">
          <xdr:nvSpPr>
            <xdr:cNvPr id="12537" name="Drop Down 249" hidden="1">
              <a:extLst>
                <a:ext uri="{63B3BB69-23CF-44E3-9099-C40C66FF867C}">
                  <a14:compatExt spid="_x0000_s125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368</xdr:row>
          <xdr:rowOff>38100</xdr:rowOff>
        </xdr:from>
        <xdr:to>
          <xdr:col>14</xdr:col>
          <xdr:colOff>0</xdr:colOff>
          <xdr:row>368</xdr:row>
          <xdr:rowOff>447675</xdr:rowOff>
        </xdr:to>
        <xdr:sp macro="" textlink="">
          <xdr:nvSpPr>
            <xdr:cNvPr id="12538" name="Drop Down 250" hidden="1">
              <a:extLst>
                <a:ext uri="{63B3BB69-23CF-44E3-9099-C40C66FF867C}">
                  <a14:compatExt spid="_x0000_s125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369</xdr:row>
          <xdr:rowOff>38100</xdr:rowOff>
        </xdr:from>
        <xdr:to>
          <xdr:col>14</xdr:col>
          <xdr:colOff>0</xdr:colOff>
          <xdr:row>369</xdr:row>
          <xdr:rowOff>447675</xdr:rowOff>
        </xdr:to>
        <xdr:sp macro="" textlink="">
          <xdr:nvSpPr>
            <xdr:cNvPr id="12539" name="Drop Down 251" hidden="1">
              <a:extLst>
                <a:ext uri="{63B3BB69-23CF-44E3-9099-C40C66FF867C}">
                  <a14:compatExt spid="_x0000_s125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370</xdr:row>
          <xdr:rowOff>38100</xdr:rowOff>
        </xdr:from>
        <xdr:to>
          <xdr:col>14</xdr:col>
          <xdr:colOff>0</xdr:colOff>
          <xdr:row>370</xdr:row>
          <xdr:rowOff>447675</xdr:rowOff>
        </xdr:to>
        <xdr:sp macro="" textlink="">
          <xdr:nvSpPr>
            <xdr:cNvPr id="12540" name="Drop Down 252" hidden="1">
              <a:extLst>
                <a:ext uri="{63B3BB69-23CF-44E3-9099-C40C66FF867C}">
                  <a14:compatExt spid="_x0000_s125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378</xdr:row>
          <xdr:rowOff>38100</xdr:rowOff>
        </xdr:from>
        <xdr:to>
          <xdr:col>14</xdr:col>
          <xdr:colOff>0</xdr:colOff>
          <xdr:row>378</xdr:row>
          <xdr:rowOff>447675</xdr:rowOff>
        </xdr:to>
        <xdr:sp macro="" textlink="">
          <xdr:nvSpPr>
            <xdr:cNvPr id="12541" name="Drop Down 253" hidden="1">
              <a:extLst>
                <a:ext uri="{63B3BB69-23CF-44E3-9099-C40C66FF867C}">
                  <a14:compatExt spid="_x0000_s125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379</xdr:row>
          <xdr:rowOff>38100</xdr:rowOff>
        </xdr:from>
        <xdr:to>
          <xdr:col>14</xdr:col>
          <xdr:colOff>0</xdr:colOff>
          <xdr:row>379</xdr:row>
          <xdr:rowOff>447675</xdr:rowOff>
        </xdr:to>
        <xdr:sp macro="" textlink="">
          <xdr:nvSpPr>
            <xdr:cNvPr id="12542" name="Drop Down 254" hidden="1">
              <a:extLst>
                <a:ext uri="{63B3BB69-23CF-44E3-9099-C40C66FF867C}">
                  <a14:compatExt spid="_x0000_s125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380</xdr:row>
          <xdr:rowOff>38100</xdr:rowOff>
        </xdr:from>
        <xdr:to>
          <xdr:col>14</xdr:col>
          <xdr:colOff>0</xdr:colOff>
          <xdr:row>380</xdr:row>
          <xdr:rowOff>447675</xdr:rowOff>
        </xdr:to>
        <xdr:sp macro="" textlink="">
          <xdr:nvSpPr>
            <xdr:cNvPr id="12543" name="Drop Down 255" hidden="1">
              <a:extLst>
                <a:ext uri="{63B3BB69-23CF-44E3-9099-C40C66FF867C}">
                  <a14:compatExt spid="_x0000_s125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381</xdr:row>
          <xdr:rowOff>38100</xdr:rowOff>
        </xdr:from>
        <xdr:to>
          <xdr:col>14</xdr:col>
          <xdr:colOff>0</xdr:colOff>
          <xdr:row>381</xdr:row>
          <xdr:rowOff>447675</xdr:rowOff>
        </xdr:to>
        <xdr:sp macro="" textlink="">
          <xdr:nvSpPr>
            <xdr:cNvPr id="12544" name="Drop Down 256" hidden="1">
              <a:extLst>
                <a:ext uri="{63B3BB69-23CF-44E3-9099-C40C66FF867C}">
                  <a14:compatExt spid="_x0000_s125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382</xdr:row>
          <xdr:rowOff>38100</xdr:rowOff>
        </xdr:from>
        <xdr:to>
          <xdr:col>14</xdr:col>
          <xdr:colOff>0</xdr:colOff>
          <xdr:row>382</xdr:row>
          <xdr:rowOff>447675</xdr:rowOff>
        </xdr:to>
        <xdr:sp macro="" textlink="">
          <xdr:nvSpPr>
            <xdr:cNvPr id="12545" name="Drop Down 257" hidden="1">
              <a:extLst>
                <a:ext uri="{63B3BB69-23CF-44E3-9099-C40C66FF867C}">
                  <a14:compatExt spid="_x0000_s125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383</xdr:row>
          <xdr:rowOff>38100</xdr:rowOff>
        </xdr:from>
        <xdr:to>
          <xdr:col>14</xdr:col>
          <xdr:colOff>0</xdr:colOff>
          <xdr:row>383</xdr:row>
          <xdr:rowOff>447675</xdr:rowOff>
        </xdr:to>
        <xdr:sp macro="" textlink="">
          <xdr:nvSpPr>
            <xdr:cNvPr id="12546" name="Drop Down 258" hidden="1">
              <a:extLst>
                <a:ext uri="{63B3BB69-23CF-44E3-9099-C40C66FF867C}">
                  <a14:compatExt spid="_x0000_s125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354</xdr:row>
          <xdr:rowOff>85725</xdr:rowOff>
        </xdr:from>
        <xdr:to>
          <xdr:col>9</xdr:col>
          <xdr:colOff>723900</xdr:colOff>
          <xdr:row>354</xdr:row>
          <xdr:rowOff>762000</xdr:rowOff>
        </xdr:to>
        <xdr:sp macro="" textlink="">
          <xdr:nvSpPr>
            <xdr:cNvPr id="12547" name="Button 259" hidden="1">
              <a:extLst>
                <a:ext uri="{63B3BB69-23CF-44E3-9099-C40C66FF867C}">
                  <a14:compatExt spid="_x0000_s1254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Click here to Import Benefits and/or Risks to Table 2,</a:t>
              </a:r>
            </a:p>
            <a:p>
              <a:pPr algn="ctr" rtl="0">
                <a:defRPr sz="1000"/>
              </a:pPr>
              <a:r>
                <a:rPr lang="en-GB" sz="1100" b="0" i="0" u="none" strike="noStrike" baseline="0">
                  <a:solidFill>
                    <a:srgbClr val="000000"/>
                  </a:solidFill>
                  <a:latin typeface="Calibri"/>
                </a:rPr>
                <a:t>based on the answers provided for the Guiding Questions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365</xdr:row>
          <xdr:rowOff>38100</xdr:rowOff>
        </xdr:from>
        <xdr:to>
          <xdr:col>12</xdr:col>
          <xdr:colOff>0</xdr:colOff>
          <xdr:row>365</xdr:row>
          <xdr:rowOff>447675</xdr:rowOff>
        </xdr:to>
        <xdr:sp macro="" textlink="">
          <xdr:nvSpPr>
            <xdr:cNvPr id="12548" name="Drop Down 260" hidden="1">
              <a:extLst>
                <a:ext uri="{63B3BB69-23CF-44E3-9099-C40C66FF867C}">
                  <a14:compatExt spid="_x0000_s125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366</xdr:row>
          <xdr:rowOff>38100</xdr:rowOff>
        </xdr:from>
        <xdr:to>
          <xdr:col>12</xdr:col>
          <xdr:colOff>0</xdr:colOff>
          <xdr:row>366</xdr:row>
          <xdr:rowOff>447675</xdr:rowOff>
        </xdr:to>
        <xdr:sp macro="" textlink="">
          <xdr:nvSpPr>
            <xdr:cNvPr id="12549" name="Drop Down 261" hidden="1">
              <a:extLst>
                <a:ext uri="{63B3BB69-23CF-44E3-9099-C40C66FF867C}">
                  <a14:compatExt spid="_x0000_s125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367</xdr:row>
          <xdr:rowOff>38100</xdr:rowOff>
        </xdr:from>
        <xdr:to>
          <xdr:col>12</xdr:col>
          <xdr:colOff>0</xdr:colOff>
          <xdr:row>367</xdr:row>
          <xdr:rowOff>447675</xdr:rowOff>
        </xdr:to>
        <xdr:sp macro="" textlink="">
          <xdr:nvSpPr>
            <xdr:cNvPr id="12550" name="Drop Down 262" hidden="1">
              <a:extLst>
                <a:ext uri="{63B3BB69-23CF-44E3-9099-C40C66FF867C}">
                  <a14:compatExt spid="_x0000_s125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368</xdr:row>
          <xdr:rowOff>38100</xdr:rowOff>
        </xdr:from>
        <xdr:to>
          <xdr:col>12</xdr:col>
          <xdr:colOff>0</xdr:colOff>
          <xdr:row>368</xdr:row>
          <xdr:rowOff>447675</xdr:rowOff>
        </xdr:to>
        <xdr:sp macro="" textlink="">
          <xdr:nvSpPr>
            <xdr:cNvPr id="12551" name="Drop Down 263" hidden="1">
              <a:extLst>
                <a:ext uri="{63B3BB69-23CF-44E3-9099-C40C66FF867C}">
                  <a14:compatExt spid="_x0000_s125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370</xdr:row>
          <xdr:rowOff>38100</xdr:rowOff>
        </xdr:from>
        <xdr:to>
          <xdr:col>12</xdr:col>
          <xdr:colOff>0</xdr:colOff>
          <xdr:row>370</xdr:row>
          <xdr:rowOff>447675</xdr:rowOff>
        </xdr:to>
        <xdr:sp macro="" textlink="">
          <xdr:nvSpPr>
            <xdr:cNvPr id="12552" name="Drop Down 264" hidden="1">
              <a:extLst>
                <a:ext uri="{63B3BB69-23CF-44E3-9099-C40C66FF867C}">
                  <a14:compatExt spid="_x0000_s125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378</xdr:row>
          <xdr:rowOff>38100</xdr:rowOff>
        </xdr:from>
        <xdr:to>
          <xdr:col>12</xdr:col>
          <xdr:colOff>0</xdr:colOff>
          <xdr:row>378</xdr:row>
          <xdr:rowOff>447675</xdr:rowOff>
        </xdr:to>
        <xdr:sp macro="" textlink="">
          <xdr:nvSpPr>
            <xdr:cNvPr id="12553" name="Drop Down 265" hidden="1">
              <a:extLst>
                <a:ext uri="{63B3BB69-23CF-44E3-9099-C40C66FF867C}">
                  <a14:compatExt spid="_x0000_s125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379</xdr:row>
          <xdr:rowOff>38100</xdr:rowOff>
        </xdr:from>
        <xdr:to>
          <xdr:col>12</xdr:col>
          <xdr:colOff>0</xdr:colOff>
          <xdr:row>379</xdr:row>
          <xdr:rowOff>447675</xdr:rowOff>
        </xdr:to>
        <xdr:sp macro="" textlink="">
          <xdr:nvSpPr>
            <xdr:cNvPr id="12554" name="Drop Down 266" hidden="1">
              <a:extLst>
                <a:ext uri="{63B3BB69-23CF-44E3-9099-C40C66FF867C}">
                  <a14:compatExt spid="_x0000_s125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380</xdr:row>
          <xdr:rowOff>38100</xdr:rowOff>
        </xdr:from>
        <xdr:to>
          <xdr:col>12</xdr:col>
          <xdr:colOff>0</xdr:colOff>
          <xdr:row>380</xdr:row>
          <xdr:rowOff>447675</xdr:rowOff>
        </xdr:to>
        <xdr:sp macro="" textlink="">
          <xdr:nvSpPr>
            <xdr:cNvPr id="12555" name="Drop Down 267" hidden="1">
              <a:extLst>
                <a:ext uri="{63B3BB69-23CF-44E3-9099-C40C66FF867C}">
                  <a14:compatExt spid="_x0000_s125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381</xdr:row>
          <xdr:rowOff>38100</xdr:rowOff>
        </xdr:from>
        <xdr:to>
          <xdr:col>12</xdr:col>
          <xdr:colOff>0</xdr:colOff>
          <xdr:row>381</xdr:row>
          <xdr:rowOff>447675</xdr:rowOff>
        </xdr:to>
        <xdr:sp macro="" textlink="">
          <xdr:nvSpPr>
            <xdr:cNvPr id="12556" name="Drop Down 268" hidden="1">
              <a:extLst>
                <a:ext uri="{63B3BB69-23CF-44E3-9099-C40C66FF867C}">
                  <a14:compatExt spid="_x0000_s125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382</xdr:row>
          <xdr:rowOff>38100</xdr:rowOff>
        </xdr:from>
        <xdr:to>
          <xdr:col>12</xdr:col>
          <xdr:colOff>0</xdr:colOff>
          <xdr:row>382</xdr:row>
          <xdr:rowOff>447675</xdr:rowOff>
        </xdr:to>
        <xdr:sp macro="" textlink="">
          <xdr:nvSpPr>
            <xdr:cNvPr id="12557" name="Drop Down 269" hidden="1">
              <a:extLst>
                <a:ext uri="{63B3BB69-23CF-44E3-9099-C40C66FF867C}">
                  <a14:compatExt spid="_x0000_s125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383</xdr:row>
          <xdr:rowOff>38100</xdr:rowOff>
        </xdr:from>
        <xdr:to>
          <xdr:col>12</xdr:col>
          <xdr:colOff>0</xdr:colOff>
          <xdr:row>383</xdr:row>
          <xdr:rowOff>447675</xdr:rowOff>
        </xdr:to>
        <xdr:sp macro="" textlink="">
          <xdr:nvSpPr>
            <xdr:cNvPr id="12558" name="Drop Down 270" hidden="1">
              <a:extLst>
                <a:ext uri="{63B3BB69-23CF-44E3-9099-C40C66FF867C}">
                  <a14:compatExt spid="_x0000_s125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369</xdr:row>
          <xdr:rowOff>38100</xdr:rowOff>
        </xdr:from>
        <xdr:to>
          <xdr:col>12</xdr:col>
          <xdr:colOff>0</xdr:colOff>
          <xdr:row>369</xdr:row>
          <xdr:rowOff>447675</xdr:rowOff>
        </xdr:to>
        <xdr:sp macro="" textlink="">
          <xdr:nvSpPr>
            <xdr:cNvPr id="12559" name="Drop Down 271" hidden="1">
              <a:extLst>
                <a:ext uri="{63B3BB69-23CF-44E3-9099-C40C66FF867C}">
                  <a14:compatExt spid="_x0000_s125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461</xdr:row>
          <xdr:rowOff>85725</xdr:rowOff>
        </xdr:from>
        <xdr:to>
          <xdr:col>9</xdr:col>
          <xdr:colOff>723900</xdr:colOff>
          <xdr:row>461</xdr:row>
          <xdr:rowOff>762000</xdr:rowOff>
        </xdr:to>
        <xdr:sp macro="" textlink="">
          <xdr:nvSpPr>
            <xdr:cNvPr id="12609" name="Button 321" hidden="1">
              <a:extLst>
                <a:ext uri="{63B3BB69-23CF-44E3-9099-C40C66FF867C}">
                  <a14:compatExt spid="_x0000_s1260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Click here to Import Benefits and/or Risks to Table 2,</a:t>
              </a:r>
            </a:p>
            <a:p>
              <a:pPr algn="ctr" rtl="0">
                <a:defRPr sz="1000"/>
              </a:pPr>
              <a:r>
                <a:rPr lang="en-GB" sz="1100" b="0" i="0" u="none" strike="noStrike" baseline="0">
                  <a:solidFill>
                    <a:srgbClr val="000000"/>
                  </a:solidFill>
                  <a:latin typeface="Calibri"/>
                </a:rPr>
                <a:t>based on the answers provided for the Guiding Questions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491</xdr:row>
          <xdr:rowOff>28575</xdr:rowOff>
        </xdr:from>
        <xdr:to>
          <xdr:col>7</xdr:col>
          <xdr:colOff>781050</xdr:colOff>
          <xdr:row>491</xdr:row>
          <xdr:rowOff>333375</xdr:rowOff>
        </xdr:to>
        <xdr:sp macro="" textlink="">
          <xdr:nvSpPr>
            <xdr:cNvPr id="12644" name="Drop Down 356" hidden="1">
              <a:extLst>
                <a:ext uri="{63B3BB69-23CF-44E3-9099-C40C66FF867C}">
                  <a14:compatExt spid="_x0000_s126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489</xdr:row>
          <xdr:rowOff>28575</xdr:rowOff>
        </xdr:from>
        <xdr:to>
          <xdr:col>7</xdr:col>
          <xdr:colOff>781050</xdr:colOff>
          <xdr:row>489</xdr:row>
          <xdr:rowOff>333375</xdr:rowOff>
        </xdr:to>
        <xdr:sp macro="" textlink="">
          <xdr:nvSpPr>
            <xdr:cNvPr id="12645" name="Drop Down 357" hidden="1">
              <a:extLst>
                <a:ext uri="{63B3BB69-23CF-44E3-9099-C40C66FF867C}">
                  <a14:compatExt spid="_x0000_s126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492</xdr:row>
          <xdr:rowOff>28575</xdr:rowOff>
        </xdr:from>
        <xdr:to>
          <xdr:col>7</xdr:col>
          <xdr:colOff>781050</xdr:colOff>
          <xdr:row>492</xdr:row>
          <xdr:rowOff>333375</xdr:rowOff>
        </xdr:to>
        <xdr:sp macro="" textlink="">
          <xdr:nvSpPr>
            <xdr:cNvPr id="12646" name="Drop Down 358" hidden="1">
              <a:extLst>
                <a:ext uri="{63B3BB69-23CF-44E3-9099-C40C66FF867C}">
                  <a14:compatExt spid="_x0000_s126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493</xdr:row>
          <xdr:rowOff>28575</xdr:rowOff>
        </xdr:from>
        <xdr:to>
          <xdr:col>7</xdr:col>
          <xdr:colOff>781050</xdr:colOff>
          <xdr:row>493</xdr:row>
          <xdr:rowOff>333375</xdr:rowOff>
        </xdr:to>
        <xdr:sp macro="" textlink="">
          <xdr:nvSpPr>
            <xdr:cNvPr id="12647" name="Drop Down 359" hidden="1">
              <a:extLst>
                <a:ext uri="{63B3BB69-23CF-44E3-9099-C40C66FF867C}">
                  <a14:compatExt spid="_x0000_s126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494</xdr:row>
          <xdr:rowOff>28575</xdr:rowOff>
        </xdr:from>
        <xdr:to>
          <xdr:col>7</xdr:col>
          <xdr:colOff>781050</xdr:colOff>
          <xdr:row>494</xdr:row>
          <xdr:rowOff>333375</xdr:rowOff>
        </xdr:to>
        <xdr:sp macro="" textlink="">
          <xdr:nvSpPr>
            <xdr:cNvPr id="12648" name="Drop Down 360" hidden="1">
              <a:extLst>
                <a:ext uri="{63B3BB69-23CF-44E3-9099-C40C66FF867C}">
                  <a14:compatExt spid="_x0000_s126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495</xdr:row>
          <xdr:rowOff>28575</xdr:rowOff>
        </xdr:from>
        <xdr:to>
          <xdr:col>7</xdr:col>
          <xdr:colOff>781050</xdr:colOff>
          <xdr:row>495</xdr:row>
          <xdr:rowOff>333375</xdr:rowOff>
        </xdr:to>
        <xdr:sp macro="" textlink="">
          <xdr:nvSpPr>
            <xdr:cNvPr id="12649" name="Drop Down 361" hidden="1">
              <a:extLst>
                <a:ext uri="{63B3BB69-23CF-44E3-9099-C40C66FF867C}">
                  <a14:compatExt spid="_x0000_s126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490</xdr:row>
          <xdr:rowOff>28575</xdr:rowOff>
        </xdr:from>
        <xdr:to>
          <xdr:col>7</xdr:col>
          <xdr:colOff>781050</xdr:colOff>
          <xdr:row>490</xdr:row>
          <xdr:rowOff>333375</xdr:rowOff>
        </xdr:to>
        <xdr:sp macro="" textlink="">
          <xdr:nvSpPr>
            <xdr:cNvPr id="12650" name="Drop Down 362" hidden="1">
              <a:extLst>
                <a:ext uri="{63B3BB69-23CF-44E3-9099-C40C66FF867C}">
                  <a14:compatExt spid="_x0000_s126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474</xdr:row>
          <xdr:rowOff>28575</xdr:rowOff>
        </xdr:from>
        <xdr:to>
          <xdr:col>7</xdr:col>
          <xdr:colOff>781050</xdr:colOff>
          <xdr:row>474</xdr:row>
          <xdr:rowOff>333375</xdr:rowOff>
        </xdr:to>
        <xdr:sp macro="" textlink="">
          <xdr:nvSpPr>
            <xdr:cNvPr id="12651" name="Drop Down 363" hidden="1">
              <a:extLst>
                <a:ext uri="{63B3BB69-23CF-44E3-9099-C40C66FF867C}">
                  <a14:compatExt spid="_x0000_s126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472</xdr:row>
          <xdr:rowOff>28575</xdr:rowOff>
        </xdr:from>
        <xdr:to>
          <xdr:col>7</xdr:col>
          <xdr:colOff>781050</xdr:colOff>
          <xdr:row>472</xdr:row>
          <xdr:rowOff>333375</xdr:rowOff>
        </xdr:to>
        <xdr:sp macro="" textlink="">
          <xdr:nvSpPr>
            <xdr:cNvPr id="12652" name="Drop Down 364" hidden="1">
              <a:extLst>
                <a:ext uri="{63B3BB69-23CF-44E3-9099-C40C66FF867C}">
                  <a14:compatExt spid="_x0000_s126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475</xdr:row>
          <xdr:rowOff>28575</xdr:rowOff>
        </xdr:from>
        <xdr:to>
          <xdr:col>7</xdr:col>
          <xdr:colOff>781050</xdr:colOff>
          <xdr:row>475</xdr:row>
          <xdr:rowOff>333375</xdr:rowOff>
        </xdr:to>
        <xdr:sp macro="" textlink="">
          <xdr:nvSpPr>
            <xdr:cNvPr id="12653" name="Drop Down 365" hidden="1">
              <a:extLst>
                <a:ext uri="{63B3BB69-23CF-44E3-9099-C40C66FF867C}">
                  <a14:compatExt spid="_x0000_s126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476</xdr:row>
          <xdr:rowOff>28575</xdr:rowOff>
        </xdr:from>
        <xdr:to>
          <xdr:col>7</xdr:col>
          <xdr:colOff>781050</xdr:colOff>
          <xdr:row>476</xdr:row>
          <xdr:rowOff>333375</xdr:rowOff>
        </xdr:to>
        <xdr:sp macro="" textlink="">
          <xdr:nvSpPr>
            <xdr:cNvPr id="12654" name="Drop Down 366" hidden="1">
              <a:extLst>
                <a:ext uri="{63B3BB69-23CF-44E3-9099-C40C66FF867C}">
                  <a14:compatExt spid="_x0000_s126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477</xdr:row>
          <xdr:rowOff>28575</xdr:rowOff>
        </xdr:from>
        <xdr:to>
          <xdr:col>7</xdr:col>
          <xdr:colOff>781050</xdr:colOff>
          <xdr:row>477</xdr:row>
          <xdr:rowOff>333375</xdr:rowOff>
        </xdr:to>
        <xdr:sp macro="" textlink="">
          <xdr:nvSpPr>
            <xdr:cNvPr id="12655" name="Drop Down 367" hidden="1">
              <a:extLst>
                <a:ext uri="{63B3BB69-23CF-44E3-9099-C40C66FF867C}">
                  <a14:compatExt spid="_x0000_s126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478</xdr:row>
          <xdr:rowOff>28575</xdr:rowOff>
        </xdr:from>
        <xdr:to>
          <xdr:col>7</xdr:col>
          <xdr:colOff>781050</xdr:colOff>
          <xdr:row>478</xdr:row>
          <xdr:rowOff>333375</xdr:rowOff>
        </xdr:to>
        <xdr:sp macro="" textlink="">
          <xdr:nvSpPr>
            <xdr:cNvPr id="12656" name="Drop Down 368" hidden="1">
              <a:extLst>
                <a:ext uri="{63B3BB69-23CF-44E3-9099-C40C66FF867C}">
                  <a14:compatExt spid="_x0000_s126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473</xdr:row>
          <xdr:rowOff>28575</xdr:rowOff>
        </xdr:from>
        <xdr:to>
          <xdr:col>7</xdr:col>
          <xdr:colOff>781050</xdr:colOff>
          <xdr:row>473</xdr:row>
          <xdr:rowOff>342900</xdr:rowOff>
        </xdr:to>
        <xdr:sp macro="" textlink="">
          <xdr:nvSpPr>
            <xdr:cNvPr id="12657" name="Drop Down 369" hidden="1">
              <a:extLst>
                <a:ext uri="{63B3BB69-23CF-44E3-9099-C40C66FF867C}">
                  <a14:compatExt spid="_x0000_s126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473</xdr:row>
          <xdr:rowOff>38100</xdr:rowOff>
        </xdr:from>
        <xdr:to>
          <xdr:col>14</xdr:col>
          <xdr:colOff>0</xdr:colOff>
          <xdr:row>473</xdr:row>
          <xdr:rowOff>447675</xdr:rowOff>
        </xdr:to>
        <xdr:sp macro="" textlink="">
          <xdr:nvSpPr>
            <xdr:cNvPr id="12658" name="Drop Down 370" hidden="1">
              <a:extLst>
                <a:ext uri="{63B3BB69-23CF-44E3-9099-C40C66FF867C}">
                  <a14:compatExt spid="_x0000_s126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474</xdr:row>
          <xdr:rowOff>38100</xdr:rowOff>
        </xdr:from>
        <xdr:to>
          <xdr:col>14</xdr:col>
          <xdr:colOff>0</xdr:colOff>
          <xdr:row>474</xdr:row>
          <xdr:rowOff>447675</xdr:rowOff>
        </xdr:to>
        <xdr:sp macro="" textlink="">
          <xdr:nvSpPr>
            <xdr:cNvPr id="12659" name="Drop Down 371" hidden="1">
              <a:extLst>
                <a:ext uri="{63B3BB69-23CF-44E3-9099-C40C66FF867C}">
                  <a14:compatExt spid="_x0000_s126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475</xdr:row>
          <xdr:rowOff>38100</xdr:rowOff>
        </xdr:from>
        <xdr:to>
          <xdr:col>14</xdr:col>
          <xdr:colOff>0</xdr:colOff>
          <xdr:row>475</xdr:row>
          <xdr:rowOff>447675</xdr:rowOff>
        </xdr:to>
        <xdr:sp macro="" textlink="">
          <xdr:nvSpPr>
            <xdr:cNvPr id="12660" name="Drop Down 372" hidden="1">
              <a:extLst>
                <a:ext uri="{63B3BB69-23CF-44E3-9099-C40C66FF867C}">
                  <a14:compatExt spid="_x0000_s126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476</xdr:row>
          <xdr:rowOff>38100</xdr:rowOff>
        </xdr:from>
        <xdr:to>
          <xdr:col>14</xdr:col>
          <xdr:colOff>0</xdr:colOff>
          <xdr:row>476</xdr:row>
          <xdr:rowOff>447675</xdr:rowOff>
        </xdr:to>
        <xdr:sp macro="" textlink="">
          <xdr:nvSpPr>
            <xdr:cNvPr id="12661" name="Drop Down 373" hidden="1">
              <a:extLst>
                <a:ext uri="{63B3BB69-23CF-44E3-9099-C40C66FF867C}">
                  <a14:compatExt spid="_x0000_s126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477</xdr:row>
          <xdr:rowOff>38100</xdr:rowOff>
        </xdr:from>
        <xdr:to>
          <xdr:col>14</xdr:col>
          <xdr:colOff>0</xdr:colOff>
          <xdr:row>477</xdr:row>
          <xdr:rowOff>447675</xdr:rowOff>
        </xdr:to>
        <xdr:sp macro="" textlink="">
          <xdr:nvSpPr>
            <xdr:cNvPr id="12662" name="Drop Down 374" hidden="1">
              <a:extLst>
                <a:ext uri="{63B3BB69-23CF-44E3-9099-C40C66FF867C}">
                  <a14:compatExt spid="_x0000_s126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478</xdr:row>
          <xdr:rowOff>38100</xdr:rowOff>
        </xdr:from>
        <xdr:to>
          <xdr:col>14</xdr:col>
          <xdr:colOff>0</xdr:colOff>
          <xdr:row>478</xdr:row>
          <xdr:rowOff>447675</xdr:rowOff>
        </xdr:to>
        <xdr:sp macro="" textlink="">
          <xdr:nvSpPr>
            <xdr:cNvPr id="12663" name="Drop Down 375" hidden="1">
              <a:extLst>
                <a:ext uri="{63B3BB69-23CF-44E3-9099-C40C66FF867C}">
                  <a14:compatExt spid="_x0000_s126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490</xdr:row>
          <xdr:rowOff>38100</xdr:rowOff>
        </xdr:from>
        <xdr:to>
          <xdr:col>14</xdr:col>
          <xdr:colOff>0</xdr:colOff>
          <xdr:row>490</xdr:row>
          <xdr:rowOff>447675</xdr:rowOff>
        </xdr:to>
        <xdr:sp macro="" textlink="">
          <xdr:nvSpPr>
            <xdr:cNvPr id="12664" name="Drop Down 376" hidden="1">
              <a:extLst>
                <a:ext uri="{63B3BB69-23CF-44E3-9099-C40C66FF867C}">
                  <a14:compatExt spid="_x0000_s126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491</xdr:row>
          <xdr:rowOff>38100</xdr:rowOff>
        </xdr:from>
        <xdr:to>
          <xdr:col>14</xdr:col>
          <xdr:colOff>0</xdr:colOff>
          <xdr:row>491</xdr:row>
          <xdr:rowOff>447675</xdr:rowOff>
        </xdr:to>
        <xdr:sp macro="" textlink="">
          <xdr:nvSpPr>
            <xdr:cNvPr id="12665" name="Drop Down 377" hidden="1">
              <a:extLst>
                <a:ext uri="{63B3BB69-23CF-44E3-9099-C40C66FF867C}">
                  <a14:compatExt spid="_x0000_s126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492</xdr:row>
          <xdr:rowOff>38100</xdr:rowOff>
        </xdr:from>
        <xdr:to>
          <xdr:col>14</xdr:col>
          <xdr:colOff>0</xdr:colOff>
          <xdr:row>492</xdr:row>
          <xdr:rowOff>447675</xdr:rowOff>
        </xdr:to>
        <xdr:sp macro="" textlink="">
          <xdr:nvSpPr>
            <xdr:cNvPr id="12666" name="Drop Down 378" hidden="1">
              <a:extLst>
                <a:ext uri="{63B3BB69-23CF-44E3-9099-C40C66FF867C}">
                  <a14:compatExt spid="_x0000_s126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493</xdr:row>
          <xdr:rowOff>38100</xdr:rowOff>
        </xdr:from>
        <xdr:to>
          <xdr:col>14</xdr:col>
          <xdr:colOff>0</xdr:colOff>
          <xdr:row>493</xdr:row>
          <xdr:rowOff>447675</xdr:rowOff>
        </xdr:to>
        <xdr:sp macro="" textlink="">
          <xdr:nvSpPr>
            <xdr:cNvPr id="12667" name="Drop Down 379" hidden="1">
              <a:extLst>
                <a:ext uri="{63B3BB69-23CF-44E3-9099-C40C66FF867C}">
                  <a14:compatExt spid="_x0000_s126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494</xdr:row>
          <xdr:rowOff>38100</xdr:rowOff>
        </xdr:from>
        <xdr:to>
          <xdr:col>14</xdr:col>
          <xdr:colOff>0</xdr:colOff>
          <xdr:row>494</xdr:row>
          <xdr:rowOff>447675</xdr:rowOff>
        </xdr:to>
        <xdr:sp macro="" textlink="">
          <xdr:nvSpPr>
            <xdr:cNvPr id="12668" name="Drop Down 380" hidden="1">
              <a:extLst>
                <a:ext uri="{63B3BB69-23CF-44E3-9099-C40C66FF867C}">
                  <a14:compatExt spid="_x0000_s126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495</xdr:row>
          <xdr:rowOff>38100</xdr:rowOff>
        </xdr:from>
        <xdr:to>
          <xdr:col>14</xdr:col>
          <xdr:colOff>0</xdr:colOff>
          <xdr:row>495</xdr:row>
          <xdr:rowOff>447675</xdr:rowOff>
        </xdr:to>
        <xdr:sp macro="" textlink="">
          <xdr:nvSpPr>
            <xdr:cNvPr id="12669" name="Drop Down 381" hidden="1">
              <a:extLst>
                <a:ext uri="{63B3BB69-23CF-44E3-9099-C40C66FF867C}">
                  <a14:compatExt spid="_x0000_s126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473</xdr:row>
          <xdr:rowOff>38100</xdr:rowOff>
        </xdr:from>
        <xdr:to>
          <xdr:col>12</xdr:col>
          <xdr:colOff>0</xdr:colOff>
          <xdr:row>473</xdr:row>
          <xdr:rowOff>447675</xdr:rowOff>
        </xdr:to>
        <xdr:sp macro="" textlink="">
          <xdr:nvSpPr>
            <xdr:cNvPr id="12670" name="Drop Down 382" hidden="1">
              <a:extLst>
                <a:ext uri="{63B3BB69-23CF-44E3-9099-C40C66FF867C}">
                  <a14:compatExt spid="_x0000_s126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474</xdr:row>
          <xdr:rowOff>38100</xdr:rowOff>
        </xdr:from>
        <xdr:to>
          <xdr:col>12</xdr:col>
          <xdr:colOff>0</xdr:colOff>
          <xdr:row>474</xdr:row>
          <xdr:rowOff>447675</xdr:rowOff>
        </xdr:to>
        <xdr:sp macro="" textlink="">
          <xdr:nvSpPr>
            <xdr:cNvPr id="12671" name="Drop Down 383" hidden="1">
              <a:extLst>
                <a:ext uri="{63B3BB69-23CF-44E3-9099-C40C66FF867C}">
                  <a14:compatExt spid="_x0000_s126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475</xdr:row>
          <xdr:rowOff>38100</xdr:rowOff>
        </xdr:from>
        <xdr:to>
          <xdr:col>12</xdr:col>
          <xdr:colOff>0</xdr:colOff>
          <xdr:row>475</xdr:row>
          <xdr:rowOff>447675</xdr:rowOff>
        </xdr:to>
        <xdr:sp macro="" textlink="">
          <xdr:nvSpPr>
            <xdr:cNvPr id="12672" name="Drop Down 384" hidden="1">
              <a:extLst>
                <a:ext uri="{63B3BB69-23CF-44E3-9099-C40C66FF867C}">
                  <a14:compatExt spid="_x0000_s126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476</xdr:row>
          <xdr:rowOff>38100</xdr:rowOff>
        </xdr:from>
        <xdr:to>
          <xdr:col>12</xdr:col>
          <xdr:colOff>0</xdr:colOff>
          <xdr:row>476</xdr:row>
          <xdr:rowOff>447675</xdr:rowOff>
        </xdr:to>
        <xdr:sp macro="" textlink="">
          <xdr:nvSpPr>
            <xdr:cNvPr id="12673" name="Drop Down 385" hidden="1">
              <a:extLst>
                <a:ext uri="{63B3BB69-23CF-44E3-9099-C40C66FF867C}">
                  <a14:compatExt spid="_x0000_s126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478</xdr:row>
          <xdr:rowOff>38100</xdr:rowOff>
        </xdr:from>
        <xdr:to>
          <xdr:col>12</xdr:col>
          <xdr:colOff>0</xdr:colOff>
          <xdr:row>478</xdr:row>
          <xdr:rowOff>447675</xdr:rowOff>
        </xdr:to>
        <xdr:sp macro="" textlink="">
          <xdr:nvSpPr>
            <xdr:cNvPr id="12674" name="Drop Down 386" hidden="1">
              <a:extLst>
                <a:ext uri="{63B3BB69-23CF-44E3-9099-C40C66FF867C}">
                  <a14:compatExt spid="_x0000_s126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490</xdr:row>
          <xdr:rowOff>38100</xdr:rowOff>
        </xdr:from>
        <xdr:to>
          <xdr:col>12</xdr:col>
          <xdr:colOff>0</xdr:colOff>
          <xdr:row>490</xdr:row>
          <xdr:rowOff>447675</xdr:rowOff>
        </xdr:to>
        <xdr:sp macro="" textlink="">
          <xdr:nvSpPr>
            <xdr:cNvPr id="12675" name="Drop Down 387" hidden="1">
              <a:extLst>
                <a:ext uri="{63B3BB69-23CF-44E3-9099-C40C66FF867C}">
                  <a14:compatExt spid="_x0000_s126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491</xdr:row>
          <xdr:rowOff>38100</xdr:rowOff>
        </xdr:from>
        <xdr:to>
          <xdr:col>12</xdr:col>
          <xdr:colOff>0</xdr:colOff>
          <xdr:row>491</xdr:row>
          <xdr:rowOff>447675</xdr:rowOff>
        </xdr:to>
        <xdr:sp macro="" textlink="">
          <xdr:nvSpPr>
            <xdr:cNvPr id="12676" name="Drop Down 388" hidden="1">
              <a:extLst>
                <a:ext uri="{63B3BB69-23CF-44E3-9099-C40C66FF867C}">
                  <a14:compatExt spid="_x0000_s126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492</xdr:row>
          <xdr:rowOff>38100</xdr:rowOff>
        </xdr:from>
        <xdr:to>
          <xdr:col>12</xdr:col>
          <xdr:colOff>0</xdr:colOff>
          <xdr:row>492</xdr:row>
          <xdr:rowOff>447675</xdr:rowOff>
        </xdr:to>
        <xdr:sp macro="" textlink="">
          <xdr:nvSpPr>
            <xdr:cNvPr id="12677" name="Drop Down 389" hidden="1">
              <a:extLst>
                <a:ext uri="{63B3BB69-23CF-44E3-9099-C40C66FF867C}">
                  <a14:compatExt spid="_x0000_s126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493</xdr:row>
          <xdr:rowOff>38100</xdr:rowOff>
        </xdr:from>
        <xdr:to>
          <xdr:col>12</xdr:col>
          <xdr:colOff>0</xdr:colOff>
          <xdr:row>493</xdr:row>
          <xdr:rowOff>447675</xdr:rowOff>
        </xdr:to>
        <xdr:sp macro="" textlink="">
          <xdr:nvSpPr>
            <xdr:cNvPr id="12678" name="Drop Down 390" hidden="1">
              <a:extLst>
                <a:ext uri="{63B3BB69-23CF-44E3-9099-C40C66FF867C}">
                  <a14:compatExt spid="_x0000_s126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494</xdr:row>
          <xdr:rowOff>38100</xdr:rowOff>
        </xdr:from>
        <xdr:to>
          <xdr:col>12</xdr:col>
          <xdr:colOff>0</xdr:colOff>
          <xdr:row>494</xdr:row>
          <xdr:rowOff>447675</xdr:rowOff>
        </xdr:to>
        <xdr:sp macro="" textlink="">
          <xdr:nvSpPr>
            <xdr:cNvPr id="12679" name="Drop Down 391" hidden="1">
              <a:extLst>
                <a:ext uri="{63B3BB69-23CF-44E3-9099-C40C66FF867C}">
                  <a14:compatExt spid="_x0000_s126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495</xdr:row>
          <xdr:rowOff>38100</xdr:rowOff>
        </xdr:from>
        <xdr:to>
          <xdr:col>12</xdr:col>
          <xdr:colOff>0</xdr:colOff>
          <xdr:row>495</xdr:row>
          <xdr:rowOff>447675</xdr:rowOff>
        </xdr:to>
        <xdr:sp macro="" textlink="">
          <xdr:nvSpPr>
            <xdr:cNvPr id="12680" name="Drop Down 392" hidden="1">
              <a:extLst>
                <a:ext uri="{63B3BB69-23CF-44E3-9099-C40C66FF867C}">
                  <a14:compatExt spid="_x0000_s126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477</xdr:row>
          <xdr:rowOff>38100</xdr:rowOff>
        </xdr:from>
        <xdr:to>
          <xdr:col>12</xdr:col>
          <xdr:colOff>0</xdr:colOff>
          <xdr:row>477</xdr:row>
          <xdr:rowOff>447675</xdr:rowOff>
        </xdr:to>
        <xdr:sp macro="" textlink="">
          <xdr:nvSpPr>
            <xdr:cNvPr id="12681" name="Drop Down 393" hidden="1">
              <a:extLst>
                <a:ext uri="{63B3BB69-23CF-44E3-9099-C40C66FF867C}">
                  <a14:compatExt spid="_x0000_s126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553</xdr:row>
          <xdr:rowOff>85725</xdr:rowOff>
        </xdr:from>
        <xdr:to>
          <xdr:col>9</xdr:col>
          <xdr:colOff>723900</xdr:colOff>
          <xdr:row>553</xdr:row>
          <xdr:rowOff>762000</xdr:rowOff>
        </xdr:to>
        <xdr:sp macro="" textlink="">
          <xdr:nvSpPr>
            <xdr:cNvPr id="12682" name="Button 394" hidden="1">
              <a:extLst>
                <a:ext uri="{63B3BB69-23CF-44E3-9099-C40C66FF867C}">
                  <a14:compatExt spid="_x0000_s1268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Click here to Import Risks to Table 2,</a:t>
              </a:r>
            </a:p>
            <a:p>
              <a:pPr algn="ctr" rtl="0">
                <a:defRPr sz="1000"/>
              </a:pPr>
              <a:r>
                <a:rPr lang="en-GB" sz="1100" b="0" i="0" u="none" strike="noStrike" baseline="0">
                  <a:solidFill>
                    <a:srgbClr val="000000"/>
                  </a:solidFill>
                  <a:latin typeface="Calibri"/>
                </a:rPr>
                <a:t>based on the answers provided for the Guiding Questions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573</xdr:row>
          <xdr:rowOff>28575</xdr:rowOff>
        </xdr:from>
        <xdr:to>
          <xdr:col>7</xdr:col>
          <xdr:colOff>781050</xdr:colOff>
          <xdr:row>573</xdr:row>
          <xdr:rowOff>333375</xdr:rowOff>
        </xdr:to>
        <xdr:sp macro="" textlink="">
          <xdr:nvSpPr>
            <xdr:cNvPr id="12698" name="Drop Down 410" hidden="1">
              <a:extLst>
                <a:ext uri="{63B3BB69-23CF-44E3-9099-C40C66FF867C}">
                  <a14:compatExt spid="_x0000_s126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571</xdr:row>
          <xdr:rowOff>28575</xdr:rowOff>
        </xdr:from>
        <xdr:to>
          <xdr:col>7</xdr:col>
          <xdr:colOff>781050</xdr:colOff>
          <xdr:row>571</xdr:row>
          <xdr:rowOff>333375</xdr:rowOff>
        </xdr:to>
        <xdr:sp macro="" textlink="">
          <xdr:nvSpPr>
            <xdr:cNvPr id="12699" name="Drop Down 411" hidden="1">
              <a:extLst>
                <a:ext uri="{63B3BB69-23CF-44E3-9099-C40C66FF867C}">
                  <a14:compatExt spid="_x0000_s126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574</xdr:row>
          <xdr:rowOff>28575</xdr:rowOff>
        </xdr:from>
        <xdr:to>
          <xdr:col>7</xdr:col>
          <xdr:colOff>781050</xdr:colOff>
          <xdr:row>574</xdr:row>
          <xdr:rowOff>333375</xdr:rowOff>
        </xdr:to>
        <xdr:sp macro="" textlink="">
          <xdr:nvSpPr>
            <xdr:cNvPr id="12700" name="Drop Down 412" hidden="1">
              <a:extLst>
                <a:ext uri="{63B3BB69-23CF-44E3-9099-C40C66FF867C}">
                  <a14:compatExt spid="_x0000_s127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575</xdr:row>
          <xdr:rowOff>28575</xdr:rowOff>
        </xdr:from>
        <xdr:to>
          <xdr:col>7</xdr:col>
          <xdr:colOff>781050</xdr:colOff>
          <xdr:row>575</xdr:row>
          <xdr:rowOff>333375</xdr:rowOff>
        </xdr:to>
        <xdr:sp macro="" textlink="">
          <xdr:nvSpPr>
            <xdr:cNvPr id="12701" name="Drop Down 413" hidden="1">
              <a:extLst>
                <a:ext uri="{63B3BB69-23CF-44E3-9099-C40C66FF867C}">
                  <a14:compatExt spid="_x0000_s127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576</xdr:row>
          <xdr:rowOff>28575</xdr:rowOff>
        </xdr:from>
        <xdr:to>
          <xdr:col>7</xdr:col>
          <xdr:colOff>781050</xdr:colOff>
          <xdr:row>576</xdr:row>
          <xdr:rowOff>333375</xdr:rowOff>
        </xdr:to>
        <xdr:sp macro="" textlink="">
          <xdr:nvSpPr>
            <xdr:cNvPr id="12702" name="Drop Down 414" hidden="1">
              <a:extLst>
                <a:ext uri="{63B3BB69-23CF-44E3-9099-C40C66FF867C}">
                  <a14:compatExt spid="_x0000_s127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577</xdr:row>
          <xdr:rowOff>28575</xdr:rowOff>
        </xdr:from>
        <xdr:to>
          <xdr:col>7</xdr:col>
          <xdr:colOff>781050</xdr:colOff>
          <xdr:row>577</xdr:row>
          <xdr:rowOff>333375</xdr:rowOff>
        </xdr:to>
        <xdr:sp macro="" textlink="">
          <xdr:nvSpPr>
            <xdr:cNvPr id="12703" name="Drop Down 415" hidden="1">
              <a:extLst>
                <a:ext uri="{63B3BB69-23CF-44E3-9099-C40C66FF867C}">
                  <a14:compatExt spid="_x0000_s127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572</xdr:row>
          <xdr:rowOff>28575</xdr:rowOff>
        </xdr:from>
        <xdr:to>
          <xdr:col>7</xdr:col>
          <xdr:colOff>781050</xdr:colOff>
          <xdr:row>572</xdr:row>
          <xdr:rowOff>333375</xdr:rowOff>
        </xdr:to>
        <xdr:sp macro="" textlink="">
          <xdr:nvSpPr>
            <xdr:cNvPr id="12704" name="Drop Down 416" hidden="1">
              <a:extLst>
                <a:ext uri="{63B3BB69-23CF-44E3-9099-C40C66FF867C}">
                  <a14:compatExt spid="_x0000_s127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572</xdr:row>
          <xdr:rowOff>38100</xdr:rowOff>
        </xdr:from>
        <xdr:to>
          <xdr:col>14</xdr:col>
          <xdr:colOff>0</xdr:colOff>
          <xdr:row>572</xdr:row>
          <xdr:rowOff>447675</xdr:rowOff>
        </xdr:to>
        <xdr:sp macro="" textlink="">
          <xdr:nvSpPr>
            <xdr:cNvPr id="12718" name="Drop Down 430" hidden="1">
              <a:extLst>
                <a:ext uri="{63B3BB69-23CF-44E3-9099-C40C66FF867C}">
                  <a14:compatExt spid="_x0000_s127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573</xdr:row>
          <xdr:rowOff>38100</xdr:rowOff>
        </xdr:from>
        <xdr:to>
          <xdr:col>14</xdr:col>
          <xdr:colOff>0</xdr:colOff>
          <xdr:row>573</xdr:row>
          <xdr:rowOff>447675</xdr:rowOff>
        </xdr:to>
        <xdr:sp macro="" textlink="">
          <xdr:nvSpPr>
            <xdr:cNvPr id="12719" name="Drop Down 431" hidden="1">
              <a:extLst>
                <a:ext uri="{63B3BB69-23CF-44E3-9099-C40C66FF867C}">
                  <a14:compatExt spid="_x0000_s127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574</xdr:row>
          <xdr:rowOff>38100</xdr:rowOff>
        </xdr:from>
        <xdr:to>
          <xdr:col>14</xdr:col>
          <xdr:colOff>0</xdr:colOff>
          <xdr:row>574</xdr:row>
          <xdr:rowOff>447675</xdr:rowOff>
        </xdr:to>
        <xdr:sp macro="" textlink="">
          <xdr:nvSpPr>
            <xdr:cNvPr id="12720" name="Drop Down 432" hidden="1">
              <a:extLst>
                <a:ext uri="{63B3BB69-23CF-44E3-9099-C40C66FF867C}">
                  <a14:compatExt spid="_x0000_s127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575</xdr:row>
          <xdr:rowOff>38100</xdr:rowOff>
        </xdr:from>
        <xdr:to>
          <xdr:col>14</xdr:col>
          <xdr:colOff>0</xdr:colOff>
          <xdr:row>575</xdr:row>
          <xdr:rowOff>447675</xdr:rowOff>
        </xdr:to>
        <xdr:sp macro="" textlink="">
          <xdr:nvSpPr>
            <xdr:cNvPr id="12721" name="Drop Down 433" hidden="1">
              <a:extLst>
                <a:ext uri="{63B3BB69-23CF-44E3-9099-C40C66FF867C}">
                  <a14:compatExt spid="_x0000_s127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576</xdr:row>
          <xdr:rowOff>38100</xdr:rowOff>
        </xdr:from>
        <xdr:to>
          <xdr:col>14</xdr:col>
          <xdr:colOff>0</xdr:colOff>
          <xdr:row>576</xdr:row>
          <xdr:rowOff>447675</xdr:rowOff>
        </xdr:to>
        <xdr:sp macro="" textlink="">
          <xdr:nvSpPr>
            <xdr:cNvPr id="12722" name="Drop Down 434" hidden="1">
              <a:extLst>
                <a:ext uri="{63B3BB69-23CF-44E3-9099-C40C66FF867C}">
                  <a14:compatExt spid="_x0000_s127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577</xdr:row>
          <xdr:rowOff>38100</xdr:rowOff>
        </xdr:from>
        <xdr:to>
          <xdr:col>14</xdr:col>
          <xdr:colOff>0</xdr:colOff>
          <xdr:row>577</xdr:row>
          <xdr:rowOff>447675</xdr:rowOff>
        </xdr:to>
        <xdr:sp macro="" textlink="">
          <xdr:nvSpPr>
            <xdr:cNvPr id="12723" name="Drop Down 435" hidden="1">
              <a:extLst>
                <a:ext uri="{63B3BB69-23CF-44E3-9099-C40C66FF867C}">
                  <a14:compatExt spid="_x0000_s127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572</xdr:row>
          <xdr:rowOff>38100</xdr:rowOff>
        </xdr:from>
        <xdr:to>
          <xdr:col>12</xdr:col>
          <xdr:colOff>0</xdr:colOff>
          <xdr:row>572</xdr:row>
          <xdr:rowOff>447675</xdr:rowOff>
        </xdr:to>
        <xdr:sp macro="" textlink="">
          <xdr:nvSpPr>
            <xdr:cNvPr id="12729" name="Drop Down 441" hidden="1">
              <a:extLst>
                <a:ext uri="{63B3BB69-23CF-44E3-9099-C40C66FF867C}">
                  <a14:compatExt spid="_x0000_s127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573</xdr:row>
          <xdr:rowOff>38100</xdr:rowOff>
        </xdr:from>
        <xdr:to>
          <xdr:col>12</xdr:col>
          <xdr:colOff>0</xdr:colOff>
          <xdr:row>573</xdr:row>
          <xdr:rowOff>447675</xdr:rowOff>
        </xdr:to>
        <xdr:sp macro="" textlink="">
          <xdr:nvSpPr>
            <xdr:cNvPr id="12730" name="Drop Down 442" hidden="1">
              <a:extLst>
                <a:ext uri="{63B3BB69-23CF-44E3-9099-C40C66FF867C}">
                  <a14:compatExt spid="_x0000_s127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574</xdr:row>
          <xdr:rowOff>38100</xdr:rowOff>
        </xdr:from>
        <xdr:to>
          <xdr:col>12</xdr:col>
          <xdr:colOff>0</xdr:colOff>
          <xdr:row>574</xdr:row>
          <xdr:rowOff>447675</xdr:rowOff>
        </xdr:to>
        <xdr:sp macro="" textlink="">
          <xdr:nvSpPr>
            <xdr:cNvPr id="12731" name="Drop Down 443" hidden="1">
              <a:extLst>
                <a:ext uri="{63B3BB69-23CF-44E3-9099-C40C66FF867C}">
                  <a14:compatExt spid="_x0000_s127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575</xdr:row>
          <xdr:rowOff>38100</xdr:rowOff>
        </xdr:from>
        <xdr:to>
          <xdr:col>12</xdr:col>
          <xdr:colOff>0</xdr:colOff>
          <xdr:row>575</xdr:row>
          <xdr:rowOff>447675</xdr:rowOff>
        </xdr:to>
        <xdr:sp macro="" textlink="">
          <xdr:nvSpPr>
            <xdr:cNvPr id="12732" name="Drop Down 444" hidden="1">
              <a:extLst>
                <a:ext uri="{63B3BB69-23CF-44E3-9099-C40C66FF867C}">
                  <a14:compatExt spid="_x0000_s127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576</xdr:row>
          <xdr:rowOff>38100</xdr:rowOff>
        </xdr:from>
        <xdr:to>
          <xdr:col>12</xdr:col>
          <xdr:colOff>0</xdr:colOff>
          <xdr:row>576</xdr:row>
          <xdr:rowOff>447675</xdr:rowOff>
        </xdr:to>
        <xdr:sp macro="" textlink="">
          <xdr:nvSpPr>
            <xdr:cNvPr id="12733" name="Drop Down 445" hidden="1">
              <a:extLst>
                <a:ext uri="{63B3BB69-23CF-44E3-9099-C40C66FF867C}">
                  <a14:compatExt spid="_x0000_s127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577</xdr:row>
          <xdr:rowOff>38100</xdr:rowOff>
        </xdr:from>
        <xdr:to>
          <xdr:col>12</xdr:col>
          <xdr:colOff>0</xdr:colOff>
          <xdr:row>577</xdr:row>
          <xdr:rowOff>447675</xdr:rowOff>
        </xdr:to>
        <xdr:sp macro="" textlink="">
          <xdr:nvSpPr>
            <xdr:cNvPr id="12734" name="Drop Down 446" hidden="1">
              <a:extLst>
                <a:ext uri="{63B3BB69-23CF-44E3-9099-C40C66FF867C}">
                  <a14:compatExt spid="_x0000_s127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990600</xdr:colOff>
          <xdr:row>633</xdr:row>
          <xdr:rowOff>85725</xdr:rowOff>
        </xdr:from>
        <xdr:to>
          <xdr:col>9</xdr:col>
          <xdr:colOff>723900</xdr:colOff>
          <xdr:row>633</xdr:row>
          <xdr:rowOff>762000</xdr:rowOff>
        </xdr:to>
        <xdr:sp macro="" textlink="">
          <xdr:nvSpPr>
            <xdr:cNvPr id="12741" name="Button 453" hidden="1">
              <a:extLst>
                <a:ext uri="{63B3BB69-23CF-44E3-9099-C40C66FF867C}">
                  <a14:compatExt spid="_x0000_s127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Click here to Import Risks to Table 2,</a:t>
              </a:r>
            </a:p>
            <a:p>
              <a:pPr algn="ctr" rtl="0">
                <a:defRPr sz="1000"/>
              </a:pPr>
              <a:r>
                <a:rPr lang="en-GB" sz="1100" b="0" i="0" u="none" strike="noStrike" baseline="0">
                  <a:solidFill>
                    <a:srgbClr val="000000"/>
                  </a:solidFill>
                  <a:latin typeface="Calibri"/>
                </a:rPr>
                <a:t>based on the answers provided for the Guiding Questions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653</xdr:row>
          <xdr:rowOff>28575</xdr:rowOff>
        </xdr:from>
        <xdr:to>
          <xdr:col>7</xdr:col>
          <xdr:colOff>781050</xdr:colOff>
          <xdr:row>653</xdr:row>
          <xdr:rowOff>333375</xdr:rowOff>
        </xdr:to>
        <xdr:sp macro="" textlink="">
          <xdr:nvSpPr>
            <xdr:cNvPr id="12746" name="Drop Down 458" hidden="1">
              <a:extLst>
                <a:ext uri="{63B3BB69-23CF-44E3-9099-C40C66FF867C}">
                  <a14:compatExt spid="_x0000_s127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651</xdr:row>
          <xdr:rowOff>28575</xdr:rowOff>
        </xdr:from>
        <xdr:to>
          <xdr:col>7</xdr:col>
          <xdr:colOff>781050</xdr:colOff>
          <xdr:row>651</xdr:row>
          <xdr:rowOff>333375</xdr:rowOff>
        </xdr:to>
        <xdr:sp macro="" textlink="">
          <xdr:nvSpPr>
            <xdr:cNvPr id="12747" name="Drop Down 459" hidden="1">
              <a:extLst>
                <a:ext uri="{63B3BB69-23CF-44E3-9099-C40C66FF867C}">
                  <a14:compatExt spid="_x0000_s127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654</xdr:row>
          <xdr:rowOff>28575</xdr:rowOff>
        </xdr:from>
        <xdr:to>
          <xdr:col>7</xdr:col>
          <xdr:colOff>781050</xdr:colOff>
          <xdr:row>654</xdr:row>
          <xdr:rowOff>333375</xdr:rowOff>
        </xdr:to>
        <xdr:sp macro="" textlink="">
          <xdr:nvSpPr>
            <xdr:cNvPr id="12748" name="Drop Down 460" hidden="1">
              <a:extLst>
                <a:ext uri="{63B3BB69-23CF-44E3-9099-C40C66FF867C}">
                  <a14:compatExt spid="_x0000_s127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655</xdr:row>
          <xdr:rowOff>28575</xdr:rowOff>
        </xdr:from>
        <xdr:to>
          <xdr:col>7</xdr:col>
          <xdr:colOff>781050</xdr:colOff>
          <xdr:row>655</xdr:row>
          <xdr:rowOff>333375</xdr:rowOff>
        </xdr:to>
        <xdr:sp macro="" textlink="">
          <xdr:nvSpPr>
            <xdr:cNvPr id="12749" name="Drop Down 461" hidden="1">
              <a:extLst>
                <a:ext uri="{63B3BB69-23CF-44E3-9099-C40C66FF867C}">
                  <a14:compatExt spid="_x0000_s127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656</xdr:row>
          <xdr:rowOff>28575</xdr:rowOff>
        </xdr:from>
        <xdr:to>
          <xdr:col>7</xdr:col>
          <xdr:colOff>781050</xdr:colOff>
          <xdr:row>656</xdr:row>
          <xdr:rowOff>333375</xdr:rowOff>
        </xdr:to>
        <xdr:sp macro="" textlink="">
          <xdr:nvSpPr>
            <xdr:cNvPr id="12750" name="Drop Down 462" hidden="1">
              <a:extLst>
                <a:ext uri="{63B3BB69-23CF-44E3-9099-C40C66FF867C}">
                  <a14:compatExt spid="_x0000_s127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657</xdr:row>
          <xdr:rowOff>28575</xdr:rowOff>
        </xdr:from>
        <xdr:to>
          <xdr:col>7</xdr:col>
          <xdr:colOff>781050</xdr:colOff>
          <xdr:row>657</xdr:row>
          <xdr:rowOff>333375</xdr:rowOff>
        </xdr:to>
        <xdr:sp macro="" textlink="">
          <xdr:nvSpPr>
            <xdr:cNvPr id="12751" name="Drop Down 463" hidden="1">
              <a:extLst>
                <a:ext uri="{63B3BB69-23CF-44E3-9099-C40C66FF867C}">
                  <a14:compatExt spid="_x0000_s127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652</xdr:row>
          <xdr:rowOff>28575</xdr:rowOff>
        </xdr:from>
        <xdr:to>
          <xdr:col>7</xdr:col>
          <xdr:colOff>781050</xdr:colOff>
          <xdr:row>652</xdr:row>
          <xdr:rowOff>333375</xdr:rowOff>
        </xdr:to>
        <xdr:sp macro="" textlink="">
          <xdr:nvSpPr>
            <xdr:cNvPr id="12752" name="Drop Down 464" hidden="1">
              <a:extLst>
                <a:ext uri="{63B3BB69-23CF-44E3-9099-C40C66FF867C}">
                  <a14:compatExt spid="_x0000_s127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652</xdr:row>
          <xdr:rowOff>38100</xdr:rowOff>
        </xdr:from>
        <xdr:to>
          <xdr:col>14</xdr:col>
          <xdr:colOff>0</xdr:colOff>
          <xdr:row>652</xdr:row>
          <xdr:rowOff>447675</xdr:rowOff>
        </xdr:to>
        <xdr:sp macro="" textlink="">
          <xdr:nvSpPr>
            <xdr:cNvPr id="12766" name="Drop Down 478" hidden="1">
              <a:extLst>
                <a:ext uri="{63B3BB69-23CF-44E3-9099-C40C66FF867C}">
                  <a14:compatExt spid="_x0000_s127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653</xdr:row>
          <xdr:rowOff>38100</xdr:rowOff>
        </xdr:from>
        <xdr:to>
          <xdr:col>14</xdr:col>
          <xdr:colOff>0</xdr:colOff>
          <xdr:row>653</xdr:row>
          <xdr:rowOff>447675</xdr:rowOff>
        </xdr:to>
        <xdr:sp macro="" textlink="">
          <xdr:nvSpPr>
            <xdr:cNvPr id="12767" name="Drop Down 479" hidden="1">
              <a:extLst>
                <a:ext uri="{63B3BB69-23CF-44E3-9099-C40C66FF867C}">
                  <a14:compatExt spid="_x0000_s127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654</xdr:row>
          <xdr:rowOff>38100</xdr:rowOff>
        </xdr:from>
        <xdr:to>
          <xdr:col>14</xdr:col>
          <xdr:colOff>0</xdr:colOff>
          <xdr:row>654</xdr:row>
          <xdr:rowOff>447675</xdr:rowOff>
        </xdr:to>
        <xdr:sp macro="" textlink="">
          <xdr:nvSpPr>
            <xdr:cNvPr id="12768" name="Drop Down 480" hidden="1">
              <a:extLst>
                <a:ext uri="{63B3BB69-23CF-44E3-9099-C40C66FF867C}">
                  <a14:compatExt spid="_x0000_s127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655</xdr:row>
          <xdr:rowOff>38100</xdr:rowOff>
        </xdr:from>
        <xdr:to>
          <xdr:col>14</xdr:col>
          <xdr:colOff>0</xdr:colOff>
          <xdr:row>655</xdr:row>
          <xdr:rowOff>447675</xdr:rowOff>
        </xdr:to>
        <xdr:sp macro="" textlink="">
          <xdr:nvSpPr>
            <xdr:cNvPr id="12769" name="Drop Down 481" hidden="1">
              <a:extLst>
                <a:ext uri="{63B3BB69-23CF-44E3-9099-C40C66FF867C}">
                  <a14:compatExt spid="_x0000_s127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656</xdr:row>
          <xdr:rowOff>38100</xdr:rowOff>
        </xdr:from>
        <xdr:to>
          <xdr:col>14</xdr:col>
          <xdr:colOff>0</xdr:colOff>
          <xdr:row>656</xdr:row>
          <xdr:rowOff>447675</xdr:rowOff>
        </xdr:to>
        <xdr:sp macro="" textlink="">
          <xdr:nvSpPr>
            <xdr:cNvPr id="12770" name="Drop Down 482" hidden="1">
              <a:extLst>
                <a:ext uri="{63B3BB69-23CF-44E3-9099-C40C66FF867C}">
                  <a14:compatExt spid="_x0000_s127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657</xdr:row>
          <xdr:rowOff>38100</xdr:rowOff>
        </xdr:from>
        <xdr:to>
          <xdr:col>14</xdr:col>
          <xdr:colOff>0</xdr:colOff>
          <xdr:row>657</xdr:row>
          <xdr:rowOff>447675</xdr:rowOff>
        </xdr:to>
        <xdr:sp macro="" textlink="">
          <xdr:nvSpPr>
            <xdr:cNvPr id="12771" name="Drop Down 483" hidden="1">
              <a:extLst>
                <a:ext uri="{63B3BB69-23CF-44E3-9099-C40C66FF867C}">
                  <a14:compatExt spid="_x0000_s127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652</xdr:row>
          <xdr:rowOff>38100</xdr:rowOff>
        </xdr:from>
        <xdr:to>
          <xdr:col>12</xdr:col>
          <xdr:colOff>0</xdr:colOff>
          <xdr:row>652</xdr:row>
          <xdr:rowOff>447675</xdr:rowOff>
        </xdr:to>
        <xdr:sp macro="" textlink="">
          <xdr:nvSpPr>
            <xdr:cNvPr id="12777" name="Drop Down 489" hidden="1">
              <a:extLst>
                <a:ext uri="{63B3BB69-23CF-44E3-9099-C40C66FF867C}">
                  <a14:compatExt spid="_x0000_s127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653</xdr:row>
          <xdr:rowOff>38100</xdr:rowOff>
        </xdr:from>
        <xdr:to>
          <xdr:col>12</xdr:col>
          <xdr:colOff>0</xdr:colOff>
          <xdr:row>653</xdr:row>
          <xdr:rowOff>447675</xdr:rowOff>
        </xdr:to>
        <xdr:sp macro="" textlink="">
          <xdr:nvSpPr>
            <xdr:cNvPr id="12778" name="Drop Down 490" hidden="1">
              <a:extLst>
                <a:ext uri="{63B3BB69-23CF-44E3-9099-C40C66FF867C}">
                  <a14:compatExt spid="_x0000_s127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654</xdr:row>
          <xdr:rowOff>38100</xdr:rowOff>
        </xdr:from>
        <xdr:to>
          <xdr:col>12</xdr:col>
          <xdr:colOff>0</xdr:colOff>
          <xdr:row>654</xdr:row>
          <xdr:rowOff>447675</xdr:rowOff>
        </xdr:to>
        <xdr:sp macro="" textlink="">
          <xdr:nvSpPr>
            <xdr:cNvPr id="12779" name="Drop Down 491" hidden="1">
              <a:extLst>
                <a:ext uri="{63B3BB69-23CF-44E3-9099-C40C66FF867C}">
                  <a14:compatExt spid="_x0000_s127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655</xdr:row>
          <xdr:rowOff>38100</xdr:rowOff>
        </xdr:from>
        <xdr:to>
          <xdr:col>12</xdr:col>
          <xdr:colOff>0</xdr:colOff>
          <xdr:row>655</xdr:row>
          <xdr:rowOff>447675</xdr:rowOff>
        </xdr:to>
        <xdr:sp macro="" textlink="">
          <xdr:nvSpPr>
            <xdr:cNvPr id="12780" name="Drop Down 492" hidden="1">
              <a:extLst>
                <a:ext uri="{63B3BB69-23CF-44E3-9099-C40C66FF867C}">
                  <a14:compatExt spid="_x0000_s127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656</xdr:row>
          <xdr:rowOff>38100</xdr:rowOff>
        </xdr:from>
        <xdr:to>
          <xdr:col>12</xdr:col>
          <xdr:colOff>0</xdr:colOff>
          <xdr:row>656</xdr:row>
          <xdr:rowOff>447675</xdr:rowOff>
        </xdr:to>
        <xdr:sp macro="" textlink="">
          <xdr:nvSpPr>
            <xdr:cNvPr id="12781" name="Drop Down 493" hidden="1">
              <a:extLst>
                <a:ext uri="{63B3BB69-23CF-44E3-9099-C40C66FF867C}">
                  <a14:compatExt spid="_x0000_s127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657</xdr:row>
          <xdr:rowOff>38100</xdr:rowOff>
        </xdr:from>
        <xdr:to>
          <xdr:col>12</xdr:col>
          <xdr:colOff>0</xdr:colOff>
          <xdr:row>657</xdr:row>
          <xdr:rowOff>447675</xdr:rowOff>
        </xdr:to>
        <xdr:sp macro="" textlink="">
          <xdr:nvSpPr>
            <xdr:cNvPr id="12782" name="Drop Down 494" hidden="1">
              <a:extLst>
                <a:ext uri="{63B3BB69-23CF-44E3-9099-C40C66FF867C}">
                  <a14:compatExt spid="_x0000_s127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16</xdr:row>
          <xdr:rowOff>171450</xdr:rowOff>
        </xdr:from>
        <xdr:to>
          <xdr:col>0</xdr:col>
          <xdr:colOff>0</xdr:colOff>
          <xdr:row>16</xdr:row>
          <xdr:rowOff>171450</xdr:rowOff>
        </xdr:to>
        <xdr:grpSp>
          <xdr:nvGrpSpPr>
            <xdr:cNvPr id="414" name="Group 413"/>
            <xdr:cNvGrpSpPr/>
          </xdr:nvGrpSpPr>
          <xdr:grpSpPr>
            <a:xfrm>
              <a:off x="0" y="8343900"/>
              <a:ext cx="0" cy="0"/>
              <a:chOff x="0" y="8343900"/>
              <a:chExt cx="0" cy="0"/>
            </a:xfrm>
          </xdr:grpSpPr>
        </xdr:grpSp>
        <xdr:clientData/>
      </xdr:twoCellAnchor>
    </mc:Choice>
    <mc:Fallback/>
  </mc:AlternateContent>
  <xdr:twoCellAnchor>
    <xdr:from>
      <xdr:col>9</xdr:col>
      <xdr:colOff>2619374</xdr:colOff>
      <xdr:row>109</xdr:row>
      <xdr:rowOff>66675</xdr:rowOff>
    </xdr:from>
    <xdr:to>
      <xdr:col>12</xdr:col>
      <xdr:colOff>123824</xdr:colOff>
      <xdr:row>111</xdr:row>
      <xdr:rowOff>135675</xdr:rowOff>
    </xdr:to>
    <xdr:sp macro="[0]!Module2Safeguards" textlink="">
      <xdr:nvSpPr>
        <xdr:cNvPr id="558" name="Flowchart: Process 557"/>
        <xdr:cNvSpPr/>
      </xdr:nvSpPr>
      <xdr:spPr>
        <a:xfrm flipH="1">
          <a:off x="6534149" y="27965400"/>
          <a:ext cx="15525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Go back and choose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another safeguard </a:t>
          </a:r>
        </a:p>
      </xdr:txBody>
    </xdr:sp>
    <xdr:clientData/>
  </xdr:twoCellAnchor>
  <xdr:twoCellAnchor>
    <xdr:from>
      <xdr:col>9</xdr:col>
      <xdr:colOff>1181100</xdr:colOff>
      <xdr:row>109</xdr:row>
      <xdr:rowOff>66675</xdr:rowOff>
    </xdr:from>
    <xdr:to>
      <xdr:col>9</xdr:col>
      <xdr:colOff>2371725</xdr:colOff>
      <xdr:row>111</xdr:row>
      <xdr:rowOff>135675</xdr:rowOff>
    </xdr:to>
    <xdr:sp macro="[0]!Module2SafeguardB" textlink="">
      <xdr:nvSpPr>
        <xdr:cNvPr id="559" name="Flowchart: Process 558"/>
        <xdr:cNvSpPr/>
      </xdr:nvSpPr>
      <xdr:spPr>
        <a:xfrm>
          <a:off x="5095875" y="37280850"/>
          <a:ext cx="11906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with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(b) </a:t>
          </a:r>
        </a:p>
      </xdr:txBody>
    </xdr:sp>
    <xdr:clientData/>
  </xdr:twoCellAnchor>
  <xdr:twoCellAnchor>
    <xdr:from>
      <xdr:col>9</xdr:col>
      <xdr:colOff>2609849</xdr:colOff>
      <xdr:row>209</xdr:row>
      <xdr:rowOff>123825</xdr:rowOff>
    </xdr:from>
    <xdr:to>
      <xdr:col>12</xdr:col>
      <xdr:colOff>85724</xdr:colOff>
      <xdr:row>212</xdr:row>
      <xdr:rowOff>2325</xdr:rowOff>
    </xdr:to>
    <xdr:sp macro="[0]!Module2Safeguards" textlink="">
      <xdr:nvSpPr>
        <xdr:cNvPr id="561" name="Flowchart: Process 560"/>
        <xdr:cNvSpPr/>
      </xdr:nvSpPr>
      <xdr:spPr>
        <a:xfrm flipH="1">
          <a:off x="6524624" y="41643300"/>
          <a:ext cx="15240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Go back and choose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another safeguard </a:t>
          </a:r>
        </a:p>
      </xdr:txBody>
    </xdr:sp>
    <xdr:clientData/>
  </xdr:twoCellAnchor>
  <xdr:twoCellAnchor>
    <xdr:from>
      <xdr:col>9</xdr:col>
      <xdr:colOff>1257301</xdr:colOff>
      <xdr:row>209</xdr:row>
      <xdr:rowOff>123825</xdr:rowOff>
    </xdr:from>
    <xdr:to>
      <xdr:col>9</xdr:col>
      <xdr:colOff>2419351</xdr:colOff>
      <xdr:row>212</xdr:row>
      <xdr:rowOff>2325</xdr:rowOff>
    </xdr:to>
    <xdr:sp macro="[0]!Module2SafeguardC" textlink="">
      <xdr:nvSpPr>
        <xdr:cNvPr id="562" name="Flowchart: Process 561"/>
        <xdr:cNvSpPr/>
      </xdr:nvSpPr>
      <xdr:spPr>
        <a:xfrm>
          <a:off x="5172076" y="69189600"/>
          <a:ext cx="11620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with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(c) </a:t>
          </a:r>
        </a:p>
      </xdr:txBody>
    </xdr:sp>
    <xdr:clientData/>
  </xdr:twoCellAnchor>
  <xdr:twoCellAnchor>
    <xdr:from>
      <xdr:col>9</xdr:col>
      <xdr:colOff>2647949</xdr:colOff>
      <xdr:row>304</xdr:row>
      <xdr:rowOff>114300</xdr:rowOff>
    </xdr:from>
    <xdr:to>
      <xdr:col>12</xdr:col>
      <xdr:colOff>133349</xdr:colOff>
      <xdr:row>306</xdr:row>
      <xdr:rowOff>183300</xdr:rowOff>
    </xdr:to>
    <xdr:sp macro="[0]!Module2Safeguards" textlink="">
      <xdr:nvSpPr>
        <xdr:cNvPr id="563" name="Flowchart: Process 562"/>
        <xdr:cNvSpPr/>
      </xdr:nvSpPr>
      <xdr:spPr>
        <a:xfrm flipH="1">
          <a:off x="6562724" y="28622625"/>
          <a:ext cx="15335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Go back and choose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another safeguard </a:t>
          </a:r>
        </a:p>
      </xdr:txBody>
    </xdr:sp>
    <xdr:clientData/>
  </xdr:twoCellAnchor>
  <xdr:twoCellAnchor>
    <xdr:from>
      <xdr:col>9</xdr:col>
      <xdr:colOff>1314450</xdr:colOff>
      <xdr:row>304</xdr:row>
      <xdr:rowOff>114300</xdr:rowOff>
    </xdr:from>
    <xdr:to>
      <xdr:col>9</xdr:col>
      <xdr:colOff>2505075</xdr:colOff>
      <xdr:row>306</xdr:row>
      <xdr:rowOff>183300</xdr:rowOff>
    </xdr:to>
    <xdr:sp macro="[0]!Module2SafeguardD" textlink="">
      <xdr:nvSpPr>
        <xdr:cNvPr id="564" name="Flowchart: Process 563"/>
        <xdr:cNvSpPr/>
      </xdr:nvSpPr>
      <xdr:spPr>
        <a:xfrm>
          <a:off x="5229225" y="98945700"/>
          <a:ext cx="11906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with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(d) </a:t>
          </a:r>
        </a:p>
      </xdr:txBody>
    </xdr:sp>
    <xdr:clientData/>
  </xdr:twoCellAnchor>
  <xdr:twoCellAnchor>
    <xdr:from>
      <xdr:col>9</xdr:col>
      <xdr:colOff>2619374</xdr:colOff>
      <xdr:row>508</xdr:row>
      <xdr:rowOff>104775</xdr:rowOff>
    </xdr:from>
    <xdr:to>
      <xdr:col>12</xdr:col>
      <xdr:colOff>142874</xdr:colOff>
      <xdr:row>510</xdr:row>
      <xdr:rowOff>173775</xdr:rowOff>
    </xdr:to>
    <xdr:sp macro="[0]!Module2Safeguards" textlink="">
      <xdr:nvSpPr>
        <xdr:cNvPr id="565" name="Flowchart: Process 564"/>
        <xdr:cNvSpPr/>
      </xdr:nvSpPr>
      <xdr:spPr>
        <a:xfrm flipH="1">
          <a:off x="6534149" y="37928550"/>
          <a:ext cx="15716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Go back and choose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another safeguard </a:t>
          </a:r>
        </a:p>
      </xdr:txBody>
    </xdr:sp>
    <xdr:clientData/>
  </xdr:twoCellAnchor>
  <xdr:twoCellAnchor>
    <xdr:from>
      <xdr:col>9</xdr:col>
      <xdr:colOff>1266825</xdr:colOff>
      <xdr:row>508</xdr:row>
      <xdr:rowOff>104775</xdr:rowOff>
    </xdr:from>
    <xdr:to>
      <xdr:col>9</xdr:col>
      <xdr:colOff>2447925</xdr:colOff>
      <xdr:row>510</xdr:row>
      <xdr:rowOff>173775</xdr:rowOff>
    </xdr:to>
    <xdr:sp macro="[0]!Module2SafeguardF" textlink="">
      <xdr:nvSpPr>
        <xdr:cNvPr id="566" name="Flowchart: Process 565"/>
        <xdr:cNvSpPr/>
      </xdr:nvSpPr>
      <xdr:spPr>
        <a:xfrm>
          <a:off x="5181600" y="167468550"/>
          <a:ext cx="11811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with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(f) </a:t>
          </a:r>
        </a:p>
      </xdr:txBody>
    </xdr:sp>
    <xdr:clientData/>
  </xdr:twoCellAnchor>
  <xdr:twoCellAnchor>
    <xdr:from>
      <xdr:col>9</xdr:col>
      <xdr:colOff>2638424</xdr:colOff>
      <xdr:row>585</xdr:row>
      <xdr:rowOff>104775</xdr:rowOff>
    </xdr:from>
    <xdr:to>
      <xdr:col>12</xdr:col>
      <xdr:colOff>123824</xdr:colOff>
      <xdr:row>587</xdr:row>
      <xdr:rowOff>173775</xdr:rowOff>
    </xdr:to>
    <xdr:sp macro="[0]!Module2Safeguards" textlink="">
      <xdr:nvSpPr>
        <xdr:cNvPr id="567" name="Flowchart: Process 566"/>
        <xdr:cNvSpPr/>
      </xdr:nvSpPr>
      <xdr:spPr>
        <a:xfrm flipH="1">
          <a:off x="6553199" y="17802225"/>
          <a:ext cx="15335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Go back and choose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another safeguard </a:t>
          </a:r>
        </a:p>
      </xdr:txBody>
    </xdr:sp>
    <xdr:clientData/>
  </xdr:twoCellAnchor>
  <xdr:twoCellAnchor>
    <xdr:from>
      <xdr:col>9</xdr:col>
      <xdr:colOff>1333501</xdr:colOff>
      <xdr:row>585</xdr:row>
      <xdr:rowOff>104775</xdr:rowOff>
    </xdr:from>
    <xdr:to>
      <xdr:col>9</xdr:col>
      <xdr:colOff>2514601</xdr:colOff>
      <xdr:row>587</xdr:row>
      <xdr:rowOff>173775</xdr:rowOff>
    </xdr:to>
    <xdr:sp macro="[0]!Module2SafeguardG" textlink="">
      <xdr:nvSpPr>
        <xdr:cNvPr id="568" name="Flowchart: Process 567"/>
        <xdr:cNvSpPr/>
      </xdr:nvSpPr>
      <xdr:spPr>
        <a:xfrm>
          <a:off x="5248276" y="186080400"/>
          <a:ext cx="11811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with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(g)</a:t>
          </a:r>
        </a:p>
      </xdr:txBody>
    </xdr:sp>
    <xdr:clientData/>
  </xdr:twoCellAnchor>
  <mc:AlternateContent xmlns:mc="http://schemas.openxmlformats.org/markup-compatibility/2006">
    <mc:Choice xmlns:a14="http://schemas.microsoft.com/office/drawing/2010/main" Requires="a14">
      <xdr:twoCellAnchor>
        <xdr:from>
          <xdr:col>3</xdr:col>
          <xdr:colOff>19050</xdr:colOff>
          <xdr:row>109</xdr:row>
          <xdr:rowOff>66675</xdr:rowOff>
        </xdr:from>
        <xdr:to>
          <xdr:col>5</xdr:col>
          <xdr:colOff>800100</xdr:colOff>
          <xdr:row>111</xdr:row>
          <xdr:rowOff>133350</xdr:rowOff>
        </xdr:to>
        <xdr:sp macro="" textlink="">
          <xdr:nvSpPr>
            <xdr:cNvPr id="13011" name="Button 723" hidden="1">
              <a:extLst>
                <a:ext uri="{63B3BB69-23CF-44E3-9099-C40C66FF867C}">
                  <a14:compatExt spid="_x0000_s1301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91</xdr:row>
          <xdr:rowOff>28575</xdr:rowOff>
        </xdr:from>
        <xdr:to>
          <xdr:col>7</xdr:col>
          <xdr:colOff>790575</xdr:colOff>
          <xdr:row>91</xdr:row>
          <xdr:rowOff>333375</xdr:rowOff>
        </xdr:to>
        <xdr:sp macro="" textlink="">
          <xdr:nvSpPr>
            <xdr:cNvPr id="13012" name="Drop Down 724" hidden="1">
              <a:extLst>
                <a:ext uri="{63B3BB69-23CF-44E3-9099-C40C66FF867C}">
                  <a14:compatExt spid="_x0000_s130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91</xdr:row>
          <xdr:rowOff>38100</xdr:rowOff>
        </xdr:from>
        <xdr:to>
          <xdr:col>14</xdr:col>
          <xdr:colOff>0</xdr:colOff>
          <xdr:row>91</xdr:row>
          <xdr:rowOff>447675</xdr:rowOff>
        </xdr:to>
        <xdr:sp macro="" textlink="">
          <xdr:nvSpPr>
            <xdr:cNvPr id="13013" name="Drop Down 725" hidden="1">
              <a:extLst>
                <a:ext uri="{63B3BB69-23CF-44E3-9099-C40C66FF867C}">
                  <a14:compatExt spid="_x0000_s130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91</xdr:row>
          <xdr:rowOff>38100</xdr:rowOff>
        </xdr:from>
        <xdr:to>
          <xdr:col>11</xdr:col>
          <xdr:colOff>447675</xdr:colOff>
          <xdr:row>91</xdr:row>
          <xdr:rowOff>447675</xdr:rowOff>
        </xdr:to>
        <xdr:sp macro="" textlink="">
          <xdr:nvSpPr>
            <xdr:cNvPr id="13014" name="Drop Down 726" hidden="1">
              <a:extLst>
                <a:ext uri="{63B3BB69-23CF-44E3-9099-C40C66FF867C}">
                  <a14:compatExt spid="_x0000_s130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92</xdr:row>
          <xdr:rowOff>28575</xdr:rowOff>
        </xdr:from>
        <xdr:to>
          <xdr:col>7</xdr:col>
          <xdr:colOff>790575</xdr:colOff>
          <xdr:row>92</xdr:row>
          <xdr:rowOff>333375</xdr:rowOff>
        </xdr:to>
        <xdr:sp macro="" textlink="">
          <xdr:nvSpPr>
            <xdr:cNvPr id="13015" name="Drop Down 727" hidden="1">
              <a:extLst>
                <a:ext uri="{63B3BB69-23CF-44E3-9099-C40C66FF867C}">
                  <a14:compatExt spid="_x0000_s130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92</xdr:row>
          <xdr:rowOff>38100</xdr:rowOff>
        </xdr:from>
        <xdr:to>
          <xdr:col>14</xdr:col>
          <xdr:colOff>0</xdr:colOff>
          <xdr:row>92</xdr:row>
          <xdr:rowOff>447675</xdr:rowOff>
        </xdr:to>
        <xdr:sp macro="" textlink="">
          <xdr:nvSpPr>
            <xdr:cNvPr id="13016" name="Drop Down 728" hidden="1">
              <a:extLst>
                <a:ext uri="{63B3BB69-23CF-44E3-9099-C40C66FF867C}">
                  <a14:compatExt spid="_x0000_s130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92</xdr:row>
          <xdr:rowOff>38100</xdr:rowOff>
        </xdr:from>
        <xdr:to>
          <xdr:col>11</xdr:col>
          <xdr:colOff>447675</xdr:colOff>
          <xdr:row>92</xdr:row>
          <xdr:rowOff>447675</xdr:rowOff>
        </xdr:to>
        <xdr:sp macro="" textlink="">
          <xdr:nvSpPr>
            <xdr:cNvPr id="13017" name="Drop Down 729" hidden="1">
              <a:extLst>
                <a:ext uri="{63B3BB69-23CF-44E3-9099-C40C66FF867C}">
                  <a14:compatExt spid="_x0000_s130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102</xdr:row>
          <xdr:rowOff>28575</xdr:rowOff>
        </xdr:from>
        <xdr:to>
          <xdr:col>7</xdr:col>
          <xdr:colOff>790575</xdr:colOff>
          <xdr:row>102</xdr:row>
          <xdr:rowOff>333375</xdr:rowOff>
        </xdr:to>
        <xdr:sp macro="" textlink="">
          <xdr:nvSpPr>
            <xdr:cNvPr id="13018" name="Drop Down 730" hidden="1">
              <a:extLst>
                <a:ext uri="{63B3BB69-23CF-44E3-9099-C40C66FF867C}">
                  <a14:compatExt spid="_x0000_s130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102</xdr:row>
          <xdr:rowOff>38100</xdr:rowOff>
        </xdr:from>
        <xdr:to>
          <xdr:col>14</xdr:col>
          <xdr:colOff>0</xdr:colOff>
          <xdr:row>102</xdr:row>
          <xdr:rowOff>447675</xdr:rowOff>
        </xdr:to>
        <xdr:sp macro="" textlink="">
          <xdr:nvSpPr>
            <xdr:cNvPr id="13019" name="Drop Down 731" hidden="1">
              <a:extLst>
                <a:ext uri="{63B3BB69-23CF-44E3-9099-C40C66FF867C}">
                  <a14:compatExt spid="_x0000_s130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102</xdr:row>
          <xdr:rowOff>38100</xdr:rowOff>
        </xdr:from>
        <xdr:to>
          <xdr:col>12</xdr:col>
          <xdr:colOff>0</xdr:colOff>
          <xdr:row>102</xdr:row>
          <xdr:rowOff>447675</xdr:rowOff>
        </xdr:to>
        <xdr:sp macro="" textlink="">
          <xdr:nvSpPr>
            <xdr:cNvPr id="13020" name="Drop Down 732" hidden="1">
              <a:extLst>
                <a:ext uri="{63B3BB69-23CF-44E3-9099-C40C66FF867C}">
                  <a14:compatExt spid="_x0000_s130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105</xdr:row>
          <xdr:rowOff>28575</xdr:rowOff>
        </xdr:from>
        <xdr:to>
          <xdr:col>7</xdr:col>
          <xdr:colOff>790575</xdr:colOff>
          <xdr:row>105</xdr:row>
          <xdr:rowOff>333375</xdr:rowOff>
        </xdr:to>
        <xdr:sp macro="" textlink="">
          <xdr:nvSpPr>
            <xdr:cNvPr id="13021" name="Drop Down 733" hidden="1">
              <a:extLst>
                <a:ext uri="{63B3BB69-23CF-44E3-9099-C40C66FF867C}">
                  <a14:compatExt spid="_x0000_s130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105</xdr:row>
          <xdr:rowOff>38100</xdr:rowOff>
        </xdr:from>
        <xdr:to>
          <xdr:col>14</xdr:col>
          <xdr:colOff>0</xdr:colOff>
          <xdr:row>105</xdr:row>
          <xdr:rowOff>447675</xdr:rowOff>
        </xdr:to>
        <xdr:sp macro="" textlink="">
          <xdr:nvSpPr>
            <xdr:cNvPr id="13022" name="Drop Down 734" hidden="1">
              <a:extLst>
                <a:ext uri="{63B3BB69-23CF-44E3-9099-C40C66FF867C}">
                  <a14:compatExt spid="_x0000_s130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105</xdr:row>
          <xdr:rowOff>38100</xdr:rowOff>
        </xdr:from>
        <xdr:to>
          <xdr:col>12</xdr:col>
          <xdr:colOff>0</xdr:colOff>
          <xdr:row>105</xdr:row>
          <xdr:rowOff>447675</xdr:rowOff>
        </xdr:to>
        <xdr:sp macro="" textlink="">
          <xdr:nvSpPr>
            <xdr:cNvPr id="13023" name="Drop Down 735" hidden="1">
              <a:extLst>
                <a:ext uri="{63B3BB69-23CF-44E3-9099-C40C66FF867C}">
                  <a14:compatExt spid="_x0000_s130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183</xdr:row>
          <xdr:rowOff>28575</xdr:rowOff>
        </xdr:from>
        <xdr:to>
          <xdr:col>7</xdr:col>
          <xdr:colOff>781050</xdr:colOff>
          <xdr:row>183</xdr:row>
          <xdr:rowOff>333375</xdr:rowOff>
        </xdr:to>
        <xdr:sp macro="" textlink="">
          <xdr:nvSpPr>
            <xdr:cNvPr id="13025" name="Drop Down 737" hidden="1">
              <a:extLst>
                <a:ext uri="{63B3BB69-23CF-44E3-9099-C40C66FF867C}">
                  <a14:compatExt spid="_x0000_s13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183</xdr:row>
          <xdr:rowOff>38100</xdr:rowOff>
        </xdr:from>
        <xdr:to>
          <xdr:col>14</xdr:col>
          <xdr:colOff>0</xdr:colOff>
          <xdr:row>183</xdr:row>
          <xdr:rowOff>447675</xdr:rowOff>
        </xdr:to>
        <xdr:sp macro="" textlink="">
          <xdr:nvSpPr>
            <xdr:cNvPr id="13026" name="Drop Down 738" hidden="1">
              <a:extLst>
                <a:ext uri="{63B3BB69-23CF-44E3-9099-C40C66FF867C}">
                  <a14:compatExt spid="_x0000_s13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183</xdr:row>
          <xdr:rowOff>38100</xdr:rowOff>
        </xdr:from>
        <xdr:to>
          <xdr:col>12</xdr:col>
          <xdr:colOff>0</xdr:colOff>
          <xdr:row>183</xdr:row>
          <xdr:rowOff>447675</xdr:rowOff>
        </xdr:to>
        <xdr:sp macro="" textlink="">
          <xdr:nvSpPr>
            <xdr:cNvPr id="13027" name="Drop Down 739" hidden="1">
              <a:extLst>
                <a:ext uri="{63B3BB69-23CF-44E3-9099-C40C66FF867C}">
                  <a14:compatExt spid="_x0000_s13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188</xdr:row>
          <xdr:rowOff>28575</xdr:rowOff>
        </xdr:from>
        <xdr:to>
          <xdr:col>7</xdr:col>
          <xdr:colOff>781050</xdr:colOff>
          <xdr:row>188</xdr:row>
          <xdr:rowOff>333375</xdr:rowOff>
        </xdr:to>
        <xdr:sp macro="" textlink="">
          <xdr:nvSpPr>
            <xdr:cNvPr id="13028" name="Drop Down 740" hidden="1">
              <a:extLst>
                <a:ext uri="{63B3BB69-23CF-44E3-9099-C40C66FF867C}">
                  <a14:compatExt spid="_x0000_s13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188</xdr:row>
          <xdr:rowOff>38100</xdr:rowOff>
        </xdr:from>
        <xdr:to>
          <xdr:col>14</xdr:col>
          <xdr:colOff>0</xdr:colOff>
          <xdr:row>188</xdr:row>
          <xdr:rowOff>447675</xdr:rowOff>
        </xdr:to>
        <xdr:sp macro="" textlink="">
          <xdr:nvSpPr>
            <xdr:cNvPr id="13029" name="Drop Down 741" hidden="1">
              <a:extLst>
                <a:ext uri="{63B3BB69-23CF-44E3-9099-C40C66FF867C}">
                  <a14:compatExt spid="_x0000_s13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188</xdr:row>
          <xdr:rowOff>38100</xdr:rowOff>
        </xdr:from>
        <xdr:to>
          <xdr:col>12</xdr:col>
          <xdr:colOff>0</xdr:colOff>
          <xdr:row>188</xdr:row>
          <xdr:rowOff>447675</xdr:rowOff>
        </xdr:to>
        <xdr:sp macro="" textlink="">
          <xdr:nvSpPr>
            <xdr:cNvPr id="13030" name="Drop Down 742" hidden="1">
              <a:extLst>
                <a:ext uri="{63B3BB69-23CF-44E3-9099-C40C66FF867C}">
                  <a14:compatExt spid="_x0000_s130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197</xdr:row>
          <xdr:rowOff>28575</xdr:rowOff>
        </xdr:from>
        <xdr:to>
          <xdr:col>7</xdr:col>
          <xdr:colOff>781050</xdr:colOff>
          <xdr:row>197</xdr:row>
          <xdr:rowOff>333375</xdr:rowOff>
        </xdr:to>
        <xdr:sp macro="" textlink="">
          <xdr:nvSpPr>
            <xdr:cNvPr id="13031" name="Drop Down 743" hidden="1">
              <a:extLst>
                <a:ext uri="{63B3BB69-23CF-44E3-9099-C40C66FF867C}">
                  <a14:compatExt spid="_x0000_s130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197</xdr:row>
          <xdr:rowOff>38100</xdr:rowOff>
        </xdr:from>
        <xdr:to>
          <xdr:col>14</xdr:col>
          <xdr:colOff>0</xdr:colOff>
          <xdr:row>197</xdr:row>
          <xdr:rowOff>447675</xdr:rowOff>
        </xdr:to>
        <xdr:sp macro="" textlink="">
          <xdr:nvSpPr>
            <xdr:cNvPr id="13032" name="Drop Down 744" hidden="1">
              <a:extLst>
                <a:ext uri="{63B3BB69-23CF-44E3-9099-C40C66FF867C}">
                  <a14:compatExt spid="_x0000_s13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197</xdr:row>
          <xdr:rowOff>38100</xdr:rowOff>
        </xdr:from>
        <xdr:to>
          <xdr:col>12</xdr:col>
          <xdr:colOff>0</xdr:colOff>
          <xdr:row>197</xdr:row>
          <xdr:rowOff>447675</xdr:rowOff>
        </xdr:to>
        <xdr:sp macro="" textlink="">
          <xdr:nvSpPr>
            <xdr:cNvPr id="13033" name="Drop Down 745" hidden="1">
              <a:extLst>
                <a:ext uri="{63B3BB69-23CF-44E3-9099-C40C66FF867C}">
                  <a14:compatExt spid="_x0000_s13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205</xdr:row>
          <xdr:rowOff>28575</xdr:rowOff>
        </xdr:from>
        <xdr:to>
          <xdr:col>7</xdr:col>
          <xdr:colOff>781050</xdr:colOff>
          <xdr:row>205</xdr:row>
          <xdr:rowOff>333375</xdr:rowOff>
        </xdr:to>
        <xdr:sp macro="" textlink="">
          <xdr:nvSpPr>
            <xdr:cNvPr id="13034" name="Drop Down 746" hidden="1">
              <a:extLst>
                <a:ext uri="{63B3BB69-23CF-44E3-9099-C40C66FF867C}">
                  <a14:compatExt spid="_x0000_s130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205</xdr:row>
          <xdr:rowOff>38100</xdr:rowOff>
        </xdr:from>
        <xdr:to>
          <xdr:col>14</xdr:col>
          <xdr:colOff>0</xdr:colOff>
          <xdr:row>205</xdr:row>
          <xdr:rowOff>447675</xdr:rowOff>
        </xdr:to>
        <xdr:sp macro="" textlink="">
          <xdr:nvSpPr>
            <xdr:cNvPr id="13035" name="Drop Down 747" hidden="1">
              <a:extLst>
                <a:ext uri="{63B3BB69-23CF-44E3-9099-C40C66FF867C}">
                  <a14:compatExt spid="_x0000_s130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205</xdr:row>
          <xdr:rowOff>38100</xdr:rowOff>
        </xdr:from>
        <xdr:to>
          <xdr:col>12</xdr:col>
          <xdr:colOff>0</xdr:colOff>
          <xdr:row>205</xdr:row>
          <xdr:rowOff>447675</xdr:rowOff>
        </xdr:to>
        <xdr:sp macro="" textlink="">
          <xdr:nvSpPr>
            <xdr:cNvPr id="13036" name="Drop Down 748" hidden="1">
              <a:extLst>
                <a:ext uri="{63B3BB69-23CF-44E3-9099-C40C66FF867C}">
                  <a14:compatExt spid="_x0000_s130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28575</xdr:colOff>
          <xdr:row>209</xdr:row>
          <xdr:rowOff>123825</xdr:rowOff>
        </xdr:from>
        <xdr:to>
          <xdr:col>5</xdr:col>
          <xdr:colOff>809625</xdr:colOff>
          <xdr:row>212</xdr:row>
          <xdr:rowOff>0</xdr:rowOff>
        </xdr:to>
        <xdr:sp macro="" textlink="">
          <xdr:nvSpPr>
            <xdr:cNvPr id="13037" name="Button 749" hidden="1">
              <a:extLst>
                <a:ext uri="{63B3BB69-23CF-44E3-9099-C40C66FF867C}">
                  <a14:compatExt spid="_x0000_s130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93</xdr:row>
          <xdr:rowOff>28575</xdr:rowOff>
        </xdr:from>
        <xdr:to>
          <xdr:col>7</xdr:col>
          <xdr:colOff>790575</xdr:colOff>
          <xdr:row>93</xdr:row>
          <xdr:rowOff>333375</xdr:rowOff>
        </xdr:to>
        <xdr:sp macro="" textlink="">
          <xdr:nvSpPr>
            <xdr:cNvPr id="13039" name="Drop Down 751" hidden="1">
              <a:extLst>
                <a:ext uri="{63B3BB69-23CF-44E3-9099-C40C66FF867C}">
                  <a14:compatExt spid="_x0000_s130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93</xdr:row>
          <xdr:rowOff>38100</xdr:rowOff>
        </xdr:from>
        <xdr:to>
          <xdr:col>14</xdr:col>
          <xdr:colOff>0</xdr:colOff>
          <xdr:row>93</xdr:row>
          <xdr:rowOff>447675</xdr:rowOff>
        </xdr:to>
        <xdr:sp macro="" textlink="">
          <xdr:nvSpPr>
            <xdr:cNvPr id="13040" name="Drop Down 752" hidden="1">
              <a:extLst>
                <a:ext uri="{63B3BB69-23CF-44E3-9099-C40C66FF867C}">
                  <a14:compatExt spid="_x0000_s130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283</xdr:row>
          <xdr:rowOff>28575</xdr:rowOff>
        </xdr:from>
        <xdr:to>
          <xdr:col>7</xdr:col>
          <xdr:colOff>781050</xdr:colOff>
          <xdr:row>283</xdr:row>
          <xdr:rowOff>333375</xdr:rowOff>
        </xdr:to>
        <xdr:sp macro="" textlink="">
          <xdr:nvSpPr>
            <xdr:cNvPr id="13061" name="Drop Down 773" hidden="1">
              <a:extLst>
                <a:ext uri="{63B3BB69-23CF-44E3-9099-C40C66FF867C}">
                  <a14:compatExt spid="_x0000_s130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38100</xdr:colOff>
          <xdr:row>283</xdr:row>
          <xdr:rowOff>38100</xdr:rowOff>
        </xdr:from>
        <xdr:to>
          <xdr:col>13</xdr:col>
          <xdr:colOff>828675</xdr:colOff>
          <xdr:row>283</xdr:row>
          <xdr:rowOff>447675</xdr:rowOff>
        </xdr:to>
        <xdr:sp macro="" textlink="">
          <xdr:nvSpPr>
            <xdr:cNvPr id="13062" name="Drop Down 774" hidden="1">
              <a:extLst>
                <a:ext uri="{63B3BB69-23CF-44E3-9099-C40C66FF867C}">
                  <a14:compatExt spid="_x0000_s130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283</xdr:row>
          <xdr:rowOff>28575</xdr:rowOff>
        </xdr:from>
        <xdr:to>
          <xdr:col>7</xdr:col>
          <xdr:colOff>781050</xdr:colOff>
          <xdr:row>283</xdr:row>
          <xdr:rowOff>333375</xdr:rowOff>
        </xdr:to>
        <xdr:sp macro="" textlink="">
          <xdr:nvSpPr>
            <xdr:cNvPr id="13064" name="Drop Down 776" hidden="1">
              <a:extLst>
                <a:ext uri="{63B3BB69-23CF-44E3-9099-C40C66FF867C}">
                  <a14:compatExt spid="_x0000_s130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38100</xdr:colOff>
          <xdr:row>283</xdr:row>
          <xdr:rowOff>38100</xdr:rowOff>
        </xdr:from>
        <xdr:to>
          <xdr:col>13</xdr:col>
          <xdr:colOff>828675</xdr:colOff>
          <xdr:row>283</xdr:row>
          <xdr:rowOff>447675</xdr:rowOff>
        </xdr:to>
        <xdr:sp macro="" textlink="">
          <xdr:nvSpPr>
            <xdr:cNvPr id="13065" name="Drop Down 777" hidden="1">
              <a:extLst>
                <a:ext uri="{63B3BB69-23CF-44E3-9099-C40C66FF867C}">
                  <a14:compatExt spid="_x0000_s130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283</xdr:row>
          <xdr:rowOff>28575</xdr:rowOff>
        </xdr:from>
        <xdr:to>
          <xdr:col>7</xdr:col>
          <xdr:colOff>781050</xdr:colOff>
          <xdr:row>283</xdr:row>
          <xdr:rowOff>333375</xdr:rowOff>
        </xdr:to>
        <xdr:sp macro="" textlink="">
          <xdr:nvSpPr>
            <xdr:cNvPr id="13067" name="Drop Down 779" hidden="1">
              <a:extLst>
                <a:ext uri="{63B3BB69-23CF-44E3-9099-C40C66FF867C}">
                  <a14:compatExt spid="_x0000_s130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283</xdr:row>
          <xdr:rowOff>38100</xdr:rowOff>
        </xdr:from>
        <xdr:to>
          <xdr:col>14</xdr:col>
          <xdr:colOff>0</xdr:colOff>
          <xdr:row>283</xdr:row>
          <xdr:rowOff>447675</xdr:rowOff>
        </xdr:to>
        <xdr:sp macro="" textlink="">
          <xdr:nvSpPr>
            <xdr:cNvPr id="13068" name="Drop Down 780" hidden="1">
              <a:extLst>
                <a:ext uri="{63B3BB69-23CF-44E3-9099-C40C66FF867C}">
                  <a14:compatExt spid="_x0000_s130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283</xdr:row>
          <xdr:rowOff>38100</xdr:rowOff>
        </xdr:from>
        <xdr:to>
          <xdr:col>12</xdr:col>
          <xdr:colOff>0</xdr:colOff>
          <xdr:row>283</xdr:row>
          <xdr:rowOff>447675</xdr:rowOff>
        </xdr:to>
        <xdr:sp macro="" textlink="">
          <xdr:nvSpPr>
            <xdr:cNvPr id="13069" name="Drop Down 781" hidden="1">
              <a:extLst>
                <a:ext uri="{63B3BB69-23CF-44E3-9099-C40C66FF867C}">
                  <a14:compatExt spid="_x0000_s130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292</xdr:row>
          <xdr:rowOff>28575</xdr:rowOff>
        </xdr:from>
        <xdr:to>
          <xdr:col>7</xdr:col>
          <xdr:colOff>781050</xdr:colOff>
          <xdr:row>292</xdr:row>
          <xdr:rowOff>333375</xdr:rowOff>
        </xdr:to>
        <xdr:sp macro="" textlink="">
          <xdr:nvSpPr>
            <xdr:cNvPr id="13076" name="Drop Down 788" hidden="1">
              <a:extLst>
                <a:ext uri="{63B3BB69-23CF-44E3-9099-C40C66FF867C}">
                  <a14:compatExt spid="_x0000_s130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292</xdr:row>
          <xdr:rowOff>38100</xdr:rowOff>
        </xdr:from>
        <xdr:to>
          <xdr:col>14</xdr:col>
          <xdr:colOff>0</xdr:colOff>
          <xdr:row>292</xdr:row>
          <xdr:rowOff>447675</xdr:rowOff>
        </xdr:to>
        <xdr:sp macro="" textlink="">
          <xdr:nvSpPr>
            <xdr:cNvPr id="13077" name="Drop Down 789" hidden="1">
              <a:extLst>
                <a:ext uri="{63B3BB69-23CF-44E3-9099-C40C66FF867C}">
                  <a14:compatExt spid="_x0000_s130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292</xdr:row>
          <xdr:rowOff>38100</xdr:rowOff>
        </xdr:from>
        <xdr:to>
          <xdr:col>12</xdr:col>
          <xdr:colOff>0</xdr:colOff>
          <xdr:row>292</xdr:row>
          <xdr:rowOff>447675</xdr:rowOff>
        </xdr:to>
        <xdr:sp macro="" textlink="">
          <xdr:nvSpPr>
            <xdr:cNvPr id="13078" name="Drop Down 790" hidden="1">
              <a:extLst>
                <a:ext uri="{63B3BB69-23CF-44E3-9099-C40C66FF867C}">
                  <a14:compatExt spid="_x0000_s130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293</xdr:row>
          <xdr:rowOff>28575</xdr:rowOff>
        </xdr:from>
        <xdr:to>
          <xdr:col>7</xdr:col>
          <xdr:colOff>781050</xdr:colOff>
          <xdr:row>293</xdr:row>
          <xdr:rowOff>333375</xdr:rowOff>
        </xdr:to>
        <xdr:sp macro="" textlink="">
          <xdr:nvSpPr>
            <xdr:cNvPr id="13082" name="Drop Down 794" hidden="1">
              <a:extLst>
                <a:ext uri="{63B3BB69-23CF-44E3-9099-C40C66FF867C}">
                  <a14:compatExt spid="_x0000_s130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293</xdr:row>
          <xdr:rowOff>38100</xdr:rowOff>
        </xdr:from>
        <xdr:to>
          <xdr:col>14</xdr:col>
          <xdr:colOff>0</xdr:colOff>
          <xdr:row>293</xdr:row>
          <xdr:rowOff>447675</xdr:rowOff>
        </xdr:to>
        <xdr:sp macro="" textlink="">
          <xdr:nvSpPr>
            <xdr:cNvPr id="13083" name="Drop Down 795" hidden="1">
              <a:extLst>
                <a:ext uri="{63B3BB69-23CF-44E3-9099-C40C66FF867C}">
                  <a14:compatExt spid="_x0000_s130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293</xdr:row>
          <xdr:rowOff>38100</xdr:rowOff>
        </xdr:from>
        <xdr:to>
          <xdr:col>12</xdr:col>
          <xdr:colOff>0</xdr:colOff>
          <xdr:row>293</xdr:row>
          <xdr:rowOff>447675</xdr:rowOff>
        </xdr:to>
        <xdr:sp macro="" textlink="">
          <xdr:nvSpPr>
            <xdr:cNvPr id="13084" name="Drop Down 796" hidden="1">
              <a:extLst>
                <a:ext uri="{63B3BB69-23CF-44E3-9099-C40C66FF867C}">
                  <a14:compatExt spid="_x0000_s130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294</xdr:row>
          <xdr:rowOff>28575</xdr:rowOff>
        </xdr:from>
        <xdr:to>
          <xdr:col>7</xdr:col>
          <xdr:colOff>781050</xdr:colOff>
          <xdr:row>294</xdr:row>
          <xdr:rowOff>333375</xdr:rowOff>
        </xdr:to>
        <xdr:sp macro="" textlink="">
          <xdr:nvSpPr>
            <xdr:cNvPr id="13085" name="Drop Down 797" hidden="1">
              <a:extLst>
                <a:ext uri="{63B3BB69-23CF-44E3-9099-C40C66FF867C}">
                  <a14:compatExt spid="_x0000_s130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294</xdr:row>
          <xdr:rowOff>38100</xdr:rowOff>
        </xdr:from>
        <xdr:to>
          <xdr:col>14</xdr:col>
          <xdr:colOff>0</xdr:colOff>
          <xdr:row>294</xdr:row>
          <xdr:rowOff>447675</xdr:rowOff>
        </xdr:to>
        <xdr:sp macro="" textlink="">
          <xdr:nvSpPr>
            <xdr:cNvPr id="13086" name="Drop Down 798" hidden="1">
              <a:extLst>
                <a:ext uri="{63B3BB69-23CF-44E3-9099-C40C66FF867C}">
                  <a14:compatExt spid="_x0000_s130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294</xdr:row>
          <xdr:rowOff>38100</xdr:rowOff>
        </xdr:from>
        <xdr:to>
          <xdr:col>12</xdr:col>
          <xdr:colOff>0</xdr:colOff>
          <xdr:row>294</xdr:row>
          <xdr:rowOff>447675</xdr:rowOff>
        </xdr:to>
        <xdr:sp macro="" textlink="">
          <xdr:nvSpPr>
            <xdr:cNvPr id="13087" name="Drop Down 799" hidden="1">
              <a:extLst>
                <a:ext uri="{63B3BB69-23CF-44E3-9099-C40C66FF867C}">
                  <a14:compatExt spid="_x0000_s130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295</xdr:row>
          <xdr:rowOff>28575</xdr:rowOff>
        </xdr:from>
        <xdr:to>
          <xdr:col>7</xdr:col>
          <xdr:colOff>781050</xdr:colOff>
          <xdr:row>295</xdr:row>
          <xdr:rowOff>333375</xdr:rowOff>
        </xdr:to>
        <xdr:sp macro="" textlink="">
          <xdr:nvSpPr>
            <xdr:cNvPr id="13088" name="Drop Down 800" hidden="1">
              <a:extLst>
                <a:ext uri="{63B3BB69-23CF-44E3-9099-C40C66FF867C}">
                  <a14:compatExt spid="_x0000_s130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295</xdr:row>
          <xdr:rowOff>38100</xdr:rowOff>
        </xdr:from>
        <xdr:to>
          <xdr:col>14</xdr:col>
          <xdr:colOff>0</xdr:colOff>
          <xdr:row>295</xdr:row>
          <xdr:rowOff>447675</xdr:rowOff>
        </xdr:to>
        <xdr:sp macro="" textlink="">
          <xdr:nvSpPr>
            <xdr:cNvPr id="13089" name="Drop Down 801" hidden="1">
              <a:extLst>
                <a:ext uri="{63B3BB69-23CF-44E3-9099-C40C66FF867C}">
                  <a14:compatExt spid="_x0000_s130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295</xdr:row>
          <xdr:rowOff>38100</xdr:rowOff>
        </xdr:from>
        <xdr:to>
          <xdr:col>12</xdr:col>
          <xdr:colOff>0</xdr:colOff>
          <xdr:row>295</xdr:row>
          <xdr:rowOff>447675</xdr:rowOff>
        </xdr:to>
        <xdr:sp macro="" textlink="">
          <xdr:nvSpPr>
            <xdr:cNvPr id="13090" name="Drop Down 802" hidden="1">
              <a:extLst>
                <a:ext uri="{63B3BB69-23CF-44E3-9099-C40C66FF867C}">
                  <a14:compatExt spid="_x0000_s130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296</xdr:row>
          <xdr:rowOff>28575</xdr:rowOff>
        </xdr:from>
        <xdr:to>
          <xdr:col>7</xdr:col>
          <xdr:colOff>781050</xdr:colOff>
          <xdr:row>296</xdr:row>
          <xdr:rowOff>333375</xdr:rowOff>
        </xdr:to>
        <xdr:sp macro="" textlink="">
          <xdr:nvSpPr>
            <xdr:cNvPr id="13091" name="Drop Down 803" hidden="1">
              <a:extLst>
                <a:ext uri="{63B3BB69-23CF-44E3-9099-C40C66FF867C}">
                  <a14:compatExt spid="_x0000_s130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296</xdr:row>
          <xdr:rowOff>38100</xdr:rowOff>
        </xdr:from>
        <xdr:to>
          <xdr:col>14</xdr:col>
          <xdr:colOff>0</xdr:colOff>
          <xdr:row>296</xdr:row>
          <xdr:rowOff>447675</xdr:rowOff>
        </xdr:to>
        <xdr:sp macro="" textlink="">
          <xdr:nvSpPr>
            <xdr:cNvPr id="13092" name="Drop Down 804" hidden="1">
              <a:extLst>
                <a:ext uri="{63B3BB69-23CF-44E3-9099-C40C66FF867C}">
                  <a14:compatExt spid="_x0000_s130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296</xdr:row>
          <xdr:rowOff>38100</xdr:rowOff>
        </xdr:from>
        <xdr:to>
          <xdr:col>12</xdr:col>
          <xdr:colOff>0</xdr:colOff>
          <xdr:row>296</xdr:row>
          <xdr:rowOff>447675</xdr:rowOff>
        </xdr:to>
        <xdr:sp macro="" textlink="">
          <xdr:nvSpPr>
            <xdr:cNvPr id="13093" name="Drop Down 805" hidden="1">
              <a:extLst>
                <a:ext uri="{63B3BB69-23CF-44E3-9099-C40C66FF867C}">
                  <a14:compatExt spid="_x0000_s130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297</xdr:row>
          <xdr:rowOff>28575</xdr:rowOff>
        </xdr:from>
        <xdr:to>
          <xdr:col>7</xdr:col>
          <xdr:colOff>781050</xdr:colOff>
          <xdr:row>297</xdr:row>
          <xdr:rowOff>333375</xdr:rowOff>
        </xdr:to>
        <xdr:sp macro="" textlink="">
          <xdr:nvSpPr>
            <xdr:cNvPr id="13094" name="Drop Down 806" hidden="1">
              <a:extLst>
                <a:ext uri="{63B3BB69-23CF-44E3-9099-C40C66FF867C}">
                  <a14:compatExt spid="_x0000_s130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297</xdr:row>
          <xdr:rowOff>38100</xdr:rowOff>
        </xdr:from>
        <xdr:to>
          <xdr:col>14</xdr:col>
          <xdr:colOff>0</xdr:colOff>
          <xdr:row>297</xdr:row>
          <xdr:rowOff>447675</xdr:rowOff>
        </xdr:to>
        <xdr:sp macro="" textlink="">
          <xdr:nvSpPr>
            <xdr:cNvPr id="13095" name="Drop Down 807" hidden="1">
              <a:extLst>
                <a:ext uri="{63B3BB69-23CF-44E3-9099-C40C66FF867C}">
                  <a14:compatExt spid="_x0000_s130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297</xdr:row>
          <xdr:rowOff>38100</xdr:rowOff>
        </xdr:from>
        <xdr:to>
          <xdr:col>12</xdr:col>
          <xdr:colOff>0</xdr:colOff>
          <xdr:row>297</xdr:row>
          <xdr:rowOff>447675</xdr:rowOff>
        </xdr:to>
        <xdr:sp macro="" textlink="">
          <xdr:nvSpPr>
            <xdr:cNvPr id="13096" name="Drop Down 808" hidden="1">
              <a:extLst>
                <a:ext uri="{63B3BB69-23CF-44E3-9099-C40C66FF867C}">
                  <a14:compatExt spid="_x0000_s130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298</xdr:row>
          <xdr:rowOff>28575</xdr:rowOff>
        </xdr:from>
        <xdr:to>
          <xdr:col>7</xdr:col>
          <xdr:colOff>781050</xdr:colOff>
          <xdr:row>298</xdr:row>
          <xdr:rowOff>333375</xdr:rowOff>
        </xdr:to>
        <xdr:sp macro="" textlink="">
          <xdr:nvSpPr>
            <xdr:cNvPr id="13097" name="Drop Down 809" hidden="1">
              <a:extLst>
                <a:ext uri="{63B3BB69-23CF-44E3-9099-C40C66FF867C}">
                  <a14:compatExt spid="_x0000_s13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298</xdr:row>
          <xdr:rowOff>38100</xdr:rowOff>
        </xdr:from>
        <xdr:to>
          <xdr:col>14</xdr:col>
          <xdr:colOff>0</xdr:colOff>
          <xdr:row>298</xdr:row>
          <xdr:rowOff>447675</xdr:rowOff>
        </xdr:to>
        <xdr:sp macro="" textlink="">
          <xdr:nvSpPr>
            <xdr:cNvPr id="13098" name="Drop Down 810" hidden="1">
              <a:extLst>
                <a:ext uri="{63B3BB69-23CF-44E3-9099-C40C66FF867C}">
                  <a14:compatExt spid="_x0000_s130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298</xdr:row>
          <xdr:rowOff>38100</xdr:rowOff>
        </xdr:from>
        <xdr:to>
          <xdr:col>12</xdr:col>
          <xdr:colOff>0</xdr:colOff>
          <xdr:row>298</xdr:row>
          <xdr:rowOff>447675</xdr:rowOff>
        </xdr:to>
        <xdr:sp macro="" textlink="">
          <xdr:nvSpPr>
            <xdr:cNvPr id="13099" name="Drop Down 811" hidden="1">
              <a:extLst>
                <a:ext uri="{63B3BB69-23CF-44E3-9099-C40C66FF867C}">
                  <a14:compatExt spid="_x0000_s130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299</xdr:row>
          <xdr:rowOff>28575</xdr:rowOff>
        </xdr:from>
        <xdr:to>
          <xdr:col>7</xdr:col>
          <xdr:colOff>781050</xdr:colOff>
          <xdr:row>299</xdr:row>
          <xdr:rowOff>333375</xdr:rowOff>
        </xdr:to>
        <xdr:sp macro="" textlink="">
          <xdr:nvSpPr>
            <xdr:cNvPr id="13100" name="Drop Down 812" hidden="1">
              <a:extLst>
                <a:ext uri="{63B3BB69-23CF-44E3-9099-C40C66FF867C}">
                  <a14:compatExt spid="_x0000_s13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299</xdr:row>
          <xdr:rowOff>38100</xdr:rowOff>
        </xdr:from>
        <xdr:to>
          <xdr:col>14</xdr:col>
          <xdr:colOff>0</xdr:colOff>
          <xdr:row>299</xdr:row>
          <xdr:rowOff>447675</xdr:rowOff>
        </xdr:to>
        <xdr:sp macro="" textlink="">
          <xdr:nvSpPr>
            <xdr:cNvPr id="13101" name="Drop Down 813" hidden="1">
              <a:extLst>
                <a:ext uri="{63B3BB69-23CF-44E3-9099-C40C66FF867C}">
                  <a14:compatExt spid="_x0000_s131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299</xdr:row>
          <xdr:rowOff>38100</xdr:rowOff>
        </xdr:from>
        <xdr:to>
          <xdr:col>12</xdr:col>
          <xdr:colOff>0</xdr:colOff>
          <xdr:row>299</xdr:row>
          <xdr:rowOff>447675</xdr:rowOff>
        </xdr:to>
        <xdr:sp macro="" textlink="">
          <xdr:nvSpPr>
            <xdr:cNvPr id="13102" name="Drop Down 814" hidden="1">
              <a:extLst>
                <a:ext uri="{63B3BB69-23CF-44E3-9099-C40C66FF867C}">
                  <a14:compatExt spid="_x0000_s131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300</xdr:row>
          <xdr:rowOff>28575</xdr:rowOff>
        </xdr:from>
        <xdr:to>
          <xdr:col>7</xdr:col>
          <xdr:colOff>781050</xdr:colOff>
          <xdr:row>300</xdr:row>
          <xdr:rowOff>333375</xdr:rowOff>
        </xdr:to>
        <xdr:sp macro="" textlink="">
          <xdr:nvSpPr>
            <xdr:cNvPr id="13106" name="Drop Down 818" hidden="1">
              <a:extLst>
                <a:ext uri="{63B3BB69-23CF-44E3-9099-C40C66FF867C}">
                  <a14:compatExt spid="_x0000_s131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300</xdr:row>
          <xdr:rowOff>38100</xdr:rowOff>
        </xdr:from>
        <xdr:to>
          <xdr:col>14</xdr:col>
          <xdr:colOff>0</xdr:colOff>
          <xdr:row>300</xdr:row>
          <xdr:rowOff>447675</xdr:rowOff>
        </xdr:to>
        <xdr:sp macro="" textlink="">
          <xdr:nvSpPr>
            <xdr:cNvPr id="13107" name="Drop Down 819" hidden="1">
              <a:extLst>
                <a:ext uri="{63B3BB69-23CF-44E3-9099-C40C66FF867C}">
                  <a14:compatExt spid="_x0000_s131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300</xdr:row>
          <xdr:rowOff>38100</xdr:rowOff>
        </xdr:from>
        <xdr:to>
          <xdr:col>12</xdr:col>
          <xdr:colOff>0</xdr:colOff>
          <xdr:row>300</xdr:row>
          <xdr:rowOff>447675</xdr:rowOff>
        </xdr:to>
        <xdr:sp macro="" textlink="">
          <xdr:nvSpPr>
            <xdr:cNvPr id="13108" name="Drop Down 820" hidden="1">
              <a:extLst>
                <a:ext uri="{63B3BB69-23CF-44E3-9099-C40C66FF867C}">
                  <a14:compatExt spid="_x0000_s131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0</xdr:colOff>
          <xdr:row>304</xdr:row>
          <xdr:rowOff>114300</xdr:rowOff>
        </xdr:from>
        <xdr:to>
          <xdr:col>5</xdr:col>
          <xdr:colOff>781050</xdr:colOff>
          <xdr:row>306</xdr:row>
          <xdr:rowOff>180975</xdr:rowOff>
        </xdr:to>
        <xdr:sp macro="" textlink="">
          <xdr:nvSpPr>
            <xdr:cNvPr id="13109" name="Button 821" hidden="1">
              <a:extLst>
                <a:ext uri="{63B3BB69-23CF-44E3-9099-C40C66FF867C}">
                  <a14:compatExt spid="_x0000_s1310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375</xdr:row>
          <xdr:rowOff>28575</xdr:rowOff>
        </xdr:from>
        <xdr:to>
          <xdr:col>7</xdr:col>
          <xdr:colOff>781050</xdr:colOff>
          <xdr:row>375</xdr:row>
          <xdr:rowOff>333375</xdr:rowOff>
        </xdr:to>
        <xdr:sp macro="" textlink="">
          <xdr:nvSpPr>
            <xdr:cNvPr id="13110" name="Drop Down 822" hidden="1">
              <a:extLst>
                <a:ext uri="{63B3BB69-23CF-44E3-9099-C40C66FF867C}">
                  <a14:compatExt spid="_x0000_s131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375</xdr:row>
          <xdr:rowOff>38100</xdr:rowOff>
        </xdr:from>
        <xdr:to>
          <xdr:col>14</xdr:col>
          <xdr:colOff>0</xdr:colOff>
          <xdr:row>375</xdr:row>
          <xdr:rowOff>447675</xdr:rowOff>
        </xdr:to>
        <xdr:sp macro="" textlink="">
          <xdr:nvSpPr>
            <xdr:cNvPr id="13111" name="Drop Down 823" hidden="1">
              <a:extLst>
                <a:ext uri="{63B3BB69-23CF-44E3-9099-C40C66FF867C}">
                  <a14:compatExt spid="_x0000_s131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375</xdr:row>
          <xdr:rowOff>38100</xdr:rowOff>
        </xdr:from>
        <xdr:to>
          <xdr:col>12</xdr:col>
          <xdr:colOff>0</xdr:colOff>
          <xdr:row>375</xdr:row>
          <xdr:rowOff>447675</xdr:rowOff>
        </xdr:to>
        <xdr:sp macro="" textlink="">
          <xdr:nvSpPr>
            <xdr:cNvPr id="13112" name="Drop Down 824" hidden="1">
              <a:extLst>
                <a:ext uri="{63B3BB69-23CF-44E3-9099-C40C66FF867C}">
                  <a14:compatExt spid="_x0000_s131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372</xdr:row>
          <xdr:rowOff>28575</xdr:rowOff>
        </xdr:from>
        <xdr:to>
          <xdr:col>7</xdr:col>
          <xdr:colOff>781050</xdr:colOff>
          <xdr:row>372</xdr:row>
          <xdr:rowOff>333375</xdr:rowOff>
        </xdr:to>
        <xdr:sp macro="" textlink="">
          <xdr:nvSpPr>
            <xdr:cNvPr id="13116" name="Drop Down 828" hidden="1">
              <a:extLst>
                <a:ext uri="{63B3BB69-23CF-44E3-9099-C40C66FF867C}">
                  <a14:compatExt spid="_x0000_s131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372</xdr:row>
          <xdr:rowOff>38100</xdr:rowOff>
        </xdr:from>
        <xdr:to>
          <xdr:col>14</xdr:col>
          <xdr:colOff>0</xdr:colOff>
          <xdr:row>372</xdr:row>
          <xdr:rowOff>447675</xdr:rowOff>
        </xdr:to>
        <xdr:sp macro="" textlink="">
          <xdr:nvSpPr>
            <xdr:cNvPr id="13117" name="Drop Down 829" hidden="1">
              <a:extLst>
                <a:ext uri="{63B3BB69-23CF-44E3-9099-C40C66FF867C}">
                  <a14:compatExt spid="_x0000_s131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372</xdr:row>
          <xdr:rowOff>38100</xdr:rowOff>
        </xdr:from>
        <xdr:to>
          <xdr:col>12</xdr:col>
          <xdr:colOff>0</xdr:colOff>
          <xdr:row>372</xdr:row>
          <xdr:rowOff>447675</xdr:rowOff>
        </xdr:to>
        <xdr:sp macro="" textlink="">
          <xdr:nvSpPr>
            <xdr:cNvPr id="13118" name="Drop Down 830" hidden="1">
              <a:extLst>
                <a:ext uri="{63B3BB69-23CF-44E3-9099-C40C66FF867C}">
                  <a14:compatExt spid="_x0000_s131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371</xdr:row>
          <xdr:rowOff>28575</xdr:rowOff>
        </xdr:from>
        <xdr:to>
          <xdr:col>7</xdr:col>
          <xdr:colOff>781050</xdr:colOff>
          <xdr:row>371</xdr:row>
          <xdr:rowOff>333375</xdr:rowOff>
        </xdr:to>
        <xdr:sp macro="" textlink="">
          <xdr:nvSpPr>
            <xdr:cNvPr id="13119" name="Drop Down 831" hidden="1">
              <a:extLst>
                <a:ext uri="{63B3BB69-23CF-44E3-9099-C40C66FF867C}">
                  <a14:compatExt spid="_x0000_s131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371</xdr:row>
          <xdr:rowOff>38100</xdr:rowOff>
        </xdr:from>
        <xdr:to>
          <xdr:col>14</xdr:col>
          <xdr:colOff>0</xdr:colOff>
          <xdr:row>371</xdr:row>
          <xdr:rowOff>447675</xdr:rowOff>
        </xdr:to>
        <xdr:sp macro="" textlink="">
          <xdr:nvSpPr>
            <xdr:cNvPr id="13120" name="Drop Down 832" hidden="1">
              <a:extLst>
                <a:ext uri="{63B3BB69-23CF-44E3-9099-C40C66FF867C}">
                  <a14:compatExt spid="_x0000_s131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371</xdr:row>
          <xdr:rowOff>38100</xdr:rowOff>
        </xdr:from>
        <xdr:to>
          <xdr:col>12</xdr:col>
          <xdr:colOff>0</xdr:colOff>
          <xdr:row>371</xdr:row>
          <xdr:rowOff>447675</xdr:rowOff>
        </xdr:to>
        <xdr:sp macro="" textlink="">
          <xdr:nvSpPr>
            <xdr:cNvPr id="13121" name="Drop Down 833" hidden="1">
              <a:extLst>
                <a:ext uri="{63B3BB69-23CF-44E3-9099-C40C66FF867C}">
                  <a14:compatExt spid="_x0000_s131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374</xdr:row>
          <xdr:rowOff>28575</xdr:rowOff>
        </xdr:from>
        <xdr:to>
          <xdr:col>7</xdr:col>
          <xdr:colOff>781050</xdr:colOff>
          <xdr:row>374</xdr:row>
          <xdr:rowOff>333375</xdr:rowOff>
        </xdr:to>
        <xdr:sp macro="" textlink="">
          <xdr:nvSpPr>
            <xdr:cNvPr id="13122" name="Drop Down 834" hidden="1">
              <a:extLst>
                <a:ext uri="{63B3BB69-23CF-44E3-9099-C40C66FF867C}">
                  <a14:compatExt spid="_x0000_s131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374</xdr:row>
          <xdr:rowOff>38100</xdr:rowOff>
        </xdr:from>
        <xdr:to>
          <xdr:col>14</xdr:col>
          <xdr:colOff>0</xdr:colOff>
          <xdr:row>374</xdr:row>
          <xdr:rowOff>447675</xdr:rowOff>
        </xdr:to>
        <xdr:sp macro="" textlink="">
          <xdr:nvSpPr>
            <xdr:cNvPr id="13123" name="Drop Down 835" hidden="1">
              <a:extLst>
                <a:ext uri="{63B3BB69-23CF-44E3-9099-C40C66FF867C}">
                  <a14:compatExt spid="_x0000_s131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374</xdr:row>
          <xdr:rowOff>38100</xdr:rowOff>
        </xdr:from>
        <xdr:to>
          <xdr:col>12</xdr:col>
          <xdr:colOff>0</xdr:colOff>
          <xdr:row>374</xdr:row>
          <xdr:rowOff>447675</xdr:rowOff>
        </xdr:to>
        <xdr:sp macro="" textlink="">
          <xdr:nvSpPr>
            <xdr:cNvPr id="13124" name="Drop Down 836" hidden="1">
              <a:extLst>
                <a:ext uri="{63B3BB69-23CF-44E3-9099-C40C66FF867C}">
                  <a14:compatExt spid="_x0000_s131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373</xdr:row>
          <xdr:rowOff>28575</xdr:rowOff>
        </xdr:from>
        <xdr:to>
          <xdr:col>7</xdr:col>
          <xdr:colOff>781050</xdr:colOff>
          <xdr:row>373</xdr:row>
          <xdr:rowOff>333375</xdr:rowOff>
        </xdr:to>
        <xdr:sp macro="" textlink="">
          <xdr:nvSpPr>
            <xdr:cNvPr id="13125" name="Drop Down 837" hidden="1">
              <a:extLst>
                <a:ext uri="{63B3BB69-23CF-44E3-9099-C40C66FF867C}">
                  <a14:compatExt spid="_x0000_s131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373</xdr:row>
          <xdr:rowOff>38100</xdr:rowOff>
        </xdr:from>
        <xdr:to>
          <xdr:col>14</xdr:col>
          <xdr:colOff>0</xdr:colOff>
          <xdr:row>373</xdr:row>
          <xdr:rowOff>447675</xdr:rowOff>
        </xdr:to>
        <xdr:sp macro="" textlink="">
          <xdr:nvSpPr>
            <xdr:cNvPr id="13126" name="Drop Down 838" hidden="1">
              <a:extLst>
                <a:ext uri="{63B3BB69-23CF-44E3-9099-C40C66FF867C}">
                  <a14:compatExt spid="_x0000_s131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373</xdr:row>
          <xdr:rowOff>38100</xdr:rowOff>
        </xdr:from>
        <xdr:to>
          <xdr:col>12</xdr:col>
          <xdr:colOff>0</xdr:colOff>
          <xdr:row>373</xdr:row>
          <xdr:rowOff>447675</xdr:rowOff>
        </xdr:to>
        <xdr:sp macro="" textlink="">
          <xdr:nvSpPr>
            <xdr:cNvPr id="13127" name="Drop Down 839" hidden="1">
              <a:extLst>
                <a:ext uri="{63B3BB69-23CF-44E3-9099-C40C66FF867C}">
                  <a14:compatExt spid="_x0000_s131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384</xdr:row>
          <xdr:rowOff>28575</xdr:rowOff>
        </xdr:from>
        <xdr:to>
          <xdr:col>7</xdr:col>
          <xdr:colOff>781050</xdr:colOff>
          <xdr:row>384</xdr:row>
          <xdr:rowOff>333375</xdr:rowOff>
        </xdr:to>
        <xdr:sp macro="" textlink="">
          <xdr:nvSpPr>
            <xdr:cNvPr id="13128" name="Drop Down 840" hidden="1">
              <a:extLst>
                <a:ext uri="{63B3BB69-23CF-44E3-9099-C40C66FF867C}">
                  <a14:compatExt spid="_x0000_s131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384</xdr:row>
          <xdr:rowOff>38100</xdr:rowOff>
        </xdr:from>
        <xdr:to>
          <xdr:col>14</xdr:col>
          <xdr:colOff>0</xdr:colOff>
          <xdr:row>384</xdr:row>
          <xdr:rowOff>447675</xdr:rowOff>
        </xdr:to>
        <xdr:sp macro="" textlink="">
          <xdr:nvSpPr>
            <xdr:cNvPr id="13129" name="Drop Down 841" hidden="1">
              <a:extLst>
                <a:ext uri="{63B3BB69-23CF-44E3-9099-C40C66FF867C}">
                  <a14:compatExt spid="_x0000_s131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384</xdr:row>
          <xdr:rowOff>38100</xdr:rowOff>
        </xdr:from>
        <xdr:to>
          <xdr:col>12</xdr:col>
          <xdr:colOff>0</xdr:colOff>
          <xdr:row>384</xdr:row>
          <xdr:rowOff>447675</xdr:rowOff>
        </xdr:to>
        <xdr:sp macro="" textlink="">
          <xdr:nvSpPr>
            <xdr:cNvPr id="13130" name="Drop Down 842" hidden="1">
              <a:extLst>
                <a:ext uri="{63B3BB69-23CF-44E3-9099-C40C66FF867C}">
                  <a14:compatExt spid="_x0000_s131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385</xdr:row>
          <xdr:rowOff>28575</xdr:rowOff>
        </xdr:from>
        <xdr:to>
          <xdr:col>7</xdr:col>
          <xdr:colOff>781050</xdr:colOff>
          <xdr:row>385</xdr:row>
          <xdr:rowOff>333375</xdr:rowOff>
        </xdr:to>
        <xdr:sp macro="" textlink="">
          <xdr:nvSpPr>
            <xdr:cNvPr id="13131" name="Drop Down 843" hidden="1">
              <a:extLst>
                <a:ext uri="{63B3BB69-23CF-44E3-9099-C40C66FF867C}">
                  <a14:compatExt spid="_x0000_s131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385</xdr:row>
          <xdr:rowOff>38100</xdr:rowOff>
        </xdr:from>
        <xdr:to>
          <xdr:col>14</xdr:col>
          <xdr:colOff>0</xdr:colOff>
          <xdr:row>385</xdr:row>
          <xdr:rowOff>447675</xdr:rowOff>
        </xdr:to>
        <xdr:sp macro="" textlink="">
          <xdr:nvSpPr>
            <xdr:cNvPr id="13132" name="Drop Down 844" hidden="1">
              <a:extLst>
                <a:ext uri="{63B3BB69-23CF-44E3-9099-C40C66FF867C}">
                  <a14:compatExt spid="_x0000_s131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385</xdr:row>
          <xdr:rowOff>38100</xdr:rowOff>
        </xdr:from>
        <xdr:to>
          <xdr:col>12</xdr:col>
          <xdr:colOff>0</xdr:colOff>
          <xdr:row>385</xdr:row>
          <xdr:rowOff>447675</xdr:rowOff>
        </xdr:to>
        <xdr:sp macro="" textlink="">
          <xdr:nvSpPr>
            <xdr:cNvPr id="13133" name="Drop Down 845" hidden="1">
              <a:extLst>
                <a:ext uri="{63B3BB69-23CF-44E3-9099-C40C66FF867C}">
                  <a14:compatExt spid="_x0000_s131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386</xdr:row>
          <xdr:rowOff>28575</xdr:rowOff>
        </xdr:from>
        <xdr:to>
          <xdr:col>7</xdr:col>
          <xdr:colOff>781050</xdr:colOff>
          <xdr:row>386</xdr:row>
          <xdr:rowOff>333375</xdr:rowOff>
        </xdr:to>
        <xdr:sp macro="" textlink="">
          <xdr:nvSpPr>
            <xdr:cNvPr id="13143" name="Drop Down 855" hidden="1">
              <a:extLst>
                <a:ext uri="{63B3BB69-23CF-44E3-9099-C40C66FF867C}">
                  <a14:compatExt spid="_x0000_s131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386</xdr:row>
          <xdr:rowOff>38100</xdr:rowOff>
        </xdr:from>
        <xdr:to>
          <xdr:col>14</xdr:col>
          <xdr:colOff>0</xdr:colOff>
          <xdr:row>386</xdr:row>
          <xdr:rowOff>447675</xdr:rowOff>
        </xdr:to>
        <xdr:sp macro="" textlink="">
          <xdr:nvSpPr>
            <xdr:cNvPr id="13144" name="Drop Down 856" hidden="1">
              <a:extLst>
                <a:ext uri="{63B3BB69-23CF-44E3-9099-C40C66FF867C}">
                  <a14:compatExt spid="_x0000_s131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386</xdr:row>
          <xdr:rowOff>38100</xdr:rowOff>
        </xdr:from>
        <xdr:to>
          <xdr:col>12</xdr:col>
          <xdr:colOff>0</xdr:colOff>
          <xdr:row>386</xdr:row>
          <xdr:rowOff>447675</xdr:rowOff>
        </xdr:to>
        <xdr:sp macro="" textlink="">
          <xdr:nvSpPr>
            <xdr:cNvPr id="13145" name="Drop Down 857" hidden="1">
              <a:extLst>
                <a:ext uri="{63B3BB69-23CF-44E3-9099-C40C66FF867C}">
                  <a14:compatExt spid="_x0000_s131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387</xdr:row>
          <xdr:rowOff>28575</xdr:rowOff>
        </xdr:from>
        <xdr:to>
          <xdr:col>7</xdr:col>
          <xdr:colOff>781050</xdr:colOff>
          <xdr:row>387</xdr:row>
          <xdr:rowOff>333375</xdr:rowOff>
        </xdr:to>
        <xdr:sp macro="" textlink="">
          <xdr:nvSpPr>
            <xdr:cNvPr id="13146" name="Drop Down 858" hidden="1">
              <a:extLst>
                <a:ext uri="{63B3BB69-23CF-44E3-9099-C40C66FF867C}">
                  <a14:compatExt spid="_x0000_s131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387</xdr:row>
          <xdr:rowOff>38100</xdr:rowOff>
        </xdr:from>
        <xdr:to>
          <xdr:col>14</xdr:col>
          <xdr:colOff>0</xdr:colOff>
          <xdr:row>387</xdr:row>
          <xdr:rowOff>447675</xdr:rowOff>
        </xdr:to>
        <xdr:sp macro="" textlink="">
          <xdr:nvSpPr>
            <xdr:cNvPr id="13147" name="Drop Down 859" hidden="1">
              <a:extLst>
                <a:ext uri="{63B3BB69-23CF-44E3-9099-C40C66FF867C}">
                  <a14:compatExt spid="_x0000_s131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387</xdr:row>
          <xdr:rowOff>38100</xdr:rowOff>
        </xdr:from>
        <xdr:to>
          <xdr:col>12</xdr:col>
          <xdr:colOff>0</xdr:colOff>
          <xdr:row>387</xdr:row>
          <xdr:rowOff>447675</xdr:rowOff>
        </xdr:to>
        <xdr:sp macro="" textlink="">
          <xdr:nvSpPr>
            <xdr:cNvPr id="13148" name="Drop Down 860" hidden="1">
              <a:extLst>
                <a:ext uri="{63B3BB69-23CF-44E3-9099-C40C66FF867C}">
                  <a14:compatExt spid="_x0000_s131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388</xdr:row>
          <xdr:rowOff>28575</xdr:rowOff>
        </xdr:from>
        <xdr:to>
          <xdr:col>7</xdr:col>
          <xdr:colOff>781050</xdr:colOff>
          <xdr:row>388</xdr:row>
          <xdr:rowOff>333375</xdr:rowOff>
        </xdr:to>
        <xdr:sp macro="" textlink="">
          <xdr:nvSpPr>
            <xdr:cNvPr id="13149" name="Drop Down 861" hidden="1">
              <a:extLst>
                <a:ext uri="{63B3BB69-23CF-44E3-9099-C40C66FF867C}">
                  <a14:compatExt spid="_x0000_s131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388</xdr:row>
          <xdr:rowOff>38100</xdr:rowOff>
        </xdr:from>
        <xdr:to>
          <xdr:col>14</xdr:col>
          <xdr:colOff>0</xdr:colOff>
          <xdr:row>388</xdr:row>
          <xdr:rowOff>447675</xdr:rowOff>
        </xdr:to>
        <xdr:sp macro="" textlink="">
          <xdr:nvSpPr>
            <xdr:cNvPr id="13150" name="Drop Down 862" hidden="1">
              <a:extLst>
                <a:ext uri="{63B3BB69-23CF-44E3-9099-C40C66FF867C}">
                  <a14:compatExt spid="_x0000_s131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388</xdr:row>
          <xdr:rowOff>38100</xdr:rowOff>
        </xdr:from>
        <xdr:to>
          <xdr:col>12</xdr:col>
          <xdr:colOff>0</xdr:colOff>
          <xdr:row>388</xdr:row>
          <xdr:rowOff>447675</xdr:rowOff>
        </xdr:to>
        <xdr:sp macro="" textlink="">
          <xdr:nvSpPr>
            <xdr:cNvPr id="13151" name="Drop Down 863" hidden="1">
              <a:extLst>
                <a:ext uri="{63B3BB69-23CF-44E3-9099-C40C66FF867C}">
                  <a14:compatExt spid="_x0000_s131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390</xdr:row>
          <xdr:rowOff>28575</xdr:rowOff>
        </xdr:from>
        <xdr:to>
          <xdr:col>7</xdr:col>
          <xdr:colOff>781050</xdr:colOff>
          <xdr:row>390</xdr:row>
          <xdr:rowOff>333375</xdr:rowOff>
        </xdr:to>
        <xdr:sp macro="" textlink="">
          <xdr:nvSpPr>
            <xdr:cNvPr id="13152" name="Drop Down 864" hidden="1">
              <a:extLst>
                <a:ext uri="{63B3BB69-23CF-44E3-9099-C40C66FF867C}">
                  <a14:compatExt spid="_x0000_s131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390</xdr:row>
          <xdr:rowOff>38100</xdr:rowOff>
        </xdr:from>
        <xdr:to>
          <xdr:col>14</xdr:col>
          <xdr:colOff>0</xdr:colOff>
          <xdr:row>390</xdr:row>
          <xdr:rowOff>447675</xdr:rowOff>
        </xdr:to>
        <xdr:sp macro="" textlink="">
          <xdr:nvSpPr>
            <xdr:cNvPr id="13153" name="Drop Down 865" hidden="1">
              <a:extLst>
                <a:ext uri="{63B3BB69-23CF-44E3-9099-C40C66FF867C}">
                  <a14:compatExt spid="_x0000_s131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390</xdr:row>
          <xdr:rowOff>38100</xdr:rowOff>
        </xdr:from>
        <xdr:to>
          <xdr:col>12</xdr:col>
          <xdr:colOff>0</xdr:colOff>
          <xdr:row>390</xdr:row>
          <xdr:rowOff>447675</xdr:rowOff>
        </xdr:to>
        <xdr:sp macro="" textlink="">
          <xdr:nvSpPr>
            <xdr:cNvPr id="13154" name="Drop Down 866" hidden="1">
              <a:extLst>
                <a:ext uri="{63B3BB69-23CF-44E3-9099-C40C66FF867C}">
                  <a14:compatExt spid="_x0000_s131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9</xdr:col>
      <xdr:colOff>2619374</xdr:colOff>
      <xdr:row>394</xdr:row>
      <xdr:rowOff>114300</xdr:rowOff>
    </xdr:from>
    <xdr:to>
      <xdr:col>12</xdr:col>
      <xdr:colOff>142874</xdr:colOff>
      <xdr:row>396</xdr:row>
      <xdr:rowOff>183300</xdr:rowOff>
    </xdr:to>
    <xdr:sp macro="[0]!Module2Safeguards" textlink="">
      <xdr:nvSpPr>
        <xdr:cNvPr id="715" name="Flowchart: Process 714"/>
        <xdr:cNvSpPr/>
      </xdr:nvSpPr>
      <xdr:spPr>
        <a:xfrm flipH="1">
          <a:off x="6534149" y="27336750"/>
          <a:ext cx="15716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Go back and choose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another safeguard </a:t>
          </a:r>
        </a:p>
      </xdr:txBody>
    </xdr:sp>
    <xdr:clientData/>
  </xdr:twoCellAnchor>
  <xdr:twoCellAnchor>
    <xdr:from>
      <xdr:col>9</xdr:col>
      <xdr:colOff>1238250</xdr:colOff>
      <xdr:row>394</xdr:row>
      <xdr:rowOff>114300</xdr:rowOff>
    </xdr:from>
    <xdr:to>
      <xdr:col>9</xdr:col>
      <xdr:colOff>2409825</xdr:colOff>
      <xdr:row>396</xdr:row>
      <xdr:rowOff>183300</xdr:rowOff>
    </xdr:to>
    <xdr:sp macro="[0]!Module2SafeguardE" textlink="">
      <xdr:nvSpPr>
        <xdr:cNvPr id="716" name="Flowchart: Process 715"/>
        <xdr:cNvSpPr/>
      </xdr:nvSpPr>
      <xdr:spPr>
        <a:xfrm>
          <a:off x="5153025" y="127787400"/>
          <a:ext cx="11715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with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(e) </a:t>
          </a:r>
        </a:p>
      </xdr:txBody>
    </xdr:sp>
    <xdr:clientData/>
  </xdr:twoCellAnchor>
  <mc:AlternateContent xmlns:mc="http://schemas.openxmlformats.org/markup-compatibility/2006">
    <mc:Choice xmlns:a14="http://schemas.microsoft.com/office/drawing/2010/main" Requires="a14">
      <xdr:twoCellAnchor>
        <xdr:from>
          <xdr:col>3</xdr:col>
          <xdr:colOff>19050</xdr:colOff>
          <xdr:row>394</xdr:row>
          <xdr:rowOff>114300</xdr:rowOff>
        </xdr:from>
        <xdr:to>
          <xdr:col>5</xdr:col>
          <xdr:colOff>800100</xdr:colOff>
          <xdr:row>396</xdr:row>
          <xdr:rowOff>180975</xdr:rowOff>
        </xdr:to>
        <xdr:sp macro="" textlink="">
          <xdr:nvSpPr>
            <xdr:cNvPr id="13156" name="Button 868" hidden="1">
              <a:extLst>
                <a:ext uri="{63B3BB69-23CF-44E3-9099-C40C66FF867C}">
                  <a14:compatExt spid="_x0000_s1315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479</xdr:row>
          <xdr:rowOff>28575</xdr:rowOff>
        </xdr:from>
        <xdr:to>
          <xdr:col>7</xdr:col>
          <xdr:colOff>781050</xdr:colOff>
          <xdr:row>479</xdr:row>
          <xdr:rowOff>333375</xdr:rowOff>
        </xdr:to>
        <xdr:sp macro="" textlink="">
          <xdr:nvSpPr>
            <xdr:cNvPr id="13168" name="Drop Down 880" hidden="1">
              <a:extLst>
                <a:ext uri="{63B3BB69-23CF-44E3-9099-C40C66FF867C}">
                  <a14:compatExt spid="_x0000_s131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479</xdr:row>
          <xdr:rowOff>38100</xdr:rowOff>
        </xdr:from>
        <xdr:to>
          <xdr:col>14</xdr:col>
          <xdr:colOff>0</xdr:colOff>
          <xdr:row>479</xdr:row>
          <xdr:rowOff>447675</xdr:rowOff>
        </xdr:to>
        <xdr:sp macro="" textlink="">
          <xdr:nvSpPr>
            <xdr:cNvPr id="13169" name="Drop Down 881" hidden="1">
              <a:extLst>
                <a:ext uri="{63B3BB69-23CF-44E3-9099-C40C66FF867C}">
                  <a14:compatExt spid="_x0000_s131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479</xdr:row>
          <xdr:rowOff>38100</xdr:rowOff>
        </xdr:from>
        <xdr:to>
          <xdr:col>12</xdr:col>
          <xdr:colOff>0</xdr:colOff>
          <xdr:row>479</xdr:row>
          <xdr:rowOff>447675</xdr:rowOff>
        </xdr:to>
        <xdr:sp macro="" textlink="">
          <xdr:nvSpPr>
            <xdr:cNvPr id="13170" name="Drop Down 882" hidden="1">
              <a:extLst>
                <a:ext uri="{63B3BB69-23CF-44E3-9099-C40C66FF867C}">
                  <a14:compatExt spid="_x0000_s131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480</xdr:row>
          <xdr:rowOff>28575</xdr:rowOff>
        </xdr:from>
        <xdr:to>
          <xdr:col>7</xdr:col>
          <xdr:colOff>781050</xdr:colOff>
          <xdr:row>480</xdr:row>
          <xdr:rowOff>333375</xdr:rowOff>
        </xdr:to>
        <xdr:sp macro="" textlink="">
          <xdr:nvSpPr>
            <xdr:cNvPr id="13171" name="Drop Down 883" hidden="1">
              <a:extLst>
                <a:ext uri="{63B3BB69-23CF-44E3-9099-C40C66FF867C}">
                  <a14:compatExt spid="_x0000_s131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480</xdr:row>
          <xdr:rowOff>38100</xdr:rowOff>
        </xdr:from>
        <xdr:to>
          <xdr:col>14</xdr:col>
          <xdr:colOff>0</xdr:colOff>
          <xdr:row>480</xdr:row>
          <xdr:rowOff>447675</xdr:rowOff>
        </xdr:to>
        <xdr:sp macro="" textlink="">
          <xdr:nvSpPr>
            <xdr:cNvPr id="13172" name="Drop Down 884" hidden="1">
              <a:extLst>
                <a:ext uri="{63B3BB69-23CF-44E3-9099-C40C66FF867C}">
                  <a14:compatExt spid="_x0000_s131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480</xdr:row>
          <xdr:rowOff>38100</xdr:rowOff>
        </xdr:from>
        <xdr:to>
          <xdr:col>12</xdr:col>
          <xdr:colOff>0</xdr:colOff>
          <xdr:row>480</xdr:row>
          <xdr:rowOff>447675</xdr:rowOff>
        </xdr:to>
        <xdr:sp macro="" textlink="">
          <xdr:nvSpPr>
            <xdr:cNvPr id="13173" name="Drop Down 885" hidden="1">
              <a:extLst>
                <a:ext uri="{63B3BB69-23CF-44E3-9099-C40C66FF867C}">
                  <a14:compatExt spid="_x0000_s131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481</xdr:row>
          <xdr:rowOff>28575</xdr:rowOff>
        </xdr:from>
        <xdr:to>
          <xdr:col>7</xdr:col>
          <xdr:colOff>781050</xdr:colOff>
          <xdr:row>481</xdr:row>
          <xdr:rowOff>333375</xdr:rowOff>
        </xdr:to>
        <xdr:sp macro="" textlink="">
          <xdr:nvSpPr>
            <xdr:cNvPr id="13174" name="Drop Down 886" hidden="1">
              <a:extLst>
                <a:ext uri="{63B3BB69-23CF-44E3-9099-C40C66FF867C}">
                  <a14:compatExt spid="_x0000_s131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481</xdr:row>
          <xdr:rowOff>38100</xdr:rowOff>
        </xdr:from>
        <xdr:to>
          <xdr:col>14</xdr:col>
          <xdr:colOff>0</xdr:colOff>
          <xdr:row>481</xdr:row>
          <xdr:rowOff>447675</xdr:rowOff>
        </xdr:to>
        <xdr:sp macro="" textlink="">
          <xdr:nvSpPr>
            <xdr:cNvPr id="13175" name="Drop Down 887" hidden="1">
              <a:extLst>
                <a:ext uri="{63B3BB69-23CF-44E3-9099-C40C66FF867C}">
                  <a14:compatExt spid="_x0000_s131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481</xdr:row>
          <xdr:rowOff>38100</xdr:rowOff>
        </xdr:from>
        <xdr:to>
          <xdr:col>12</xdr:col>
          <xdr:colOff>0</xdr:colOff>
          <xdr:row>481</xdr:row>
          <xdr:rowOff>447675</xdr:rowOff>
        </xdr:to>
        <xdr:sp macro="" textlink="">
          <xdr:nvSpPr>
            <xdr:cNvPr id="13176" name="Drop Down 888" hidden="1">
              <a:extLst>
                <a:ext uri="{63B3BB69-23CF-44E3-9099-C40C66FF867C}">
                  <a14:compatExt spid="_x0000_s131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482</xdr:row>
          <xdr:rowOff>28575</xdr:rowOff>
        </xdr:from>
        <xdr:to>
          <xdr:col>7</xdr:col>
          <xdr:colOff>781050</xdr:colOff>
          <xdr:row>482</xdr:row>
          <xdr:rowOff>333375</xdr:rowOff>
        </xdr:to>
        <xdr:sp macro="" textlink="">
          <xdr:nvSpPr>
            <xdr:cNvPr id="13177" name="Drop Down 889" hidden="1">
              <a:extLst>
                <a:ext uri="{63B3BB69-23CF-44E3-9099-C40C66FF867C}">
                  <a14:compatExt spid="_x0000_s131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482</xdr:row>
          <xdr:rowOff>38100</xdr:rowOff>
        </xdr:from>
        <xdr:to>
          <xdr:col>14</xdr:col>
          <xdr:colOff>0</xdr:colOff>
          <xdr:row>482</xdr:row>
          <xdr:rowOff>447675</xdr:rowOff>
        </xdr:to>
        <xdr:sp macro="" textlink="">
          <xdr:nvSpPr>
            <xdr:cNvPr id="13178" name="Drop Down 890" hidden="1">
              <a:extLst>
                <a:ext uri="{63B3BB69-23CF-44E3-9099-C40C66FF867C}">
                  <a14:compatExt spid="_x0000_s131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482</xdr:row>
          <xdr:rowOff>38100</xdr:rowOff>
        </xdr:from>
        <xdr:to>
          <xdr:col>12</xdr:col>
          <xdr:colOff>0</xdr:colOff>
          <xdr:row>482</xdr:row>
          <xdr:rowOff>447675</xdr:rowOff>
        </xdr:to>
        <xdr:sp macro="" textlink="">
          <xdr:nvSpPr>
            <xdr:cNvPr id="13179" name="Drop Down 891" hidden="1">
              <a:extLst>
                <a:ext uri="{63B3BB69-23CF-44E3-9099-C40C66FF867C}">
                  <a14:compatExt spid="_x0000_s131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487</xdr:row>
          <xdr:rowOff>28575</xdr:rowOff>
        </xdr:from>
        <xdr:to>
          <xdr:col>7</xdr:col>
          <xdr:colOff>781050</xdr:colOff>
          <xdr:row>487</xdr:row>
          <xdr:rowOff>333375</xdr:rowOff>
        </xdr:to>
        <xdr:sp macro="" textlink="">
          <xdr:nvSpPr>
            <xdr:cNvPr id="13180" name="Drop Down 892" hidden="1">
              <a:extLst>
                <a:ext uri="{63B3BB69-23CF-44E3-9099-C40C66FF867C}">
                  <a14:compatExt spid="_x0000_s131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487</xdr:row>
          <xdr:rowOff>38100</xdr:rowOff>
        </xdr:from>
        <xdr:to>
          <xdr:col>14</xdr:col>
          <xdr:colOff>0</xdr:colOff>
          <xdr:row>487</xdr:row>
          <xdr:rowOff>447675</xdr:rowOff>
        </xdr:to>
        <xdr:sp macro="" textlink="">
          <xdr:nvSpPr>
            <xdr:cNvPr id="13181" name="Drop Down 893" hidden="1">
              <a:extLst>
                <a:ext uri="{63B3BB69-23CF-44E3-9099-C40C66FF867C}">
                  <a14:compatExt spid="_x0000_s131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487</xdr:row>
          <xdr:rowOff>38100</xdr:rowOff>
        </xdr:from>
        <xdr:to>
          <xdr:col>12</xdr:col>
          <xdr:colOff>0</xdr:colOff>
          <xdr:row>487</xdr:row>
          <xdr:rowOff>447675</xdr:rowOff>
        </xdr:to>
        <xdr:sp macro="" textlink="">
          <xdr:nvSpPr>
            <xdr:cNvPr id="13182" name="Drop Down 894" hidden="1">
              <a:extLst>
                <a:ext uri="{63B3BB69-23CF-44E3-9099-C40C66FF867C}">
                  <a14:compatExt spid="_x0000_s131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496</xdr:row>
          <xdr:rowOff>28575</xdr:rowOff>
        </xdr:from>
        <xdr:to>
          <xdr:col>7</xdr:col>
          <xdr:colOff>781050</xdr:colOff>
          <xdr:row>496</xdr:row>
          <xdr:rowOff>333375</xdr:rowOff>
        </xdr:to>
        <xdr:sp macro="" textlink="">
          <xdr:nvSpPr>
            <xdr:cNvPr id="13183" name="Drop Down 895" hidden="1">
              <a:extLst>
                <a:ext uri="{63B3BB69-23CF-44E3-9099-C40C66FF867C}">
                  <a14:compatExt spid="_x0000_s131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496</xdr:row>
          <xdr:rowOff>38100</xdr:rowOff>
        </xdr:from>
        <xdr:to>
          <xdr:col>14</xdr:col>
          <xdr:colOff>0</xdr:colOff>
          <xdr:row>496</xdr:row>
          <xdr:rowOff>447675</xdr:rowOff>
        </xdr:to>
        <xdr:sp macro="" textlink="">
          <xdr:nvSpPr>
            <xdr:cNvPr id="13184" name="Drop Down 896" hidden="1">
              <a:extLst>
                <a:ext uri="{63B3BB69-23CF-44E3-9099-C40C66FF867C}">
                  <a14:compatExt spid="_x0000_s131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496</xdr:row>
          <xdr:rowOff>38100</xdr:rowOff>
        </xdr:from>
        <xdr:to>
          <xdr:col>12</xdr:col>
          <xdr:colOff>0</xdr:colOff>
          <xdr:row>496</xdr:row>
          <xdr:rowOff>447675</xdr:rowOff>
        </xdr:to>
        <xdr:sp macro="" textlink="">
          <xdr:nvSpPr>
            <xdr:cNvPr id="13185" name="Drop Down 897" hidden="1">
              <a:extLst>
                <a:ext uri="{63B3BB69-23CF-44E3-9099-C40C66FF867C}">
                  <a14:compatExt spid="_x0000_s131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497</xdr:row>
          <xdr:rowOff>28575</xdr:rowOff>
        </xdr:from>
        <xdr:to>
          <xdr:col>7</xdr:col>
          <xdr:colOff>781050</xdr:colOff>
          <xdr:row>497</xdr:row>
          <xdr:rowOff>333375</xdr:rowOff>
        </xdr:to>
        <xdr:sp macro="" textlink="">
          <xdr:nvSpPr>
            <xdr:cNvPr id="13186" name="Drop Down 898" hidden="1">
              <a:extLst>
                <a:ext uri="{63B3BB69-23CF-44E3-9099-C40C66FF867C}">
                  <a14:compatExt spid="_x0000_s131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497</xdr:row>
          <xdr:rowOff>38100</xdr:rowOff>
        </xdr:from>
        <xdr:to>
          <xdr:col>14</xdr:col>
          <xdr:colOff>0</xdr:colOff>
          <xdr:row>497</xdr:row>
          <xdr:rowOff>447675</xdr:rowOff>
        </xdr:to>
        <xdr:sp macro="" textlink="">
          <xdr:nvSpPr>
            <xdr:cNvPr id="13187" name="Drop Down 899" hidden="1">
              <a:extLst>
                <a:ext uri="{63B3BB69-23CF-44E3-9099-C40C66FF867C}">
                  <a14:compatExt spid="_x0000_s131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497</xdr:row>
          <xdr:rowOff>38100</xdr:rowOff>
        </xdr:from>
        <xdr:to>
          <xdr:col>12</xdr:col>
          <xdr:colOff>0</xdr:colOff>
          <xdr:row>497</xdr:row>
          <xdr:rowOff>447675</xdr:rowOff>
        </xdr:to>
        <xdr:sp macro="" textlink="">
          <xdr:nvSpPr>
            <xdr:cNvPr id="13188" name="Drop Down 900" hidden="1">
              <a:extLst>
                <a:ext uri="{63B3BB69-23CF-44E3-9099-C40C66FF867C}">
                  <a14:compatExt spid="_x0000_s131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498</xdr:row>
          <xdr:rowOff>28575</xdr:rowOff>
        </xdr:from>
        <xdr:to>
          <xdr:col>7</xdr:col>
          <xdr:colOff>781050</xdr:colOff>
          <xdr:row>498</xdr:row>
          <xdr:rowOff>333375</xdr:rowOff>
        </xdr:to>
        <xdr:sp macro="" textlink="">
          <xdr:nvSpPr>
            <xdr:cNvPr id="13189" name="Drop Down 901" hidden="1">
              <a:extLst>
                <a:ext uri="{63B3BB69-23CF-44E3-9099-C40C66FF867C}">
                  <a14:compatExt spid="_x0000_s131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498</xdr:row>
          <xdr:rowOff>38100</xdr:rowOff>
        </xdr:from>
        <xdr:to>
          <xdr:col>14</xdr:col>
          <xdr:colOff>0</xdr:colOff>
          <xdr:row>498</xdr:row>
          <xdr:rowOff>447675</xdr:rowOff>
        </xdr:to>
        <xdr:sp macro="" textlink="">
          <xdr:nvSpPr>
            <xdr:cNvPr id="13190" name="Drop Down 902" hidden="1">
              <a:extLst>
                <a:ext uri="{63B3BB69-23CF-44E3-9099-C40C66FF867C}">
                  <a14:compatExt spid="_x0000_s131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498</xdr:row>
          <xdr:rowOff>38100</xdr:rowOff>
        </xdr:from>
        <xdr:to>
          <xdr:col>12</xdr:col>
          <xdr:colOff>0</xdr:colOff>
          <xdr:row>498</xdr:row>
          <xdr:rowOff>447675</xdr:rowOff>
        </xdr:to>
        <xdr:sp macro="" textlink="">
          <xdr:nvSpPr>
            <xdr:cNvPr id="13191" name="Drop Down 903" hidden="1">
              <a:extLst>
                <a:ext uri="{63B3BB69-23CF-44E3-9099-C40C66FF867C}">
                  <a14:compatExt spid="_x0000_s131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499</xdr:row>
          <xdr:rowOff>28575</xdr:rowOff>
        </xdr:from>
        <xdr:to>
          <xdr:col>7</xdr:col>
          <xdr:colOff>781050</xdr:colOff>
          <xdr:row>499</xdr:row>
          <xdr:rowOff>333375</xdr:rowOff>
        </xdr:to>
        <xdr:sp macro="" textlink="">
          <xdr:nvSpPr>
            <xdr:cNvPr id="13192" name="Drop Down 904" hidden="1">
              <a:extLst>
                <a:ext uri="{63B3BB69-23CF-44E3-9099-C40C66FF867C}">
                  <a14:compatExt spid="_x0000_s131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499</xdr:row>
          <xdr:rowOff>38100</xdr:rowOff>
        </xdr:from>
        <xdr:to>
          <xdr:col>14</xdr:col>
          <xdr:colOff>0</xdr:colOff>
          <xdr:row>499</xdr:row>
          <xdr:rowOff>447675</xdr:rowOff>
        </xdr:to>
        <xdr:sp macro="" textlink="">
          <xdr:nvSpPr>
            <xdr:cNvPr id="13193" name="Drop Down 905" hidden="1">
              <a:extLst>
                <a:ext uri="{63B3BB69-23CF-44E3-9099-C40C66FF867C}">
                  <a14:compatExt spid="_x0000_s131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499</xdr:row>
          <xdr:rowOff>38100</xdr:rowOff>
        </xdr:from>
        <xdr:to>
          <xdr:col>12</xdr:col>
          <xdr:colOff>0</xdr:colOff>
          <xdr:row>499</xdr:row>
          <xdr:rowOff>447675</xdr:rowOff>
        </xdr:to>
        <xdr:sp macro="" textlink="">
          <xdr:nvSpPr>
            <xdr:cNvPr id="13194" name="Drop Down 906" hidden="1">
              <a:extLst>
                <a:ext uri="{63B3BB69-23CF-44E3-9099-C40C66FF867C}">
                  <a14:compatExt spid="_x0000_s131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500</xdr:row>
          <xdr:rowOff>28575</xdr:rowOff>
        </xdr:from>
        <xdr:to>
          <xdr:col>7</xdr:col>
          <xdr:colOff>781050</xdr:colOff>
          <xdr:row>500</xdr:row>
          <xdr:rowOff>333375</xdr:rowOff>
        </xdr:to>
        <xdr:sp macro="" textlink="">
          <xdr:nvSpPr>
            <xdr:cNvPr id="13195" name="Drop Down 907" hidden="1">
              <a:extLst>
                <a:ext uri="{63B3BB69-23CF-44E3-9099-C40C66FF867C}">
                  <a14:compatExt spid="_x0000_s131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500</xdr:row>
          <xdr:rowOff>38100</xdr:rowOff>
        </xdr:from>
        <xdr:to>
          <xdr:col>14</xdr:col>
          <xdr:colOff>0</xdr:colOff>
          <xdr:row>500</xdr:row>
          <xdr:rowOff>447675</xdr:rowOff>
        </xdr:to>
        <xdr:sp macro="" textlink="">
          <xdr:nvSpPr>
            <xdr:cNvPr id="13196" name="Drop Down 908" hidden="1">
              <a:extLst>
                <a:ext uri="{63B3BB69-23CF-44E3-9099-C40C66FF867C}">
                  <a14:compatExt spid="_x0000_s131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500</xdr:row>
          <xdr:rowOff>38100</xdr:rowOff>
        </xdr:from>
        <xdr:to>
          <xdr:col>12</xdr:col>
          <xdr:colOff>0</xdr:colOff>
          <xdr:row>500</xdr:row>
          <xdr:rowOff>447675</xdr:rowOff>
        </xdr:to>
        <xdr:sp macro="" textlink="">
          <xdr:nvSpPr>
            <xdr:cNvPr id="13197" name="Drop Down 909" hidden="1">
              <a:extLst>
                <a:ext uri="{63B3BB69-23CF-44E3-9099-C40C66FF867C}">
                  <a14:compatExt spid="_x0000_s131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501</xdr:row>
          <xdr:rowOff>28575</xdr:rowOff>
        </xdr:from>
        <xdr:to>
          <xdr:col>7</xdr:col>
          <xdr:colOff>781050</xdr:colOff>
          <xdr:row>501</xdr:row>
          <xdr:rowOff>333375</xdr:rowOff>
        </xdr:to>
        <xdr:sp macro="" textlink="">
          <xdr:nvSpPr>
            <xdr:cNvPr id="13198" name="Drop Down 910" hidden="1">
              <a:extLst>
                <a:ext uri="{63B3BB69-23CF-44E3-9099-C40C66FF867C}">
                  <a14:compatExt spid="_x0000_s131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501</xdr:row>
          <xdr:rowOff>38100</xdr:rowOff>
        </xdr:from>
        <xdr:to>
          <xdr:col>14</xdr:col>
          <xdr:colOff>0</xdr:colOff>
          <xdr:row>501</xdr:row>
          <xdr:rowOff>447675</xdr:rowOff>
        </xdr:to>
        <xdr:sp macro="" textlink="">
          <xdr:nvSpPr>
            <xdr:cNvPr id="13199" name="Drop Down 911" hidden="1">
              <a:extLst>
                <a:ext uri="{63B3BB69-23CF-44E3-9099-C40C66FF867C}">
                  <a14:compatExt spid="_x0000_s131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501</xdr:row>
          <xdr:rowOff>38100</xdr:rowOff>
        </xdr:from>
        <xdr:to>
          <xdr:col>12</xdr:col>
          <xdr:colOff>0</xdr:colOff>
          <xdr:row>501</xdr:row>
          <xdr:rowOff>447675</xdr:rowOff>
        </xdr:to>
        <xdr:sp macro="" textlink="">
          <xdr:nvSpPr>
            <xdr:cNvPr id="13200" name="Drop Down 912" hidden="1">
              <a:extLst>
                <a:ext uri="{63B3BB69-23CF-44E3-9099-C40C66FF867C}">
                  <a14:compatExt spid="_x0000_s13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502</xdr:row>
          <xdr:rowOff>28575</xdr:rowOff>
        </xdr:from>
        <xdr:to>
          <xdr:col>7</xdr:col>
          <xdr:colOff>781050</xdr:colOff>
          <xdr:row>502</xdr:row>
          <xdr:rowOff>333375</xdr:rowOff>
        </xdr:to>
        <xdr:sp macro="" textlink="">
          <xdr:nvSpPr>
            <xdr:cNvPr id="13201" name="Drop Down 913" hidden="1">
              <a:extLst>
                <a:ext uri="{63B3BB69-23CF-44E3-9099-C40C66FF867C}">
                  <a14:compatExt spid="_x0000_s132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502</xdr:row>
          <xdr:rowOff>38100</xdr:rowOff>
        </xdr:from>
        <xdr:to>
          <xdr:col>14</xdr:col>
          <xdr:colOff>0</xdr:colOff>
          <xdr:row>502</xdr:row>
          <xdr:rowOff>447675</xdr:rowOff>
        </xdr:to>
        <xdr:sp macro="" textlink="">
          <xdr:nvSpPr>
            <xdr:cNvPr id="13202" name="Drop Down 914" hidden="1">
              <a:extLst>
                <a:ext uri="{63B3BB69-23CF-44E3-9099-C40C66FF867C}">
                  <a14:compatExt spid="_x0000_s132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502</xdr:row>
          <xdr:rowOff>38100</xdr:rowOff>
        </xdr:from>
        <xdr:to>
          <xdr:col>12</xdr:col>
          <xdr:colOff>0</xdr:colOff>
          <xdr:row>502</xdr:row>
          <xdr:rowOff>447675</xdr:rowOff>
        </xdr:to>
        <xdr:sp macro="" textlink="">
          <xdr:nvSpPr>
            <xdr:cNvPr id="13203" name="Drop Down 915" hidden="1">
              <a:extLst>
                <a:ext uri="{63B3BB69-23CF-44E3-9099-C40C66FF867C}">
                  <a14:compatExt spid="_x0000_s132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503</xdr:row>
          <xdr:rowOff>28575</xdr:rowOff>
        </xdr:from>
        <xdr:to>
          <xdr:col>7</xdr:col>
          <xdr:colOff>781050</xdr:colOff>
          <xdr:row>503</xdr:row>
          <xdr:rowOff>333375</xdr:rowOff>
        </xdr:to>
        <xdr:sp macro="" textlink="">
          <xdr:nvSpPr>
            <xdr:cNvPr id="13204" name="Drop Down 916" hidden="1">
              <a:extLst>
                <a:ext uri="{63B3BB69-23CF-44E3-9099-C40C66FF867C}">
                  <a14:compatExt spid="_x0000_s132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503</xdr:row>
          <xdr:rowOff>38100</xdr:rowOff>
        </xdr:from>
        <xdr:to>
          <xdr:col>14</xdr:col>
          <xdr:colOff>0</xdr:colOff>
          <xdr:row>503</xdr:row>
          <xdr:rowOff>447675</xdr:rowOff>
        </xdr:to>
        <xdr:sp macro="" textlink="">
          <xdr:nvSpPr>
            <xdr:cNvPr id="13205" name="Drop Down 917" hidden="1">
              <a:extLst>
                <a:ext uri="{63B3BB69-23CF-44E3-9099-C40C66FF867C}">
                  <a14:compatExt spid="_x0000_s132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503</xdr:row>
          <xdr:rowOff>38100</xdr:rowOff>
        </xdr:from>
        <xdr:to>
          <xdr:col>12</xdr:col>
          <xdr:colOff>0</xdr:colOff>
          <xdr:row>503</xdr:row>
          <xdr:rowOff>447675</xdr:rowOff>
        </xdr:to>
        <xdr:sp macro="" textlink="">
          <xdr:nvSpPr>
            <xdr:cNvPr id="13206" name="Drop Down 918" hidden="1">
              <a:extLst>
                <a:ext uri="{63B3BB69-23CF-44E3-9099-C40C66FF867C}">
                  <a14:compatExt spid="_x0000_s132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504</xdr:row>
          <xdr:rowOff>28575</xdr:rowOff>
        </xdr:from>
        <xdr:to>
          <xdr:col>7</xdr:col>
          <xdr:colOff>781050</xdr:colOff>
          <xdr:row>504</xdr:row>
          <xdr:rowOff>333375</xdr:rowOff>
        </xdr:to>
        <xdr:sp macro="" textlink="">
          <xdr:nvSpPr>
            <xdr:cNvPr id="13213" name="Drop Down 925" hidden="1">
              <a:extLst>
                <a:ext uri="{63B3BB69-23CF-44E3-9099-C40C66FF867C}">
                  <a14:compatExt spid="_x0000_s132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504</xdr:row>
          <xdr:rowOff>38100</xdr:rowOff>
        </xdr:from>
        <xdr:to>
          <xdr:col>14</xdr:col>
          <xdr:colOff>0</xdr:colOff>
          <xdr:row>504</xdr:row>
          <xdr:rowOff>447675</xdr:rowOff>
        </xdr:to>
        <xdr:sp macro="" textlink="">
          <xdr:nvSpPr>
            <xdr:cNvPr id="13214" name="Drop Down 926" hidden="1">
              <a:extLst>
                <a:ext uri="{63B3BB69-23CF-44E3-9099-C40C66FF867C}">
                  <a14:compatExt spid="_x0000_s132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504</xdr:row>
          <xdr:rowOff>38100</xdr:rowOff>
        </xdr:from>
        <xdr:to>
          <xdr:col>12</xdr:col>
          <xdr:colOff>0</xdr:colOff>
          <xdr:row>504</xdr:row>
          <xdr:rowOff>447675</xdr:rowOff>
        </xdr:to>
        <xdr:sp macro="" textlink="">
          <xdr:nvSpPr>
            <xdr:cNvPr id="13215" name="Drop Down 927" hidden="1">
              <a:extLst>
                <a:ext uri="{63B3BB69-23CF-44E3-9099-C40C66FF867C}">
                  <a14:compatExt spid="_x0000_s132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19050</xdr:colOff>
          <xdr:row>508</xdr:row>
          <xdr:rowOff>104775</xdr:rowOff>
        </xdr:from>
        <xdr:to>
          <xdr:col>5</xdr:col>
          <xdr:colOff>800100</xdr:colOff>
          <xdr:row>510</xdr:row>
          <xdr:rowOff>171450</xdr:rowOff>
        </xdr:to>
        <xdr:sp macro="" textlink="">
          <xdr:nvSpPr>
            <xdr:cNvPr id="13216" name="Button 928" hidden="1">
              <a:extLst>
                <a:ext uri="{63B3BB69-23CF-44E3-9099-C40C66FF867C}">
                  <a14:compatExt spid="_x0000_s1321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xdr:twoCellAnchor>
    <xdr:from>
      <xdr:col>9</xdr:col>
      <xdr:colOff>2638424</xdr:colOff>
      <xdr:row>667</xdr:row>
      <xdr:rowOff>104775</xdr:rowOff>
    </xdr:from>
    <xdr:to>
      <xdr:col>12</xdr:col>
      <xdr:colOff>161924</xdr:colOff>
      <xdr:row>669</xdr:row>
      <xdr:rowOff>173775</xdr:rowOff>
    </xdr:to>
    <xdr:sp macro="[0]!Module2Safeguards" textlink="">
      <xdr:nvSpPr>
        <xdr:cNvPr id="757" name="Flowchart: Process 756"/>
        <xdr:cNvSpPr/>
      </xdr:nvSpPr>
      <xdr:spPr>
        <a:xfrm flipH="1">
          <a:off x="6553199" y="20297775"/>
          <a:ext cx="15716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Go back and choose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another safeguard </a:t>
          </a:r>
        </a:p>
      </xdr:txBody>
    </xdr:sp>
    <xdr:clientData/>
  </xdr:twoCellAnchor>
  <xdr:twoCellAnchor>
    <xdr:from>
      <xdr:col>9</xdr:col>
      <xdr:colOff>1228726</xdr:colOff>
      <xdr:row>667</xdr:row>
      <xdr:rowOff>104775</xdr:rowOff>
    </xdr:from>
    <xdr:to>
      <xdr:col>9</xdr:col>
      <xdr:colOff>2447926</xdr:colOff>
      <xdr:row>669</xdr:row>
      <xdr:rowOff>173775</xdr:rowOff>
    </xdr:to>
    <xdr:sp macro="[0]!Module33.Module3" textlink="">
      <xdr:nvSpPr>
        <xdr:cNvPr id="758" name="Flowchart: Process 757"/>
        <xdr:cNvSpPr/>
      </xdr:nvSpPr>
      <xdr:spPr>
        <a:xfrm>
          <a:off x="5143501" y="207397350"/>
          <a:ext cx="12192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with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 </a:t>
          </a:r>
        </a:p>
      </xdr:txBody>
    </xdr:sp>
    <xdr:clientData/>
  </xdr:twoCellAnchor>
  <mc:AlternateContent xmlns:mc="http://schemas.openxmlformats.org/markup-compatibility/2006">
    <mc:Choice xmlns:a14="http://schemas.microsoft.com/office/drawing/2010/main" Requires="a14">
      <xdr:twoCellAnchor>
        <xdr:from>
          <xdr:col>3</xdr:col>
          <xdr:colOff>47625</xdr:colOff>
          <xdr:row>578</xdr:row>
          <xdr:rowOff>28575</xdr:rowOff>
        </xdr:from>
        <xdr:to>
          <xdr:col>7</xdr:col>
          <xdr:colOff>781050</xdr:colOff>
          <xdr:row>578</xdr:row>
          <xdr:rowOff>333375</xdr:rowOff>
        </xdr:to>
        <xdr:sp macro="" textlink="">
          <xdr:nvSpPr>
            <xdr:cNvPr id="13217" name="Drop Down 929" hidden="1">
              <a:extLst>
                <a:ext uri="{63B3BB69-23CF-44E3-9099-C40C66FF867C}">
                  <a14:compatExt spid="_x0000_s132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578</xdr:row>
          <xdr:rowOff>38100</xdr:rowOff>
        </xdr:from>
        <xdr:to>
          <xdr:col>14</xdr:col>
          <xdr:colOff>0</xdr:colOff>
          <xdr:row>578</xdr:row>
          <xdr:rowOff>447675</xdr:rowOff>
        </xdr:to>
        <xdr:sp macro="" textlink="">
          <xdr:nvSpPr>
            <xdr:cNvPr id="13218" name="Drop Down 930" hidden="1">
              <a:extLst>
                <a:ext uri="{63B3BB69-23CF-44E3-9099-C40C66FF867C}">
                  <a14:compatExt spid="_x0000_s132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578</xdr:row>
          <xdr:rowOff>38100</xdr:rowOff>
        </xdr:from>
        <xdr:to>
          <xdr:col>12</xdr:col>
          <xdr:colOff>0</xdr:colOff>
          <xdr:row>578</xdr:row>
          <xdr:rowOff>447675</xdr:rowOff>
        </xdr:to>
        <xdr:sp macro="" textlink="">
          <xdr:nvSpPr>
            <xdr:cNvPr id="13219" name="Drop Down 931" hidden="1">
              <a:extLst>
                <a:ext uri="{63B3BB69-23CF-44E3-9099-C40C66FF867C}">
                  <a14:compatExt spid="_x0000_s132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579</xdr:row>
          <xdr:rowOff>28575</xdr:rowOff>
        </xdr:from>
        <xdr:to>
          <xdr:col>7</xdr:col>
          <xdr:colOff>781050</xdr:colOff>
          <xdr:row>579</xdr:row>
          <xdr:rowOff>333375</xdr:rowOff>
        </xdr:to>
        <xdr:sp macro="" textlink="">
          <xdr:nvSpPr>
            <xdr:cNvPr id="13220" name="Drop Down 932" hidden="1">
              <a:extLst>
                <a:ext uri="{63B3BB69-23CF-44E3-9099-C40C66FF867C}">
                  <a14:compatExt spid="_x0000_s132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579</xdr:row>
          <xdr:rowOff>38100</xdr:rowOff>
        </xdr:from>
        <xdr:to>
          <xdr:col>14</xdr:col>
          <xdr:colOff>0</xdr:colOff>
          <xdr:row>579</xdr:row>
          <xdr:rowOff>447675</xdr:rowOff>
        </xdr:to>
        <xdr:sp macro="" textlink="">
          <xdr:nvSpPr>
            <xdr:cNvPr id="13221" name="Drop Down 933" hidden="1">
              <a:extLst>
                <a:ext uri="{63B3BB69-23CF-44E3-9099-C40C66FF867C}">
                  <a14:compatExt spid="_x0000_s132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579</xdr:row>
          <xdr:rowOff>38100</xdr:rowOff>
        </xdr:from>
        <xdr:to>
          <xdr:col>12</xdr:col>
          <xdr:colOff>0</xdr:colOff>
          <xdr:row>579</xdr:row>
          <xdr:rowOff>447675</xdr:rowOff>
        </xdr:to>
        <xdr:sp macro="" textlink="">
          <xdr:nvSpPr>
            <xdr:cNvPr id="13222" name="Drop Down 934" hidden="1">
              <a:extLst>
                <a:ext uri="{63B3BB69-23CF-44E3-9099-C40C66FF867C}">
                  <a14:compatExt spid="_x0000_s132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580</xdr:row>
          <xdr:rowOff>28575</xdr:rowOff>
        </xdr:from>
        <xdr:to>
          <xdr:col>7</xdr:col>
          <xdr:colOff>781050</xdr:colOff>
          <xdr:row>580</xdr:row>
          <xdr:rowOff>333375</xdr:rowOff>
        </xdr:to>
        <xdr:sp macro="" textlink="">
          <xdr:nvSpPr>
            <xdr:cNvPr id="13223" name="Drop Down 935" hidden="1">
              <a:extLst>
                <a:ext uri="{63B3BB69-23CF-44E3-9099-C40C66FF867C}">
                  <a14:compatExt spid="_x0000_s132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580</xdr:row>
          <xdr:rowOff>38100</xdr:rowOff>
        </xdr:from>
        <xdr:to>
          <xdr:col>14</xdr:col>
          <xdr:colOff>0</xdr:colOff>
          <xdr:row>580</xdr:row>
          <xdr:rowOff>447675</xdr:rowOff>
        </xdr:to>
        <xdr:sp macro="" textlink="">
          <xdr:nvSpPr>
            <xdr:cNvPr id="13224" name="Drop Down 936" hidden="1">
              <a:extLst>
                <a:ext uri="{63B3BB69-23CF-44E3-9099-C40C66FF867C}">
                  <a14:compatExt spid="_x0000_s132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580</xdr:row>
          <xdr:rowOff>38100</xdr:rowOff>
        </xdr:from>
        <xdr:to>
          <xdr:col>12</xdr:col>
          <xdr:colOff>0</xdr:colOff>
          <xdr:row>580</xdr:row>
          <xdr:rowOff>447675</xdr:rowOff>
        </xdr:to>
        <xdr:sp macro="" textlink="">
          <xdr:nvSpPr>
            <xdr:cNvPr id="13225" name="Drop Down 937" hidden="1">
              <a:extLst>
                <a:ext uri="{63B3BB69-23CF-44E3-9099-C40C66FF867C}">
                  <a14:compatExt spid="_x0000_s132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581</xdr:row>
          <xdr:rowOff>28575</xdr:rowOff>
        </xdr:from>
        <xdr:to>
          <xdr:col>7</xdr:col>
          <xdr:colOff>781050</xdr:colOff>
          <xdr:row>581</xdr:row>
          <xdr:rowOff>333375</xdr:rowOff>
        </xdr:to>
        <xdr:sp macro="" textlink="">
          <xdr:nvSpPr>
            <xdr:cNvPr id="13226" name="Drop Down 938" hidden="1">
              <a:extLst>
                <a:ext uri="{63B3BB69-23CF-44E3-9099-C40C66FF867C}">
                  <a14:compatExt spid="_x0000_s132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581</xdr:row>
          <xdr:rowOff>38100</xdr:rowOff>
        </xdr:from>
        <xdr:to>
          <xdr:col>14</xdr:col>
          <xdr:colOff>0</xdr:colOff>
          <xdr:row>581</xdr:row>
          <xdr:rowOff>447675</xdr:rowOff>
        </xdr:to>
        <xdr:sp macro="" textlink="">
          <xdr:nvSpPr>
            <xdr:cNvPr id="13227" name="Drop Down 939" hidden="1">
              <a:extLst>
                <a:ext uri="{63B3BB69-23CF-44E3-9099-C40C66FF867C}">
                  <a14:compatExt spid="_x0000_s132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581</xdr:row>
          <xdr:rowOff>38100</xdr:rowOff>
        </xdr:from>
        <xdr:to>
          <xdr:col>12</xdr:col>
          <xdr:colOff>0</xdr:colOff>
          <xdr:row>581</xdr:row>
          <xdr:rowOff>447675</xdr:rowOff>
        </xdr:to>
        <xdr:sp macro="" textlink="">
          <xdr:nvSpPr>
            <xdr:cNvPr id="13228" name="Drop Down 940" hidden="1">
              <a:extLst>
                <a:ext uri="{63B3BB69-23CF-44E3-9099-C40C66FF867C}">
                  <a14:compatExt spid="_x0000_s132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0</xdr:colOff>
          <xdr:row>585</xdr:row>
          <xdr:rowOff>104775</xdr:rowOff>
        </xdr:from>
        <xdr:to>
          <xdr:col>5</xdr:col>
          <xdr:colOff>781050</xdr:colOff>
          <xdr:row>587</xdr:row>
          <xdr:rowOff>171450</xdr:rowOff>
        </xdr:to>
        <xdr:sp macro="" textlink="">
          <xdr:nvSpPr>
            <xdr:cNvPr id="13229" name="Button 941" hidden="1">
              <a:extLst>
                <a:ext uri="{63B3BB69-23CF-44E3-9099-C40C66FF867C}">
                  <a14:compatExt spid="_x0000_s1322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658</xdr:row>
          <xdr:rowOff>28575</xdr:rowOff>
        </xdr:from>
        <xdr:to>
          <xdr:col>7</xdr:col>
          <xdr:colOff>781050</xdr:colOff>
          <xdr:row>658</xdr:row>
          <xdr:rowOff>333375</xdr:rowOff>
        </xdr:to>
        <xdr:sp macro="" textlink="">
          <xdr:nvSpPr>
            <xdr:cNvPr id="13230" name="Drop Down 942" hidden="1">
              <a:extLst>
                <a:ext uri="{63B3BB69-23CF-44E3-9099-C40C66FF867C}">
                  <a14:compatExt spid="_x0000_s132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658</xdr:row>
          <xdr:rowOff>38100</xdr:rowOff>
        </xdr:from>
        <xdr:to>
          <xdr:col>14</xdr:col>
          <xdr:colOff>0</xdr:colOff>
          <xdr:row>658</xdr:row>
          <xdr:rowOff>447675</xdr:rowOff>
        </xdr:to>
        <xdr:sp macro="" textlink="">
          <xdr:nvSpPr>
            <xdr:cNvPr id="13231" name="Drop Down 943" hidden="1">
              <a:extLst>
                <a:ext uri="{63B3BB69-23CF-44E3-9099-C40C66FF867C}">
                  <a14:compatExt spid="_x0000_s132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658</xdr:row>
          <xdr:rowOff>38100</xdr:rowOff>
        </xdr:from>
        <xdr:to>
          <xdr:col>12</xdr:col>
          <xdr:colOff>0</xdr:colOff>
          <xdr:row>658</xdr:row>
          <xdr:rowOff>447675</xdr:rowOff>
        </xdr:to>
        <xdr:sp macro="" textlink="">
          <xdr:nvSpPr>
            <xdr:cNvPr id="13232" name="Drop Down 944" hidden="1">
              <a:extLst>
                <a:ext uri="{63B3BB69-23CF-44E3-9099-C40C66FF867C}">
                  <a14:compatExt spid="_x0000_s132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659</xdr:row>
          <xdr:rowOff>28575</xdr:rowOff>
        </xdr:from>
        <xdr:to>
          <xdr:col>7</xdr:col>
          <xdr:colOff>781050</xdr:colOff>
          <xdr:row>659</xdr:row>
          <xdr:rowOff>333375</xdr:rowOff>
        </xdr:to>
        <xdr:sp macro="" textlink="">
          <xdr:nvSpPr>
            <xdr:cNvPr id="13233" name="Drop Down 945" hidden="1">
              <a:extLst>
                <a:ext uri="{63B3BB69-23CF-44E3-9099-C40C66FF867C}">
                  <a14:compatExt spid="_x0000_s132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659</xdr:row>
          <xdr:rowOff>38100</xdr:rowOff>
        </xdr:from>
        <xdr:to>
          <xdr:col>14</xdr:col>
          <xdr:colOff>0</xdr:colOff>
          <xdr:row>659</xdr:row>
          <xdr:rowOff>447675</xdr:rowOff>
        </xdr:to>
        <xdr:sp macro="" textlink="">
          <xdr:nvSpPr>
            <xdr:cNvPr id="13234" name="Drop Down 946" hidden="1">
              <a:extLst>
                <a:ext uri="{63B3BB69-23CF-44E3-9099-C40C66FF867C}">
                  <a14:compatExt spid="_x0000_s132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659</xdr:row>
          <xdr:rowOff>38100</xdr:rowOff>
        </xdr:from>
        <xdr:to>
          <xdr:col>12</xdr:col>
          <xdr:colOff>0</xdr:colOff>
          <xdr:row>659</xdr:row>
          <xdr:rowOff>447675</xdr:rowOff>
        </xdr:to>
        <xdr:sp macro="" textlink="">
          <xdr:nvSpPr>
            <xdr:cNvPr id="13235" name="Drop Down 947" hidden="1">
              <a:extLst>
                <a:ext uri="{63B3BB69-23CF-44E3-9099-C40C66FF867C}">
                  <a14:compatExt spid="_x0000_s132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660</xdr:row>
          <xdr:rowOff>28575</xdr:rowOff>
        </xdr:from>
        <xdr:to>
          <xdr:col>7</xdr:col>
          <xdr:colOff>781050</xdr:colOff>
          <xdr:row>660</xdr:row>
          <xdr:rowOff>333375</xdr:rowOff>
        </xdr:to>
        <xdr:sp macro="" textlink="">
          <xdr:nvSpPr>
            <xdr:cNvPr id="13236" name="Drop Down 948" hidden="1">
              <a:extLst>
                <a:ext uri="{63B3BB69-23CF-44E3-9099-C40C66FF867C}">
                  <a14:compatExt spid="_x0000_s132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660</xdr:row>
          <xdr:rowOff>38100</xdr:rowOff>
        </xdr:from>
        <xdr:to>
          <xdr:col>14</xdr:col>
          <xdr:colOff>0</xdr:colOff>
          <xdr:row>660</xdr:row>
          <xdr:rowOff>447675</xdr:rowOff>
        </xdr:to>
        <xdr:sp macro="" textlink="">
          <xdr:nvSpPr>
            <xdr:cNvPr id="13237" name="Drop Down 949" hidden="1">
              <a:extLst>
                <a:ext uri="{63B3BB69-23CF-44E3-9099-C40C66FF867C}">
                  <a14:compatExt spid="_x0000_s132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660</xdr:row>
          <xdr:rowOff>38100</xdr:rowOff>
        </xdr:from>
        <xdr:to>
          <xdr:col>12</xdr:col>
          <xdr:colOff>0</xdr:colOff>
          <xdr:row>660</xdr:row>
          <xdr:rowOff>447675</xdr:rowOff>
        </xdr:to>
        <xdr:sp macro="" textlink="">
          <xdr:nvSpPr>
            <xdr:cNvPr id="13238" name="Drop Down 950" hidden="1">
              <a:extLst>
                <a:ext uri="{63B3BB69-23CF-44E3-9099-C40C66FF867C}">
                  <a14:compatExt spid="_x0000_s132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661</xdr:row>
          <xdr:rowOff>28575</xdr:rowOff>
        </xdr:from>
        <xdr:to>
          <xdr:col>7</xdr:col>
          <xdr:colOff>781050</xdr:colOff>
          <xdr:row>661</xdr:row>
          <xdr:rowOff>333375</xdr:rowOff>
        </xdr:to>
        <xdr:sp macro="" textlink="">
          <xdr:nvSpPr>
            <xdr:cNvPr id="13239" name="Drop Down 951" hidden="1">
              <a:extLst>
                <a:ext uri="{63B3BB69-23CF-44E3-9099-C40C66FF867C}">
                  <a14:compatExt spid="_x0000_s132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661</xdr:row>
          <xdr:rowOff>38100</xdr:rowOff>
        </xdr:from>
        <xdr:to>
          <xdr:col>14</xdr:col>
          <xdr:colOff>0</xdr:colOff>
          <xdr:row>661</xdr:row>
          <xdr:rowOff>447675</xdr:rowOff>
        </xdr:to>
        <xdr:sp macro="" textlink="">
          <xdr:nvSpPr>
            <xdr:cNvPr id="13240" name="Drop Down 952" hidden="1">
              <a:extLst>
                <a:ext uri="{63B3BB69-23CF-44E3-9099-C40C66FF867C}">
                  <a14:compatExt spid="_x0000_s132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661</xdr:row>
          <xdr:rowOff>38100</xdr:rowOff>
        </xdr:from>
        <xdr:to>
          <xdr:col>12</xdr:col>
          <xdr:colOff>0</xdr:colOff>
          <xdr:row>661</xdr:row>
          <xdr:rowOff>447675</xdr:rowOff>
        </xdr:to>
        <xdr:sp macro="" textlink="">
          <xdr:nvSpPr>
            <xdr:cNvPr id="13241" name="Drop Down 953" hidden="1">
              <a:extLst>
                <a:ext uri="{63B3BB69-23CF-44E3-9099-C40C66FF867C}">
                  <a14:compatExt spid="_x0000_s132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662</xdr:row>
          <xdr:rowOff>28575</xdr:rowOff>
        </xdr:from>
        <xdr:to>
          <xdr:col>7</xdr:col>
          <xdr:colOff>781050</xdr:colOff>
          <xdr:row>662</xdr:row>
          <xdr:rowOff>333375</xdr:rowOff>
        </xdr:to>
        <xdr:sp macro="" textlink="">
          <xdr:nvSpPr>
            <xdr:cNvPr id="13242" name="Drop Down 954" hidden="1">
              <a:extLst>
                <a:ext uri="{63B3BB69-23CF-44E3-9099-C40C66FF867C}">
                  <a14:compatExt spid="_x0000_s132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662</xdr:row>
          <xdr:rowOff>38100</xdr:rowOff>
        </xdr:from>
        <xdr:to>
          <xdr:col>14</xdr:col>
          <xdr:colOff>0</xdr:colOff>
          <xdr:row>662</xdr:row>
          <xdr:rowOff>447675</xdr:rowOff>
        </xdr:to>
        <xdr:sp macro="" textlink="">
          <xdr:nvSpPr>
            <xdr:cNvPr id="13243" name="Drop Down 955" hidden="1">
              <a:extLst>
                <a:ext uri="{63B3BB69-23CF-44E3-9099-C40C66FF867C}">
                  <a14:compatExt spid="_x0000_s132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662</xdr:row>
          <xdr:rowOff>38100</xdr:rowOff>
        </xdr:from>
        <xdr:to>
          <xdr:col>12</xdr:col>
          <xdr:colOff>0</xdr:colOff>
          <xdr:row>662</xdr:row>
          <xdr:rowOff>447675</xdr:rowOff>
        </xdr:to>
        <xdr:sp macro="" textlink="">
          <xdr:nvSpPr>
            <xdr:cNvPr id="13244" name="Drop Down 956" hidden="1">
              <a:extLst>
                <a:ext uri="{63B3BB69-23CF-44E3-9099-C40C66FF867C}">
                  <a14:compatExt spid="_x0000_s132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663</xdr:row>
          <xdr:rowOff>28575</xdr:rowOff>
        </xdr:from>
        <xdr:to>
          <xdr:col>7</xdr:col>
          <xdr:colOff>781050</xdr:colOff>
          <xdr:row>663</xdr:row>
          <xdr:rowOff>333375</xdr:rowOff>
        </xdr:to>
        <xdr:sp macro="" textlink="">
          <xdr:nvSpPr>
            <xdr:cNvPr id="13245" name="Drop Down 957" hidden="1">
              <a:extLst>
                <a:ext uri="{63B3BB69-23CF-44E3-9099-C40C66FF867C}">
                  <a14:compatExt spid="_x0000_s132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663</xdr:row>
          <xdr:rowOff>38100</xdr:rowOff>
        </xdr:from>
        <xdr:to>
          <xdr:col>14</xdr:col>
          <xdr:colOff>0</xdr:colOff>
          <xdr:row>663</xdr:row>
          <xdr:rowOff>447675</xdr:rowOff>
        </xdr:to>
        <xdr:sp macro="" textlink="">
          <xdr:nvSpPr>
            <xdr:cNvPr id="13246" name="Drop Down 958" hidden="1">
              <a:extLst>
                <a:ext uri="{63B3BB69-23CF-44E3-9099-C40C66FF867C}">
                  <a14:compatExt spid="_x0000_s132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663</xdr:row>
          <xdr:rowOff>38100</xdr:rowOff>
        </xdr:from>
        <xdr:to>
          <xdr:col>12</xdr:col>
          <xdr:colOff>0</xdr:colOff>
          <xdr:row>663</xdr:row>
          <xdr:rowOff>447675</xdr:rowOff>
        </xdr:to>
        <xdr:sp macro="" textlink="">
          <xdr:nvSpPr>
            <xdr:cNvPr id="13247" name="Drop Down 959" hidden="1">
              <a:extLst>
                <a:ext uri="{63B3BB69-23CF-44E3-9099-C40C66FF867C}">
                  <a14:compatExt spid="_x0000_s132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0</xdr:colOff>
          <xdr:row>667</xdr:row>
          <xdr:rowOff>104775</xdr:rowOff>
        </xdr:from>
        <xdr:to>
          <xdr:col>5</xdr:col>
          <xdr:colOff>781050</xdr:colOff>
          <xdr:row>669</xdr:row>
          <xdr:rowOff>171450</xdr:rowOff>
        </xdr:to>
        <xdr:sp macro="" textlink="">
          <xdr:nvSpPr>
            <xdr:cNvPr id="13248" name="Button 960" hidden="1">
              <a:extLst>
                <a:ext uri="{63B3BB69-23CF-44E3-9099-C40C66FF867C}">
                  <a14:compatExt spid="_x0000_s1324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xdr:twoCellAnchor>
    <xdr:from>
      <xdr:col>7</xdr:col>
      <xdr:colOff>180974</xdr:colOff>
      <xdr:row>109</xdr:row>
      <xdr:rowOff>66675</xdr:rowOff>
    </xdr:from>
    <xdr:to>
      <xdr:col>9</xdr:col>
      <xdr:colOff>695325</xdr:colOff>
      <xdr:row>111</xdr:row>
      <xdr:rowOff>135675</xdr:rowOff>
    </xdr:to>
    <xdr:sp macro="[0]!GoToOutputTable_Module2SafA" textlink="">
      <xdr:nvSpPr>
        <xdr:cNvPr id="795" name="Flowchart: Process 794"/>
        <xdr:cNvSpPr/>
      </xdr:nvSpPr>
      <xdr:spPr>
        <a:xfrm>
          <a:off x="4429124" y="31232475"/>
          <a:ext cx="15049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Preview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xdr:twoCellAnchor>
  <xdr:twoCellAnchor>
    <xdr:from>
      <xdr:col>7</xdr:col>
      <xdr:colOff>171450</xdr:colOff>
      <xdr:row>209</xdr:row>
      <xdr:rowOff>123825</xdr:rowOff>
    </xdr:from>
    <xdr:to>
      <xdr:col>9</xdr:col>
      <xdr:colOff>685801</xdr:colOff>
      <xdr:row>212</xdr:row>
      <xdr:rowOff>2325</xdr:rowOff>
    </xdr:to>
    <xdr:sp macro="[0]!GoToOutputTable_Module2SafB" textlink="">
      <xdr:nvSpPr>
        <xdr:cNvPr id="797" name="Flowchart: Process 796"/>
        <xdr:cNvSpPr/>
      </xdr:nvSpPr>
      <xdr:spPr>
        <a:xfrm>
          <a:off x="4419600" y="53520975"/>
          <a:ext cx="15049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Preview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xdr:twoCellAnchor>
  <xdr:twoCellAnchor>
    <xdr:from>
      <xdr:col>7</xdr:col>
      <xdr:colOff>171450</xdr:colOff>
      <xdr:row>304</xdr:row>
      <xdr:rowOff>114300</xdr:rowOff>
    </xdr:from>
    <xdr:to>
      <xdr:col>9</xdr:col>
      <xdr:colOff>685801</xdr:colOff>
      <xdr:row>306</xdr:row>
      <xdr:rowOff>183300</xdr:rowOff>
    </xdr:to>
    <xdr:sp macro="[0]!GoToOutputTable_Module2SafC" textlink="">
      <xdr:nvSpPr>
        <xdr:cNvPr id="798" name="Flowchart: Process 797"/>
        <xdr:cNvSpPr/>
      </xdr:nvSpPr>
      <xdr:spPr>
        <a:xfrm>
          <a:off x="4419600" y="86906100"/>
          <a:ext cx="15049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Preview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xdr:twoCellAnchor>
  <xdr:twoCellAnchor>
    <xdr:from>
      <xdr:col>7</xdr:col>
      <xdr:colOff>171450</xdr:colOff>
      <xdr:row>394</xdr:row>
      <xdr:rowOff>114300</xdr:rowOff>
    </xdr:from>
    <xdr:to>
      <xdr:col>9</xdr:col>
      <xdr:colOff>685801</xdr:colOff>
      <xdr:row>396</xdr:row>
      <xdr:rowOff>183300</xdr:rowOff>
    </xdr:to>
    <xdr:sp macro="[0]!GoToOutputTable_Module2SafD" textlink="">
      <xdr:nvSpPr>
        <xdr:cNvPr id="799" name="Flowchart: Process 798"/>
        <xdr:cNvSpPr/>
      </xdr:nvSpPr>
      <xdr:spPr>
        <a:xfrm>
          <a:off x="4419600" y="113595150"/>
          <a:ext cx="15049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Preview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xdr:twoCellAnchor>
  <xdr:twoCellAnchor>
    <xdr:from>
      <xdr:col>7</xdr:col>
      <xdr:colOff>171450</xdr:colOff>
      <xdr:row>508</xdr:row>
      <xdr:rowOff>104775</xdr:rowOff>
    </xdr:from>
    <xdr:to>
      <xdr:col>9</xdr:col>
      <xdr:colOff>685801</xdr:colOff>
      <xdr:row>510</xdr:row>
      <xdr:rowOff>173775</xdr:rowOff>
    </xdr:to>
    <xdr:sp macro="[0]!GoToOutputTable_Module2Safe" textlink="">
      <xdr:nvSpPr>
        <xdr:cNvPr id="800" name="Flowchart: Process 799"/>
        <xdr:cNvSpPr/>
      </xdr:nvSpPr>
      <xdr:spPr>
        <a:xfrm>
          <a:off x="4419600" y="148294725"/>
          <a:ext cx="15049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Preview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xdr:twoCellAnchor>
  <xdr:twoCellAnchor>
    <xdr:from>
      <xdr:col>7</xdr:col>
      <xdr:colOff>161925</xdr:colOff>
      <xdr:row>585</xdr:row>
      <xdr:rowOff>104775</xdr:rowOff>
    </xdr:from>
    <xdr:to>
      <xdr:col>9</xdr:col>
      <xdr:colOff>676276</xdr:colOff>
      <xdr:row>587</xdr:row>
      <xdr:rowOff>173775</xdr:rowOff>
    </xdr:to>
    <xdr:sp macro="[0]!GoToOutputTable_Module2SafF" textlink="">
      <xdr:nvSpPr>
        <xdr:cNvPr id="801" name="Flowchart: Process 800"/>
        <xdr:cNvSpPr/>
      </xdr:nvSpPr>
      <xdr:spPr>
        <a:xfrm>
          <a:off x="4410075" y="165773100"/>
          <a:ext cx="15049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Preview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xdr:twoCellAnchor>
  <xdr:twoCellAnchor>
    <xdr:from>
      <xdr:col>7</xdr:col>
      <xdr:colOff>180975</xdr:colOff>
      <xdr:row>667</xdr:row>
      <xdr:rowOff>104775</xdr:rowOff>
    </xdr:from>
    <xdr:to>
      <xdr:col>9</xdr:col>
      <xdr:colOff>695326</xdr:colOff>
      <xdr:row>669</xdr:row>
      <xdr:rowOff>173775</xdr:rowOff>
    </xdr:to>
    <xdr:sp macro="[0]!GoToOutputTable_Module2SafG" textlink="">
      <xdr:nvSpPr>
        <xdr:cNvPr id="802" name="Flowchart: Process 801"/>
        <xdr:cNvSpPr/>
      </xdr:nvSpPr>
      <xdr:spPr>
        <a:xfrm>
          <a:off x="4429125" y="185166000"/>
          <a:ext cx="15049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Preview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xdr:twoCellAnchor>
  <mc:AlternateContent xmlns:mc="http://schemas.openxmlformats.org/markup-compatibility/2006">
    <mc:Choice xmlns:a14="http://schemas.microsoft.com/office/drawing/2010/main" Requires="a14">
      <xdr:twoCellAnchor>
        <xdr:from>
          <xdr:col>10</xdr:col>
          <xdr:colOff>9525</xdr:colOff>
          <xdr:row>68</xdr:row>
          <xdr:rowOff>495300</xdr:rowOff>
        </xdr:from>
        <xdr:to>
          <xdr:col>13</xdr:col>
          <xdr:colOff>19050</xdr:colOff>
          <xdr:row>69</xdr:row>
          <xdr:rowOff>238125</xdr:rowOff>
        </xdr:to>
        <xdr:grpSp>
          <xdr:nvGrpSpPr>
            <xdr:cNvPr id="15717" name="Group 1381"/>
            <xdr:cNvGrpSpPr>
              <a:grpSpLocks/>
            </xdr:cNvGrpSpPr>
          </xdr:nvGrpSpPr>
          <xdr:grpSpPr bwMode="auto">
            <a:xfrm>
              <a:off x="7124700" y="23193375"/>
              <a:ext cx="1314450" cy="238125"/>
              <a:chOff x="84772" y="125825"/>
              <a:chExt cx="18360" cy="2520"/>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61</xdr:row>
          <xdr:rowOff>247649</xdr:rowOff>
        </xdr:from>
        <xdr:to>
          <xdr:col>12</xdr:col>
          <xdr:colOff>428627</xdr:colOff>
          <xdr:row>63</xdr:row>
          <xdr:rowOff>4349</xdr:rowOff>
        </xdr:to>
        <xdr:grpSp>
          <xdr:nvGrpSpPr>
            <xdr:cNvPr id="28" name="Group 27"/>
            <xdr:cNvGrpSpPr/>
          </xdr:nvGrpSpPr>
          <xdr:grpSpPr>
            <a:xfrm>
              <a:off x="7124701" y="20793074"/>
              <a:ext cx="1266826" cy="252000"/>
              <a:chOff x="7124701" y="18688049"/>
              <a:chExt cx="1266826" cy="252000"/>
            </a:xfrm>
          </xdr:grpSpPr>
          <xdr:sp macro="" textlink="">
            <xdr:nvSpPr>
              <xdr:cNvPr id="12790" name="Group Box 502" hidden="1">
                <a:extLst>
                  <a:ext uri="{63B3BB69-23CF-44E3-9099-C40C66FF867C}">
                    <a14:compatExt spid="_x0000_s12790"/>
                  </a:ext>
                </a:extLst>
              </xdr:cNvPr>
              <xdr:cNvSpPr/>
            </xdr:nvSpPr>
            <xdr:spPr bwMode="auto">
              <a:xfrm>
                <a:off x="7124701" y="18688049"/>
                <a:ext cx="1266826" cy="252000"/>
              </a:xfrm>
              <a:prstGeom prst="rect">
                <a:avLst/>
              </a:prstGeom>
              <a:noFill/>
              <a:ln w="9525">
                <a:miter lim="800000"/>
                <a:headEnd/>
                <a:tailEnd/>
              </a:ln>
              <a:extLst>
                <a:ext uri="{909E8E84-426E-40DD-AFC4-6F175D3DCCD1}">
                  <a14:hiddenFill>
                    <a:noFill/>
                  </a14:hiddenFill>
                </a:ext>
              </a:extLst>
            </xdr:spPr>
          </xdr:sp>
          <xdr:sp macro="" textlink="">
            <xdr:nvSpPr>
              <xdr:cNvPr id="12810" name="Option Button 522" hidden="1">
                <a:extLst>
                  <a:ext uri="{63B3BB69-23CF-44E3-9099-C40C66FF867C}">
                    <a14:compatExt spid="_x0000_s12810"/>
                  </a:ext>
                </a:extLst>
              </xdr:cNvPr>
              <xdr:cNvSpPr/>
            </xdr:nvSpPr>
            <xdr:spPr bwMode="auto">
              <a:xfrm>
                <a:off x="7215370" y="18745419"/>
                <a:ext cx="168402"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29" name="Option Button 541" hidden="1">
                <a:extLst>
                  <a:ext uri="{63B3BB69-23CF-44E3-9099-C40C66FF867C}">
                    <a14:compatExt spid="_x0000_s12829"/>
                  </a:ext>
                </a:extLst>
              </xdr:cNvPr>
              <xdr:cNvSpPr/>
            </xdr:nvSpPr>
            <xdr:spPr bwMode="auto">
              <a:xfrm>
                <a:off x="7669395" y="18745419"/>
                <a:ext cx="168402"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0" name="Option Button 982" hidden="1">
                <a:extLst>
                  <a:ext uri="{63B3BB69-23CF-44E3-9099-C40C66FF867C}">
                    <a14:compatExt spid="_x0000_s13270"/>
                  </a:ext>
                </a:extLst>
              </xdr:cNvPr>
              <xdr:cNvSpPr/>
            </xdr:nvSpPr>
            <xdr:spPr bwMode="auto">
              <a:xfrm>
                <a:off x="8105775" y="18745261"/>
                <a:ext cx="165100"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63</xdr:row>
          <xdr:rowOff>0</xdr:rowOff>
        </xdr:from>
        <xdr:to>
          <xdr:col>12</xdr:col>
          <xdr:colOff>428625</xdr:colOff>
          <xdr:row>64</xdr:row>
          <xdr:rowOff>7327</xdr:rowOff>
        </xdr:to>
        <xdr:grpSp>
          <xdr:nvGrpSpPr>
            <xdr:cNvPr id="29" name="Group 28"/>
            <xdr:cNvGrpSpPr/>
          </xdr:nvGrpSpPr>
          <xdr:grpSpPr>
            <a:xfrm>
              <a:off x="7124700" y="21040725"/>
              <a:ext cx="1266825" cy="388327"/>
              <a:chOff x="7124700" y="18935700"/>
              <a:chExt cx="1266825" cy="388327"/>
            </a:xfrm>
          </xdr:grpSpPr>
          <xdr:sp macro="" textlink="">
            <xdr:nvSpPr>
              <xdr:cNvPr id="12833" name="Group Box 545" hidden="1">
                <a:extLst>
                  <a:ext uri="{63B3BB69-23CF-44E3-9099-C40C66FF867C}">
                    <a14:compatExt spid="_x0000_s12833"/>
                  </a:ext>
                </a:extLst>
              </xdr:cNvPr>
              <xdr:cNvSpPr/>
            </xdr:nvSpPr>
            <xdr:spPr bwMode="auto">
              <a:xfrm>
                <a:off x="7124700" y="18935700"/>
                <a:ext cx="1266825" cy="388327"/>
              </a:xfrm>
              <a:prstGeom prst="rect">
                <a:avLst/>
              </a:prstGeom>
              <a:noFill/>
              <a:ln w="9525">
                <a:miter lim="800000"/>
                <a:headEnd/>
                <a:tailEnd/>
              </a:ln>
              <a:extLst>
                <a:ext uri="{909E8E84-426E-40DD-AFC4-6F175D3DCCD1}">
                  <a14:hiddenFill>
                    <a:noFill/>
                  </a14:hiddenFill>
                </a:ext>
              </a:extLst>
            </xdr:spPr>
          </xdr:sp>
          <xdr:sp macro="" textlink="">
            <xdr:nvSpPr>
              <xdr:cNvPr id="12834" name="Option Button 546" hidden="1">
                <a:extLst>
                  <a:ext uri="{63B3BB69-23CF-44E3-9099-C40C66FF867C}">
                    <a14:compatExt spid="_x0000_s12834"/>
                  </a:ext>
                </a:extLst>
              </xdr:cNvPr>
              <xdr:cNvSpPr/>
            </xdr:nvSpPr>
            <xdr:spPr bwMode="auto">
              <a:xfrm>
                <a:off x="7215374" y="19009324"/>
                <a:ext cx="168402" cy="25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35" name="Option Button 547" hidden="1">
                <a:extLst>
                  <a:ext uri="{63B3BB69-23CF-44E3-9099-C40C66FF867C}">
                    <a14:compatExt spid="_x0000_s12835"/>
                  </a:ext>
                </a:extLst>
              </xdr:cNvPr>
              <xdr:cNvSpPr/>
            </xdr:nvSpPr>
            <xdr:spPr bwMode="auto">
              <a:xfrm>
                <a:off x="7669395" y="19009324"/>
                <a:ext cx="168402" cy="25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2" name="Option Button 984" hidden="1">
                <a:extLst>
                  <a:ext uri="{63B3BB69-23CF-44E3-9099-C40C66FF867C}">
                    <a14:compatExt spid="_x0000_s13272"/>
                  </a:ext>
                </a:extLst>
              </xdr:cNvPr>
              <xdr:cNvSpPr/>
            </xdr:nvSpPr>
            <xdr:spPr bwMode="auto">
              <a:xfrm>
                <a:off x="8105775" y="19005275"/>
                <a:ext cx="165100" cy="2545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64</xdr:row>
          <xdr:rowOff>7327</xdr:rowOff>
        </xdr:from>
        <xdr:to>
          <xdr:col>12</xdr:col>
          <xdr:colOff>428625</xdr:colOff>
          <xdr:row>65</xdr:row>
          <xdr:rowOff>0</xdr:rowOff>
        </xdr:to>
        <xdr:grpSp>
          <xdr:nvGrpSpPr>
            <xdr:cNvPr id="30" name="Group 29"/>
            <xdr:cNvGrpSpPr/>
          </xdr:nvGrpSpPr>
          <xdr:grpSpPr>
            <a:xfrm>
              <a:off x="7124700" y="21429052"/>
              <a:ext cx="1266825" cy="373673"/>
              <a:chOff x="7124700" y="19324027"/>
              <a:chExt cx="1266825" cy="373673"/>
            </a:xfrm>
          </xdr:grpSpPr>
          <xdr:sp macro="" textlink="">
            <xdr:nvSpPr>
              <xdr:cNvPr id="12836" name="Group Box 548" hidden="1">
                <a:extLst>
                  <a:ext uri="{63B3BB69-23CF-44E3-9099-C40C66FF867C}">
                    <a14:compatExt spid="_x0000_s12836"/>
                  </a:ext>
                </a:extLst>
              </xdr:cNvPr>
              <xdr:cNvSpPr/>
            </xdr:nvSpPr>
            <xdr:spPr bwMode="auto">
              <a:xfrm>
                <a:off x="7124700" y="19324027"/>
                <a:ext cx="1266825" cy="373673"/>
              </a:xfrm>
              <a:prstGeom prst="rect">
                <a:avLst/>
              </a:prstGeom>
              <a:noFill/>
              <a:ln w="9525">
                <a:miter lim="800000"/>
                <a:headEnd/>
                <a:tailEnd/>
              </a:ln>
              <a:extLst>
                <a:ext uri="{909E8E84-426E-40DD-AFC4-6F175D3DCCD1}">
                  <a14:hiddenFill>
                    <a:noFill/>
                  </a14:hiddenFill>
                </a:ext>
              </a:extLst>
            </xdr:spPr>
          </xdr:sp>
          <xdr:sp macro="" textlink="">
            <xdr:nvSpPr>
              <xdr:cNvPr id="12837" name="Option Button 549" hidden="1">
                <a:extLst>
                  <a:ext uri="{63B3BB69-23CF-44E3-9099-C40C66FF867C}">
                    <a14:compatExt spid="_x0000_s12837"/>
                  </a:ext>
                </a:extLst>
              </xdr:cNvPr>
              <xdr:cNvSpPr/>
            </xdr:nvSpPr>
            <xdr:spPr bwMode="auto">
              <a:xfrm>
                <a:off x="7215374" y="19408508"/>
                <a:ext cx="168402" cy="1694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38" name="Option Button 550" hidden="1">
                <a:extLst>
                  <a:ext uri="{63B3BB69-23CF-44E3-9099-C40C66FF867C}">
                    <a14:compatExt spid="_x0000_s12838"/>
                  </a:ext>
                </a:extLst>
              </xdr:cNvPr>
              <xdr:cNvSpPr/>
            </xdr:nvSpPr>
            <xdr:spPr bwMode="auto">
              <a:xfrm>
                <a:off x="7669395" y="19408508"/>
                <a:ext cx="168402" cy="1694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3" name="Option Button 985" hidden="1">
                <a:extLst>
                  <a:ext uri="{63B3BB69-23CF-44E3-9099-C40C66FF867C}">
                    <a14:compatExt spid="_x0000_s13273"/>
                  </a:ext>
                </a:extLst>
              </xdr:cNvPr>
              <xdr:cNvSpPr/>
            </xdr:nvSpPr>
            <xdr:spPr bwMode="auto">
              <a:xfrm>
                <a:off x="8105775" y="19405894"/>
                <a:ext cx="165100" cy="17046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64</xdr:row>
          <xdr:rowOff>380999</xdr:rowOff>
        </xdr:from>
        <xdr:to>
          <xdr:col>12</xdr:col>
          <xdr:colOff>428625</xdr:colOff>
          <xdr:row>66</xdr:row>
          <xdr:rowOff>0</xdr:rowOff>
        </xdr:to>
        <xdr:grpSp>
          <xdr:nvGrpSpPr>
            <xdr:cNvPr id="31" name="Group 30"/>
            <xdr:cNvGrpSpPr/>
          </xdr:nvGrpSpPr>
          <xdr:grpSpPr>
            <a:xfrm>
              <a:off x="7124700" y="21802724"/>
              <a:ext cx="1266825" cy="381001"/>
              <a:chOff x="7124700" y="19697699"/>
              <a:chExt cx="1266825" cy="381001"/>
            </a:xfrm>
          </xdr:grpSpPr>
          <xdr:sp macro="" textlink="">
            <xdr:nvSpPr>
              <xdr:cNvPr id="12839" name="Group Box 551" hidden="1">
                <a:extLst>
                  <a:ext uri="{63B3BB69-23CF-44E3-9099-C40C66FF867C}">
                    <a14:compatExt spid="_x0000_s12839"/>
                  </a:ext>
                </a:extLst>
              </xdr:cNvPr>
              <xdr:cNvSpPr/>
            </xdr:nvSpPr>
            <xdr:spPr bwMode="auto">
              <a:xfrm>
                <a:off x="7124700" y="19697699"/>
                <a:ext cx="1266825" cy="381001"/>
              </a:xfrm>
              <a:prstGeom prst="rect">
                <a:avLst/>
              </a:prstGeom>
              <a:noFill/>
              <a:ln w="9525">
                <a:miter lim="800000"/>
                <a:headEnd/>
                <a:tailEnd/>
              </a:ln>
              <a:extLst>
                <a:ext uri="{909E8E84-426E-40DD-AFC4-6F175D3DCCD1}">
                  <a14:hiddenFill>
                    <a:noFill/>
                  </a14:hiddenFill>
                </a:ext>
              </a:extLst>
            </xdr:spPr>
          </xdr:sp>
          <xdr:sp macro="" textlink="">
            <xdr:nvSpPr>
              <xdr:cNvPr id="12840" name="Option Button 552" hidden="1">
                <a:extLst>
                  <a:ext uri="{63B3BB69-23CF-44E3-9099-C40C66FF867C}">
                    <a14:compatExt spid="_x0000_s12840"/>
                  </a:ext>
                </a:extLst>
              </xdr:cNvPr>
              <xdr:cNvSpPr/>
            </xdr:nvSpPr>
            <xdr:spPr bwMode="auto">
              <a:xfrm>
                <a:off x="7215374" y="19783787"/>
                <a:ext cx="168402"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41" name="Option Button 553" hidden="1">
                <a:extLst>
                  <a:ext uri="{63B3BB69-23CF-44E3-9099-C40C66FF867C}">
                    <a14:compatExt spid="_x0000_s12841"/>
                  </a:ext>
                </a:extLst>
              </xdr:cNvPr>
              <xdr:cNvSpPr/>
            </xdr:nvSpPr>
            <xdr:spPr bwMode="auto">
              <a:xfrm>
                <a:off x="7669395" y="19783787"/>
                <a:ext cx="168402"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4" name="Option Button 986" hidden="1">
                <a:extLst>
                  <a:ext uri="{63B3BB69-23CF-44E3-9099-C40C66FF867C}">
                    <a14:compatExt spid="_x0000_s13274"/>
                  </a:ext>
                </a:extLst>
              </xdr:cNvPr>
              <xdr:cNvSpPr/>
            </xdr:nvSpPr>
            <xdr:spPr bwMode="auto">
              <a:xfrm>
                <a:off x="8105775" y="19781122"/>
                <a:ext cx="165100" cy="17380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70</xdr:row>
          <xdr:rowOff>564173</xdr:rowOff>
        </xdr:from>
        <xdr:to>
          <xdr:col>12</xdr:col>
          <xdr:colOff>428625</xdr:colOff>
          <xdr:row>71</xdr:row>
          <xdr:rowOff>361950</xdr:rowOff>
        </xdr:to>
        <xdr:grpSp>
          <xdr:nvGrpSpPr>
            <xdr:cNvPr id="78" name="Group 77"/>
            <xdr:cNvGrpSpPr/>
          </xdr:nvGrpSpPr>
          <xdr:grpSpPr>
            <a:xfrm>
              <a:off x="7124700" y="24005178"/>
              <a:ext cx="1266825" cy="369277"/>
              <a:chOff x="7124700" y="21899858"/>
              <a:chExt cx="1266825" cy="388327"/>
            </a:xfrm>
          </xdr:grpSpPr>
          <xdr:sp macro="" textlink="">
            <xdr:nvSpPr>
              <xdr:cNvPr id="12845" name="Group Box 557" hidden="1">
                <a:extLst>
                  <a:ext uri="{63B3BB69-23CF-44E3-9099-C40C66FF867C}">
                    <a14:compatExt spid="_x0000_s12845"/>
                  </a:ext>
                </a:extLst>
              </xdr:cNvPr>
              <xdr:cNvSpPr/>
            </xdr:nvSpPr>
            <xdr:spPr bwMode="auto">
              <a:xfrm>
                <a:off x="7124700" y="21899858"/>
                <a:ext cx="1266825" cy="388327"/>
              </a:xfrm>
              <a:prstGeom prst="rect">
                <a:avLst/>
              </a:prstGeom>
              <a:noFill/>
              <a:ln w="9525">
                <a:miter lim="800000"/>
                <a:headEnd/>
                <a:tailEnd/>
              </a:ln>
              <a:extLst>
                <a:ext uri="{909E8E84-426E-40DD-AFC4-6F175D3DCCD1}">
                  <a14:hiddenFill>
                    <a:noFill/>
                  </a14:hiddenFill>
                </a:ext>
              </a:extLst>
            </xdr:spPr>
          </xdr:sp>
          <xdr:sp macro="" textlink="">
            <xdr:nvSpPr>
              <xdr:cNvPr id="12846" name="Option Button 558" hidden="1">
                <a:extLst>
                  <a:ext uri="{63B3BB69-23CF-44E3-9099-C40C66FF867C}">
                    <a14:compatExt spid="_x0000_s12846"/>
                  </a:ext>
                </a:extLst>
              </xdr:cNvPr>
              <xdr:cNvSpPr/>
            </xdr:nvSpPr>
            <xdr:spPr bwMode="auto">
              <a:xfrm>
                <a:off x="7215374" y="21954150"/>
                <a:ext cx="168402" cy="26253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47" name="Option Button 559" hidden="1">
                <a:extLst>
                  <a:ext uri="{63B3BB69-23CF-44E3-9099-C40C66FF867C}">
                    <a14:compatExt spid="_x0000_s12847"/>
                  </a:ext>
                </a:extLst>
              </xdr:cNvPr>
              <xdr:cNvSpPr/>
            </xdr:nvSpPr>
            <xdr:spPr bwMode="auto">
              <a:xfrm>
                <a:off x="7669395" y="21954150"/>
                <a:ext cx="168402" cy="26253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6" name="Option Button 988" hidden="1">
                <a:extLst>
                  <a:ext uri="{63B3BB69-23CF-44E3-9099-C40C66FF867C}">
                    <a14:compatExt spid="_x0000_s13276"/>
                  </a:ext>
                </a:extLst>
              </xdr:cNvPr>
              <xdr:cNvSpPr/>
            </xdr:nvSpPr>
            <xdr:spPr bwMode="auto">
              <a:xfrm>
                <a:off x="8105775" y="21953787"/>
                <a:ext cx="165100" cy="26253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69</xdr:row>
          <xdr:rowOff>0</xdr:rowOff>
        </xdr:from>
        <xdr:to>
          <xdr:col>12</xdr:col>
          <xdr:colOff>428625</xdr:colOff>
          <xdr:row>70</xdr:row>
          <xdr:rowOff>7327</xdr:rowOff>
        </xdr:to>
        <xdr:grpSp>
          <xdr:nvGrpSpPr>
            <xdr:cNvPr id="75" name="Group 74"/>
            <xdr:cNvGrpSpPr/>
          </xdr:nvGrpSpPr>
          <xdr:grpSpPr>
            <a:xfrm>
              <a:off x="7124700" y="23193375"/>
              <a:ext cx="1266825" cy="254977"/>
              <a:chOff x="7124700" y="21088350"/>
              <a:chExt cx="1266825" cy="254977"/>
            </a:xfrm>
          </xdr:grpSpPr>
          <xdr:sp macro="" textlink="">
            <xdr:nvSpPr>
              <xdr:cNvPr id="13277" name="Option Button 989" hidden="1">
                <a:extLst>
                  <a:ext uri="{63B3BB69-23CF-44E3-9099-C40C66FF867C}">
                    <a14:compatExt spid="_x0000_s13277"/>
                  </a:ext>
                </a:extLst>
              </xdr:cNvPr>
              <xdr:cNvSpPr/>
            </xdr:nvSpPr>
            <xdr:spPr bwMode="auto">
              <a:xfrm>
                <a:off x="7216784" y="21139958"/>
                <a:ext cx="165100" cy="1601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8" name="Option Button 990" hidden="1">
                <a:extLst>
                  <a:ext uri="{63B3BB69-23CF-44E3-9099-C40C66FF867C}">
                    <a14:compatExt spid="_x0000_s13278"/>
                  </a:ext>
                </a:extLst>
              </xdr:cNvPr>
              <xdr:cNvSpPr/>
            </xdr:nvSpPr>
            <xdr:spPr bwMode="auto">
              <a:xfrm>
                <a:off x="7669395" y="21139958"/>
                <a:ext cx="165100" cy="1601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79" name="Option Button 991" hidden="1">
                <a:extLst>
                  <a:ext uri="{63B3BB69-23CF-44E3-9099-C40C66FF867C}">
                    <a14:compatExt spid="_x0000_s13279"/>
                  </a:ext>
                </a:extLst>
              </xdr:cNvPr>
              <xdr:cNvSpPr/>
            </xdr:nvSpPr>
            <xdr:spPr bwMode="auto">
              <a:xfrm>
                <a:off x="8105775" y="21139958"/>
                <a:ext cx="165100" cy="1601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0" name="Group Box 992" hidden="1">
                <a:extLst>
                  <a:ext uri="{63B3BB69-23CF-44E3-9099-C40C66FF867C}">
                    <a14:compatExt spid="_x0000_s13280"/>
                  </a:ext>
                </a:extLst>
              </xdr:cNvPr>
              <xdr:cNvSpPr/>
            </xdr:nvSpPr>
            <xdr:spPr bwMode="auto">
              <a:xfrm>
                <a:off x="7124700" y="21088350"/>
                <a:ext cx="1266825" cy="254977"/>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163</xdr:row>
          <xdr:rowOff>7327</xdr:rowOff>
        </xdr:from>
        <xdr:to>
          <xdr:col>12</xdr:col>
          <xdr:colOff>438151</xdr:colOff>
          <xdr:row>163</xdr:row>
          <xdr:rowOff>556846</xdr:rowOff>
        </xdr:to>
        <xdr:grpSp>
          <xdr:nvGrpSpPr>
            <xdr:cNvPr id="90" name="Group 89"/>
            <xdr:cNvGrpSpPr/>
          </xdr:nvGrpSpPr>
          <xdr:grpSpPr>
            <a:xfrm>
              <a:off x="7124701" y="52909177"/>
              <a:ext cx="1276350" cy="549519"/>
              <a:chOff x="7124701" y="50908927"/>
              <a:chExt cx="1276350" cy="549519"/>
            </a:xfrm>
          </xdr:grpSpPr>
          <xdr:sp macro="" textlink="">
            <xdr:nvSpPr>
              <xdr:cNvPr id="12857" name="Group Box 569" hidden="1">
                <a:extLst>
                  <a:ext uri="{63B3BB69-23CF-44E3-9099-C40C66FF867C}">
                    <a14:compatExt spid="_x0000_s12857"/>
                  </a:ext>
                </a:extLst>
              </xdr:cNvPr>
              <xdr:cNvSpPr/>
            </xdr:nvSpPr>
            <xdr:spPr bwMode="auto">
              <a:xfrm>
                <a:off x="7124701" y="50908927"/>
                <a:ext cx="1276350" cy="549519"/>
              </a:xfrm>
              <a:prstGeom prst="rect">
                <a:avLst/>
              </a:prstGeom>
              <a:noFill/>
              <a:ln w="9525">
                <a:miter lim="800000"/>
                <a:headEnd/>
                <a:tailEnd/>
              </a:ln>
              <a:extLst>
                <a:ext uri="{909E8E84-426E-40DD-AFC4-6F175D3DCCD1}">
                  <a14:hiddenFill>
                    <a:noFill/>
                  </a14:hiddenFill>
                </a:ext>
              </a:extLst>
            </xdr:spPr>
          </xdr:sp>
          <xdr:sp macro="" textlink="">
            <xdr:nvSpPr>
              <xdr:cNvPr id="12858" name="Option Button 570" hidden="1">
                <a:extLst>
                  <a:ext uri="{63B3BB69-23CF-44E3-9099-C40C66FF867C}">
                    <a14:compatExt spid="_x0000_s12858"/>
                  </a:ext>
                </a:extLst>
              </xdr:cNvPr>
              <xdr:cNvSpPr/>
            </xdr:nvSpPr>
            <xdr:spPr bwMode="auto">
              <a:xfrm>
                <a:off x="7260431" y="51035486"/>
                <a:ext cx="160340" cy="24924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59" name="Option Button 571" hidden="1">
                <a:extLst>
                  <a:ext uri="{63B3BB69-23CF-44E3-9099-C40C66FF867C}">
                    <a14:compatExt spid="_x0000_s12859"/>
                  </a:ext>
                </a:extLst>
              </xdr:cNvPr>
              <xdr:cNvSpPr/>
            </xdr:nvSpPr>
            <xdr:spPr bwMode="auto">
              <a:xfrm>
                <a:off x="7647781" y="51035486"/>
                <a:ext cx="160340" cy="24924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3" name="Option Button 995" hidden="1">
                <a:extLst>
                  <a:ext uri="{63B3BB69-23CF-44E3-9099-C40C66FF867C}">
                    <a14:compatExt spid="_x0000_s13283"/>
                  </a:ext>
                </a:extLst>
              </xdr:cNvPr>
              <xdr:cNvSpPr/>
            </xdr:nvSpPr>
            <xdr:spPr bwMode="auto">
              <a:xfrm>
                <a:off x="8094523" y="51032111"/>
                <a:ext cx="157196" cy="24602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256</xdr:row>
          <xdr:rowOff>0</xdr:rowOff>
        </xdr:from>
        <xdr:to>
          <xdr:col>12</xdr:col>
          <xdr:colOff>428625</xdr:colOff>
          <xdr:row>257</xdr:row>
          <xdr:rowOff>7327</xdr:rowOff>
        </xdr:to>
        <xdr:grpSp>
          <xdr:nvGrpSpPr>
            <xdr:cNvPr id="91" name="Group 90"/>
            <xdr:cNvGrpSpPr/>
          </xdr:nvGrpSpPr>
          <xdr:grpSpPr>
            <a:xfrm>
              <a:off x="7115175" y="83391375"/>
              <a:ext cx="1276350" cy="388327"/>
              <a:chOff x="7115175" y="80933925"/>
              <a:chExt cx="1276350" cy="388327"/>
            </a:xfrm>
          </xdr:grpSpPr>
          <xdr:sp macro="" textlink="">
            <xdr:nvSpPr>
              <xdr:cNvPr id="12866" name="Group Box 578" hidden="1">
                <a:extLst>
                  <a:ext uri="{63B3BB69-23CF-44E3-9099-C40C66FF867C}">
                    <a14:compatExt spid="_x0000_s12866"/>
                  </a:ext>
                </a:extLst>
              </xdr:cNvPr>
              <xdr:cNvSpPr/>
            </xdr:nvSpPr>
            <xdr:spPr bwMode="auto">
              <a:xfrm>
                <a:off x="7115175" y="80933925"/>
                <a:ext cx="1276350" cy="388327"/>
              </a:xfrm>
              <a:prstGeom prst="rect">
                <a:avLst/>
              </a:prstGeom>
              <a:noFill/>
              <a:ln w="9525">
                <a:miter lim="800000"/>
                <a:headEnd/>
                <a:tailEnd/>
              </a:ln>
              <a:extLst>
                <a:ext uri="{909E8E84-426E-40DD-AFC4-6F175D3DCCD1}">
                  <a14:hiddenFill>
                    <a:noFill/>
                  </a14:hiddenFill>
                </a:ext>
              </a:extLst>
            </xdr:spPr>
          </xdr:sp>
          <xdr:sp macro="" textlink="">
            <xdr:nvSpPr>
              <xdr:cNvPr id="12867" name="Option Button 579" hidden="1">
                <a:extLst>
                  <a:ext uri="{63B3BB69-23CF-44E3-9099-C40C66FF867C}">
                    <a14:compatExt spid="_x0000_s12867"/>
                  </a:ext>
                </a:extLst>
              </xdr:cNvPr>
              <xdr:cNvSpPr/>
            </xdr:nvSpPr>
            <xdr:spPr bwMode="auto">
              <a:xfrm>
                <a:off x="7246416" y="81023371"/>
                <a:ext cx="157334" cy="17613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68" name="Option Button 580" hidden="1">
                <a:extLst>
                  <a:ext uri="{63B3BB69-23CF-44E3-9099-C40C66FF867C}">
                    <a14:compatExt spid="_x0000_s12868"/>
                  </a:ext>
                </a:extLst>
              </xdr:cNvPr>
              <xdr:cNvSpPr/>
            </xdr:nvSpPr>
            <xdr:spPr bwMode="auto">
              <a:xfrm>
                <a:off x="7670737" y="81023371"/>
                <a:ext cx="157334" cy="17613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4" name="Option Button 996" hidden="1">
                <a:extLst>
                  <a:ext uri="{63B3BB69-23CF-44E3-9099-C40C66FF867C}">
                    <a14:compatExt spid="_x0000_s13284"/>
                  </a:ext>
                </a:extLst>
              </xdr:cNvPr>
              <xdr:cNvSpPr/>
            </xdr:nvSpPr>
            <xdr:spPr bwMode="auto">
              <a:xfrm>
                <a:off x="8088755" y="81020984"/>
                <a:ext cx="156432" cy="17385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2930</xdr:colOff>
          <xdr:row>257</xdr:row>
          <xdr:rowOff>7327</xdr:rowOff>
        </xdr:from>
        <xdr:to>
          <xdr:col>12</xdr:col>
          <xdr:colOff>429375</xdr:colOff>
          <xdr:row>258</xdr:row>
          <xdr:rowOff>7327</xdr:rowOff>
        </xdr:to>
        <xdr:grpSp>
          <xdr:nvGrpSpPr>
            <xdr:cNvPr id="92" name="Group 91"/>
            <xdr:cNvGrpSpPr/>
          </xdr:nvGrpSpPr>
          <xdr:grpSpPr>
            <a:xfrm>
              <a:off x="7118105" y="83779702"/>
              <a:ext cx="1274170" cy="381000"/>
              <a:chOff x="7118105" y="81322252"/>
              <a:chExt cx="1274170" cy="381000"/>
            </a:xfrm>
          </xdr:grpSpPr>
          <xdr:sp macro="" textlink="">
            <xdr:nvSpPr>
              <xdr:cNvPr id="12863" name="Group Box 575" hidden="1">
                <a:extLst>
                  <a:ext uri="{63B3BB69-23CF-44E3-9099-C40C66FF867C}">
                    <a14:compatExt spid="_x0000_s12863"/>
                  </a:ext>
                </a:extLst>
              </xdr:cNvPr>
              <xdr:cNvSpPr/>
            </xdr:nvSpPr>
            <xdr:spPr bwMode="auto">
              <a:xfrm>
                <a:off x="7118105" y="81322252"/>
                <a:ext cx="1274170" cy="381000"/>
              </a:xfrm>
              <a:prstGeom prst="rect">
                <a:avLst/>
              </a:prstGeom>
              <a:noFill/>
              <a:ln w="9525">
                <a:miter lim="800000"/>
                <a:headEnd/>
                <a:tailEnd/>
              </a:ln>
              <a:extLst>
                <a:ext uri="{909E8E84-426E-40DD-AFC4-6F175D3DCCD1}">
                  <a14:hiddenFill>
                    <a:noFill/>
                  </a14:hiddenFill>
                </a:ext>
              </a:extLst>
            </xdr:spPr>
          </xdr:sp>
          <xdr:sp macro="" textlink="">
            <xdr:nvSpPr>
              <xdr:cNvPr id="12864" name="Option Button 576" hidden="1">
                <a:extLst>
                  <a:ext uri="{63B3BB69-23CF-44E3-9099-C40C66FF867C}">
                    <a14:compatExt spid="_x0000_s12864"/>
                  </a:ext>
                </a:extLst>
              </xdr:cNvPr>
              <xdr:cNvSpPr/>
            </xdr:nvSpPr>
            <xdr:spPr bwMode="auto">
              <a:xfrm>
                <a:off x="7249805" y="81408503"/>
                <a:ext cx="1576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65" name="Option Button 577" hidden="1">
                <a:extLst>
                  <a:ext uri="{63B3BB69-23CF-44E3-9099-C40C66FF867C}">
                    <a14:compatExt spid="_x0000_s12865"/>
                  </a:ext>
                </a:extLst>
              </xdr:cNvPr>
              <xdr:cNvSpPr/>
            </xdr:nvSpPr>
            <xdr:spPr bwMode="auto">
              <a:xfrm>
                <a:off x="7675212" y="81408503"/>
                <a:ext cx="1576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5" name="Option Button 997" hidden="1">
                <a:extLst>
                  <a:ext uri="{63B3BB69-23CF-44E3-9099-C40C66FF867C}">
                    <a14:compatExt spid="_x0000_s13285"/>
                  </a:ext>
                </a:extLst>
              </xdr:cNvPr>
              <xdr:cNvSpPr/>
            </xdr:nvSpPr>
            <xdr:spPr bwMode="auto">
              <a:xfrm>
                <a:off x="8094340" y="81406342"/>
                <a:ext cx="156736" cy="17361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257</xdr:row>
          <xdr:rowOff>380999</xdr:rowOff>
        </xdr:from>
        <xdr:to>
          <xdr:col>12</xdr:col>
          <xdr:colOff>428624</xdr:colOff>
          <xdr:row>259</xdr:row>
          <xdr:rowOff>9974</xdr:rowOff>
        </xdr:to>
        <xdr:grpSp>
          <xdr:nvGrpSpPr>
            <xdr:cNvPr id="93" name="Group 92"/>
            <xdr:cNvGrpSpPr/>
          </xdr:nvGrpSpPr>
          <xdr:grpSpPr>
            <a:xfrm>
              <a:off x="7115174" y="84153359"/>
              <a:ext cx="1276350" cy="390975"/>
              <a:chOff x="7115174" y="81695441"/>
              <a:chExt cx="1276350" cy="581474"/>
            </a:xfrm>
          </xdr:grpSpPr>
          <xdr:sp macro="" textlink="">
            <xdr:nvSpPr>
              <xdr:cNvPr id="12869" name="Group Box 581" hidden="1">
                <a:extLst>
                  <a:ext uri="{63B3BB69-23CF-44E3-9099-C40C66FF867C}">
                    <a14:compatExt spid="_x0000_s12869"/>
                  </a:ext>
                </a:extLst>
              </xdr:cNvPr>
              <xdr:cNvSpPr/>
            </xdr:nvSpPr>
            <xdr:spPr bwMode="auto">
              <a:xfrm>
                <a:off x="7115174" y="81695441"/>
                <a:ext cx="1276350" cy="581474"/>
              </a:xfrm>
              <a:prstGeom prst="rect">
                <a:avLst/>
              </a:prstGeom>
              <a:noFill/>
              <a:ln w="9525">
                <a:miter lim="800000"/>
                <a:headEnd/>
                <a:tailEnd/>
              </a:ln>
              <a:extLst>
                <a:ext uri="{909E8E84-426E-40DD-AFC4-6F175D3DCCD1}">
                  <a14:hiddenFill>
                    <a:noFill/>
                  </a14:hiddenFill>
                </a:ext>
              </a:extLst>
            </xdr:spPr>
          </xdr:sp>
          <xdr:sp macro="" textlink="">
            <xdr:nvSpPr>
              <xdr:cNvPr id="12870" name="Option Button 582" hidden="1">
                <a:extLst>
                  <a:ext uri="{63B3BB69-23CF-44E3-9099-C40C66FF867C}">
                    <a14:compatExt spid="_x0000_s12870"/>
                  </a:ext>
                </a:extLst>
              </xdr:cNvPr>
              <xdr:cNvSpPr/>
            </xdr:nvSpPr>
            <xdr:spPr bwMode="auto">
              <a:xfrm>
                <a:off x="7247249" y="81829427"/>
                <a:ext cx="157911" cy="2637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71" name="Option Button 583" hidden="1">
                <a:extLst>
                  <a:ext uri="{63B3BB69-23CF-44E3-9099-C40C66FF867C}">
                    <a14:compatExt spid="_x0000_s12871"/>
                  </a:ext>
                </a:extLst>
              </xdr:cNvPr>
              <xdr:cNvSpPr/>
            </xdr:nvSpPr>
            <xdr:spPr bwMode="auto">
              <a:xfrm>
                <a:off x="7673613" y="81829427"/>
                <a:ext cx="157911" cy="2637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6" name="Option Button 998" hidden="1">
                <a:extLst>
                  <a:ext uri="{63B3BB69-23CF-44E3-9099-C40C66FF867C}">
                    <a14:compatExt spid="_x0000_s13286"/>
                  </a:ext>
                </a:extLst>
              </xdr:cNvPr>
              <xdr:cNvSpPr/>
            </xdr:nvSpPr>
            <xdr:spPr bwMode="auto">
              <a:xfrm>
                <a:off x="8093720" y="81824876"/>
                <a:ext cx="157005" cy="26896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259</xdr:row>
          <xdr:rowOff>0</xdr:rowOff>
        </xdr:from>
        <xdr:to>
          <xdr:col>12</xdr:col>
          <xdr:colOff>428624</xdr:colOff>
          <xdr:row>260</xdr:row>
          <xdr:rowOff>7650</xdr:rowOff>
        </xdr:to>
        <xdr:grpSp>
          <xdr:nvGrpSpPr>
            <xdr:cNvPr id="94" name="Group 93"/>
            <xdr:cNvGrpSpPr/>
          </xdr:nvGrpSpPr>
          <xdr:grpSpPr>
            <a:xfrm>
              <a:off x="7115174" y="84534375"/>
              <a:ext cx="1276350" cy="579150"/>
              <a:chOff x="7115174" y="82267425"/>
              <a:chExt cx="1276350" cy="579150"/>
            </a:xfrm>
          </xdr:grpSpPr>
          <xdr:sp macro="" textlink="">
            <xdr:nvSpPr>
              <xdr:cNvPr id="12872" name="Group Box 584" hidden="1">
                <a:extLst>
                  <a:ext uri="{63B3BB69-23CF-44E3-9099-C40C66FF867C}">
                    <a14:compatExt spid="_x0000_s12872"/>
                  </a:ext>
                </a:extLst>
              </xdr:cNvPr>
              <xdr:cNvSpPr/>
            </xdr:nvSpPr>
            <xdr:spPr bwMode="auto">
              <a:xfrm>
                <a:off x="7115174" y="82267425"/>
                <a:ext cx="1276350" cy="579150"/>
              </a:xfrm>
              <a:prstGeom prst="rect">
                <a:avLst/>
              </a:prstGeom>
              <a:noFill/>
              <a:ln w="9525">
                <a:miter lim="800000"/>
                <a:headEnd/>
                <a:tailEnd/>
              </a:ln>
              <a:extLst>
                <a:ext uri="{909E8E84-426E-40DD-AFC4-6F175D3DCCD1}">
                  <a14:hiddenFill>
                    <a:noFill/>
                  </a14:hiddenFill>
                </a:ext>
              </a:extLst>
            </xdr:spPr>
          </xdr:sp>
          <xdr:sp macro="" textlink="">
            <xdr:nvSpPr>
              <xdr:cNvPr id="12873" name="Option Button 585" hidden="1">
                <a:extLst>
                  <a:ext uri="{63B3BB69-23CF-44E3-9099-C40C66FF867C}">
                    <a14:compatExt spid="_x0000_s12873"/>
                  </a:ext>
                </a:extLst>
              </xdr:cNvPr>
              <xdr:cNvSpPr/>
            </xdr:nvSpPr>
            <xdr:spPr bwMode="auto">
              <a:xfrm>
                <a:off x="7247249" y="82401265"/>
                <a:ext cx="157911" cy="2626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74" name="Option Button 586" hidden="1">
                <a:extLst>
                  <a:ext uri="{63B3BB69-23CF-44E3-9099-C40C66FF867C}">
                    <a14:compatExt spid="_x0000_s12874"/>
                  </a:ext>
                </a:extLst>
              </xdr:cNvPr>
              <xdr:cNvSpPr/>
            </xdr:nvSpPr>
            <xdr:spPr bwMode="auto">
              <a:xfrm>
                <a:off x="7673613" y="82401265"/>
                <a:ext cx="157911" cy="26268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7" name="Option Button 999" hidden="1">
                <a:extLst>
                  <a:ext uri="{63B3BB69-23CF-44E3-9099-C40C66FF867C}">
                    <a14:compatExt spid="_x0000_s13287"/>
                  </a:ext>
                </a:extLst>
              </xdr:cNvPr>
              <xdr:cNvSpPr/>
            </xdr:nvSpPr>
            <xdr:spPr bwMode="auto">
              <a:xfrm>
                <a:off x="8093720" y="82397705"/>
                <a:ext cx="157005" cy="2592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260</xdr:row>
          <xdr:rowOff>0</xdr:rowOff>
        </xdr:from>
        <xdr:to>
          <xdr:col>12</xdr:col>
          <xdr:colOff>428624</xdr:colOff>
          <xdr:row>261</xdr:row>
          <xdr:rowOff>4350</xdr:rowOff>
        </xdr:to>
        <xdr:grpSp>
          <xdr:nvGrpSpPr>
            <xdr:cNvPr id="95" name="Group 94"/>
            <xdr:cNvGrpSpPr/>
          </xdr:nvGrpSpPr>
          <xdr:grpSpPr>
            <a:xfrm>
              <a:off x="7115174" y="85105875"/>
              <a:ext cx="1276350" cy="385350"/>
              <a:chOff x="7115174" y="82838925"/>
              <a:chExt cx="1276350" cy="385350"/>
            </a:xfrm>
          </xdr:grpSpPr>
          <xdr:sp macro="" textlink="">
            <xdr:nvSpPr>
              <xdr:cNvPr id="12875" name="Group Box 587" hidden="1">
                <a:extLst>
                  <a:ext uri="{63B3BB69-23CF-44E3-9099-C40C66FF867C}">
                    <a14:compatExt spid="_x0000_s12875"/>
                  </a:ext>
                </a:extLst>
              </xdr:cNvPr>
              <xdr:cNvSpPr/>
            </xdr:nvSpPr>
            <xdr:spPr bwMode="auto">
              <a:xfrm>
                <a:off x="7115174" y="82838925"/>
                <a:ext cx="1276350" cy="385350"/>
              </a:xfrm>
              <a:prstGeom prst="rect">
                <a:avLst/>
              </a:prstGeom>
              <a:noFill/>
              <a:ln w="9525">
                <a:miter lim="800000"/>
                <a:headEnd/>
                <a:tailEnd/>
              </a:ln>
              <a:extLst>
                <a:ext uri="{909E8E84-426E-40DD-AFC4-6F175D3DCCD1}">
                  <a14:hiddenFill>
                    <a:noFill/>
                  </a14:hiddenFill>
                </a:ext>
              </a:extLst>
            </xdr:spPr>
          </xdr:sp>
          <xdr:sp macro="" textlink="">
            <xdr:nvSpPr>
              <xdr:cNvPr id="12876" name="Option Button 588" hidden="1">
                <a:extLst>
                  <a:ext uri="{63B3BB69-23CF-44E3-9099-C40C66FF867C}">
                    <a14:compatExt spid="_x0000_s12876"/>
                  </a:ext>
                </a:extLst>
              </xdr:cNvPr>
              <xdr:cNvSpPr/>
            </xdr:nvSpPr>
            <xdr:spPr bwMode="auto">
              <a:xfrm>
                <a:off x="7247249" y="82926180"/>
                <a:ext cx="157911" cy="17478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77" name="Option Button 589" hidden="1">
                <a:extLst>
                  <a:ext uri="{63B3BB69-23CF-44E3-9099-C40C66FF867C}">
                    <a14:compatExt spid="_x0000_s12877"/>
                  </a:ext>
                </a:extLst>
              </xdr:cNvPr>
              <xdr:cNvSpPr/>
            </xdr:nvSpPr>
            <xdr:spPr bwMode="auto">
              <a:xfrm>
                <a:off x="7673613" y="82926180"/>
                <a:ext cx="157911" cy="17478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8" name="Option Button 1000" hidden="1">
                <a:extLst>
                  <a:ext uri="{63B3BB69-23CF-44E3-9099-C40C66FF867C}">
                    <a14:compatExt spid="_x0000_s13288"/>
                  </a:ext>
                </a:extLst>
              </xdr:cNvPr>
              <xdr:cNvSpPr/>
            </xdr:nvSpPr>
            <xdr:spPr bwMode="auto">
              <a:xfrm>
                <a:off x="8093720" y="82925558"/>
                <a:ext cx="157005" cy="17300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261</xdr:row>
          <xdr:rowOff>0</xdr:rowOff>
        </xdr:from>
        <xdr:to>
          <xdr:col>12</xdr:col>
          <xdr:colOff>428625</xdr:colOff>
          <xdr:row>262</xdr:row>
          <xdr:rowOff>450</xdr:rowOff>
        </xdr:to>
        <xdr:grpSp>
          <xdr:nvGrpSpPr>
            <xdr:cNvPr id="128" name="Group 127"/>
            <xdr:cNvGrpSpPr/>
          </xdr:nvGrpSpPr>
          <xdr:grpSpPr>
            <a:xfrm>
              <a:off x="7115175" y="85486875"/>
              <a:ext cx="1276350" cy="381450"/>
              <a:chOff x="7115175" y="83219925"/>
              <a:chExt cx="1276350" cy="381450"/>
            </a:xfrm>
          </xdr:grpSpPr>
          <xdr:sp macro="" textlink="">
            <xdr:nvSpPr>
              <xdr:cNvPr id="12878" name="Group Box 590" hidden="1">
                <a:extLst>
                  <a:ext uri="{63B3BB69-23CF-44E3-9099-C40C66FF867C}">
                    <a14:compatExt spid="_x0000_s12878"/>
                  </a:ext>
                </a:extLst>
              </xdr:cNvPr>
              <xdr:cNvSpPr/>
            </xdr:nvSpPr>
            <xdr:spPr bwMode="auto">
              <a:xfrm>
                <a:off x="7115175" y="83219925"/>
                <a:ext cx="1276350" cy="381450"/>
              </a:xfrm>
              <a:prstGeom prst="rect">
                <a:avLst/>
              </a:prstGeom>
              <a:noFill/>
              <a:ln w="9525">
                <a:miter lim="800000"/>
                <a:headEnd/>
                <a:tailEnd/>
              </a:ln>
              <a:extLst>
                <a:ext uri="{909E8E84-426E-40DD-AFC4-6F175D3DCCD1}">
                  <a14:hiddenFill>
                    <a:noFill/>
                  </a14:hiddenFill>
                </a:ext>
              </a:extLst>
            </xdr:spPr>
          </xdr:sp>
          <xdr:sp macro="" textlink="">
            <xdr:nvSpPr>
              <xdr:cNvPr id="12879" name="Option Button 591" hidden="1">
                <a:extLst>
                  <a:ext uri="{63B3BB69-23CF-44E3-9099-C40C66FF867C}">
                    <a14:compatExt spid="_x0000_s12879"/>
                  </a:ext>
                </a:extLst>
              </xdr:cNvPr>
              <xdr:cNvSpPr/>
            </xdr:nvSpPr>
            <xdr:spPr bwMode="auto">
              <a:xfrm>
                <a:off x="7247267" y="83307722"/>
                <a:ext cx="157911" cy="17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80" name="Option Button 592" hidden="1">
                <a:extLst>
                  <a:ext uri="{63B3BB69-23CF-44E3-9099-C40C66FF867C}">
                    <a14:compatExt spid="_x0000_s12880"/>
                  </a:ext>
                </a:extLst>
              </xdr:cNvPr>
              <xdr:cNvSpPr/>
            </xdr:nvSpPr>
            <xdr:spPr bwMode="auto">
              <a:xfrm>
                <a:off x="7673632" y="83307722"/>
                <a:ext cx="157911" cy="17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89" name="Option Button 1001" hidden="1">
                <a:extLst>
                  <a:ext uri="{63B3BB69-23CF-44E3-9099-C40C66FF867C}">
                    <a14:compatExt spid="_x0000_s13289"/>
                  </a:ext>
                </a:extLst>
              </xdr:cNvPr>
              <xdr:cNvSpPr/>
            </xdr:nvSpPr>
            <xdr:spPr bwMode="auto">
              <a:xfrm>
                <a:off x="8093739" y="83304729"/>
                <a:ext cx="157005" cy="17644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262</xdr:row>
          <xdr:rowOff>0</xdr:rowOff>
        </xdr:from>
        <xdr:to>
          <xdr:col>12</xdr:col>
          <xdr:colOff>428624</xdr:colOff>
          <xdr:row>263</xdr:row>
          <xdr:rowOff>450</xdr:rowOff>
        </xdr:to>
        <xdr:grpSp>
          <xdr:nvGrpSpPr>
            <xdr:cNvPr id="129" name="Group 128"/>
            <xdr:cNvGrpSpPr/>
          </xdr:nvGrpSpPr>
          <xdr:grpSpPr>
            <a:xfrm>
              <a:off x="7115174" y="85867875"/>
              <a:ext cx="1276350" cy="381450"/>
              <a:chOff x="7115174" y="83600925"/>
              <a:chExt cx="1276350" cy="381450"/>
            </a:xfrm>
          </xdr:grpSpPr>
          <xdr:sp macro="" textlink="">
            <xdr:nvSpPr>
              <xdr:cNvPr id="12881" name="Group Box 593" hidden="1">
                <a:extLst>
                  <a:ext uri="{63B3BB69-23CF-44E3-9099-C40C66FF867C}">
                    <a14:compatExt spid="_x0000_s12881"/>
                  </a:ext>
                </a:extLst>
              </xdr:cNvPr>
              <xdr:cNvSpPr/>
            </xdr:nvSpPr>
            <xdr:spPr bwMode="auto">
              <a:xfrm>
                <a:off x="7115174" y="83600925"/>
                <a:ext cx="1276350" cy="381450"/>
              </a:xfrm>
              <a:prstGeom prst="rect">
                <a:avLst/>
              </a:prstGeom>
              <a:noFill/>
              <a:ln w="9525">
                <a:miter lim="800000"/>
                <a:headEnd/>
                <a:tailEnd/>
              </a:ln>
              <a:extLst>
                <a:ext uri="{909E8E84-426E-40DD-AFC4-6F175D3DCCD1}">
                  <a14:hiddenFill>
                    <a:noFill/>
                  </a14:hiddenFill>
                </a:ext>
              </a:extLst>
            </xdr:spPr>
          </xdr:sp>
          <xdr:sp macro="" textlink="">
            <xdr:nvSpPr>
              <xdr:cNvPr id="12882" name="Option Button 594" hidden="1">
                <a:extLst>
                  <a:ext uri="{63B3BB69-23CF-44E3-9099-C40C66FF867C}">
                    <a14:compatExt spid="_x0000_s12882"/>
                  </a:ext>
                </a:extLst>
              </xdr:cNvPr>
              <xdr:cNvSpPr/>
            </xdr:nvSpPr>
            <xdr:spPr bwMode="auto">
              <a:xfrm>
                <a:off x="7247249" y="83688725"/>
                <a:ext cx="157911" cy="17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83" name="Option Button 595" hidden="1">
                <a:extLst>
                  <a:ext uri="{63B3BB69-23CF-44E3-9099-C40C66FF867C}">
                    <a14:compatExt spid="_x0000_s12883"/>
                  </a:ext>
                </a:extLst>
              </xdr:cNvPr>
              <xdr:cNvSpPr/>
            </xdr:nvSpPr>
            <xdr:spPr bwMode="auto">
              <a:xfrm>
                <a:off x="7673613" y="83688725"/>
                <a:ext cx="157911" cy="17301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90" name="Option Button 1002" hidden="1">
                <a:extLst>
                  <a:ext uri="{63B3BB69-23CF-44E3-9099-C40C66FF867C}">
                    <a14:compatExt spid="_x0000_s13290"/>
                  </a:ext>
                </a:extLst>
              </xdr:cNvPr>
              <xdr:cNvSpPr/>
            </xdr:nvSpPr>
            <xdr:spPr bwMode="auto">
              <a:xfrm>
                <a:off x="8093720" y="83685731"/>
                <a:ext cx="157005" cy="17644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263</xdr:row>
          <xdr:rowOff>0</xdr:rowOff>
        </xdr:from>
        <xdr:to>
          <xdr:col>12</xdr:col>
          <xdr:colOff>428624</xdr:colOff>
          <xdr:row>264</xdr:row>
          <xdr:rowOff>450</xdr:rowOff>
        </xdr:to>
        <xdr:grpSp>
          <xdr:nvGrpSpPr>
            <xdr:cNvPr id="130" name="Group 129"/>
            <xdr:cNvGrpSpPr/>
          </xdr:nvGrpSpPr>
          <xdr:grpSpPr>
            <a:xfrm>
              <a:off x="7115174" y="86248875"/>
              <a:ext cx="1276350" cy="571950"/>
              <a:chOff x="7115174" y="83981925"/>
              <a:chExt cx="1276350" cy="571950"/>
            </a:xfrm>
          </xdr:grpSpPr>
          <xdr:sp macro="" textlink="">
            <xdr:nvSpPr>
              <xdr:cNvPr id="12884" name="Group Box 596" hidden="1">
                <a:extLst>
                  <a:ext uri="{63B3BB69-23CF-44E3-9099-C40C66FF867C}">
                    <a14:compatExt spid="_x0000_s12884"/>
                  </a:ext>
                </a:extLst>
              </xdr:cNvPr>
              <xdr:cNvSpPr/>
            </xdr:nvSpPr>
            <xdr:spPr bwMode="auto">
              <a:xfrm>
                <a:off x="7115174" y="83981925"/>
                <a:ext cx="1276350" cy="571950"/>
              </a:xfrm>
              <a:prstGeom prst="rect">
                <a:avLst/>
              </a:prstGeom>
              <a:noFill/>
              <a:ln w="9525">
                <a:miter lim="800000"/>
                <a:headEnd/>
                <a:tailEnd/>
              </a:ln>
              <a:extLst>
                <a:ext uri="{909E8E84-426E-40DD-AFC4-6F175D3DCCD1}">
                  <a14:hiddenFill>
                    <a:noFill/>
                  </a14:hiddenFill>
                </a:ext>
              </a:extLst>
            </xdr:spPr>
          </xdr:sp>
          <xdr:sp macro="" textlink="">
            <xdr:nvSpPr>
              <xdr:cNvPr id="12885" name="Option Button 597" hidden="1">
                <a:extLst>
                  <a:ext uri="{63B3BB69-23CF-44E3-9099-C40C66FF867C}">
                    <a14:compatExt spid="_x0000_s12885"/>
                  </a:ext>
                </a:extLst>
              </xdr:cNvPr>
              <xdr:cNvSpPr/>
            </xdr:nvSpPr>
            <xdr:spPr bwMode="auto">
              <a:xfrm>
                <a:off x="7247249" y="84113075"/>
                <a:ext cx="157911" cy="2594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86" name="Option Button 598" hidden="1">
                <a:extLst>
                  <a:ext uri="{63B3BB69-23CF-44E3-9099-C40C66FF867C}">
                    <a14:compatExt spid="_x0000_s12886"/>
                  </a:ext>
                </a:extLst>
              </xdr:cNvPr>
              <xdr:cNvSpPr/>
            </xdr:nvSpPr>
            <xdr:spPr bwMode="auto">
              <a:xfrm>
                <a:off x="7673613" y="84113075"/>
                <a:ext cx="157911" cy="2594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91" name="Option Button 1003" hidden="1">
                <a:extLst>
                  <a:ext uri="{63B3BB69-23CF-44E3-9099-C40C66FF867C}">
                    <a14:compatExt spid="_x0000_s13291"/>
                  </a:ext>
                </a:extLst>
              </xdr:cNvPr>
              <xdr:cNvSpPr/>
            </xdr:nvSpPr>
            <xdr:spPr bwMode="auto">
              <a:xfrm>
                <a:off x="8093720" y="84108585"/>
                <a:ext cx="157005" cy="2645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263</xdr:row>
          <xdr:rowOff>564173</xdr:rowOff>
        </xdr:from>
        <xdr:to>
          <xdr:col>12</xdr:col>
          <xdr:colOff>431059</xdr:colOff>
          <xdr:row>265</xdr:row>
          <xdr:rowOff>450</xdr:rowOff>
        </xdr:to>
        <xdr:grpSp>
          <xdr:nvGrpSpPr>
            <xdr:cNvPr id="131" name="Group 130"/>
            <xdr:cNvGrpSpPr/>
          </xdr:nvGrpSpPr>
          <xdr:grpSpPr>
            <a:xfrm>
              <a:off x="7124700" y="86813048"/>
              <a:ext cx="1269259" cy="388777"/>
              <a:chOff x="7124700" y="84546098"/>
              <a:chExt cx="1269259" cy="388777"/>
            </a:xfrm>
          </xdr:grpSpPr>
          <xdr:sp macro="" textlink="">
            <xdr:nvSpPr>
              <xdr:cNvPr id="12887" name="Group Box 599" hidden="1">
                <a:extLst>
                  <a:ext uri="{63B3BB69-23CF-44E3-9099-C40C66FF867C}">
                    <a14:compatExt spid="_x0000_s12887"/>
                  </a:ext>
                </a:extLst>
              </xdr:cNvPr>
              <xdr:cNvSpPr/>
            </xdr:nvSpPr>
            <xdr:spPr bwMode="auto">
              <a:xfrm>
                <a:off x="7124700" y="84546098"/>
                <a:ext cx="1269259" cy="388777"/>
              </a:xfrm>
              <a:prstGeom prst="rect">
                <a:avLst/>
              </a:prstGeom>
              <a:noFill/>
              <a:ln w="9525">
                <a:miter lim="800000"/>
                <a:headEnd/>
                <a:tailEnd/>
              </a:ln>
              <a:extLst>
                <a:ext uri="{909E8E84-426E-40DD-AFC4-6F175D3DCCD1}">
                  <a14:hiddenFill>
                    <a:noFill/>
                  </a14:hiddenFill>
                </a:ext>
              </a:extLst>
            </xdr:spPr>
          </xdr:sp>
          <xdr:sp macro="" textlink="">
            <xdr:nvSpPr>
              <xdr:cNvPr id="12888" name="Option Button 600" hidden="1">
                <a:extLst>
                  <a:ext uri="{63B3BB69-23CF-44E3-9099-C40C66FF867C}">
                    <a14:compatExt spid="_x0000_s12888"/>
                  </a:ext>
                </a:extLst>
              </xdr:cNvPr>
              <xdr:cNvSpPr/>
            </xdr:nvSpPr>
            <xdr:spPr bwMode="auto">
              <a:xfrm>
                <a:off x="7250071" y="84635385"/>
                <a:ext cx="157611" cy="17633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89" name="Option Button 601" hidden="1">
                <a:extLst>
                  <a:ext uri="{63B3BB69-23CF-44E3-9099-C40C66FF867C}">
                    <a14:compatExt spid="_x0000_s12889"/>
                  </a:ext>
                </a:extLst>
              </xdr:cNvPr>
              <xdr:cNvSpPr/>
            </xdr:nvSpPr>
            <xdr:spPr bwMode="auto">
              <a:xfrm>
                <a:off x="7675372" y="84635385"/>
                <a:ext cx="157611" cy="17633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92" name="Option Button 1004" hidden="1">
                <a:extLst>
                  <a:ext uri="{63B3BB69-23CF-44E3-9099-C40C66FF867C}">
                    <a14:compatExt spid="_x0000_s13292"/>
                  </a:ext>
                </a:extLst>
              </xdr:cNvPr>
              <xdr:cNvSpPr/>
            </xdr:nvSpPr>
            <xdr:spPr bwMode="auto">
              <a:xfrm>
                <a:off x="8094391" y="84632333"/>
                <a:ext cx="156707" cy="17983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2931</xdr:colOff>
          <xdr:row>265</xdr:row>
          <xdr:rowOff>0</xdr:rowOff>
        </xdr:from>
        <xdr:to>
          <xdr:col>12</xdr:col>
          <xdr:colOff>431010</xdr:colOff>
          <xdr:row>265</xdr:row>
          <xdr:rowOff>352425</xdr:rowOff>
        </xdr:to>
        <xdr:grpSp>
          <xdr:nvGrpSpPr>
            <xdr:cNvPr id="132" name="Group 131"/>
            <xdr:cNvGrpSpPr/>
          </xdr:nvGrpSpPr>
          <xdr:grpSpPr>
            <a:xfrm>
              <a:off x="7118106" y="87201653"/>
              <a:ext cx="1275804" cy="352425"/>
              <a:chOff x="7118106" y="84938688"/>
              <a:chExt cx="1275804" cy="371474"/>
            </a:xfrm>
          </xdr:grpSpPr>
          <xdr:sp macro="" textlink="">
            <xdr:nvSpPr>
              <xdr:cNvPr id="12890" name="Group Box 602" hidden="1">
                <a:extLst>
                  <a:ext uri="{63B3BB69-23CF-44E3-9099-C40C66FF867C}">
                    <a14:compatExt spid="_x0000_s12890"/>
                  </a:ext>
                </a:extLst>
              </xdr:cNvPr>
              <xdr:cNvSpPr/>
            </xdr:nvSpPr>
            <xdr:spPr bwMode="auto">
              <a:xfrm>
                <a:off x="7118106" y="84938688"/>
                <a:ext cx="1275804" cy="371474"/>
              </a:xfrm>
              <a:prstGeom prst="rect">
                <a:avLst/>
              </a:prstGeom>
              <a:noFill/>
              <a:ln w="9525">
                <a:miter lim="800000"/>
                <a:headEnd/>
                <a:tailEnd/>
              </a:ln>
              <a:extLst>
                <a:ext uri="{909E8E84-426E-40DD-AFC4-6F175D3DCCD1}">
                  <a14:hiddenFill>
                    <a:noFill/>
                  </a14:hiddenFill>
                </a:ext>
              </a:extLst>
            </xdr:spPr>
          </xdr:sp>
          <xdr:sp macro="" textlink="">
            <xdr:nvSpPr>
              <xdr:cNvPr id="12891" name="Option Button 603" hidden="1">
                <a:extLst>
                  <a:ext uri="{63B3BB69-23CF-44E3-9099-C40C66FF867C}">
                    <a14:compatExt spid="_x0000_s12891"/>
                  </a:ext>
                </a:extLst>
              </xdr:cNvPr>
              <xdr:cNvSpPr/>
            </xdr:nvSpPr>
            <xdr:spPr bwMode="auto">
              <a:xfrm>
                <a:off x="7250078" y="85022424"/>
                <a:ext cx="157843" cy="1728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92" name="Option Button 604" hidden="1">
                <a:extLst>
                  <a:ext uri="{63B3BB69-23CF-44E3-9099-C40C66FF867C}">
                    <a14:compatExt spid="_x0000_s12892"/>
                  </a:ext>
                </a:extLst>
              </xdr:cNvPr>
              <xdr:cNvSpPr/>
            </xdr:nvSpPr>
            <xdr:spPr bwMode="auto">
              <a:xfrm>
                <a:off x="7676203" y="85022424"/>
                <a:ext cx="157843" cy="1728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294" name="Option Button 1006" hidden="1">
                <a:extLst>
                  <a:ext uri="{63B3BB69-23CF-44E3-9099-C40C66FF867C}">
                    <a14:compatExt spid="_x0000_s13294"/>
                  </a:ext>
                </a:extLst>
              </xdr:cNvPr>
              <xdr:cNvSpPr/>
            </xdr:nvSpPr>
            <xdr:spPr bwMode="auto">
              <a:xfrm>
                <a:off x="8096064" y="85020082"/>
                <a:ext cx="156939" cy="1705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344</xdr:row>
          <xdr:rowOff>0</xdr:rowOff>
        </xdr:from>
        <xdr:to>
          <xdr:col>12</xdr:col>
          <xdr:colOff>428625</xdr:colOff>
          <xdr:row>345</xdr:row>
          <xdr:rowOff>7650</xdr:rowOff>
        </xdr:to>
        <xdr:grpSp>
          <xdr:nvGrpSpPr>
            <xdr:cNvPr id="133" name="Group 132"/>
            <xdr:cNvGrpSpPr/>
          </xdr:nvGrpSpPr>
          <xdr:grpSpPr>
            <a:xfrm>
              <a:off x="7124700" y="111566274"/>
              <a:ext cx="1266825" cy="388650"/>
              <a:chOff x="7124700" y="108402831"/>
              <a:chExt cx="1266825" cy="579150"/>
            </a:xfrm>
          </xdr:grpSpPr>
          <xdr:sp macro="" textlink="">
            <xdr:nvSpPr>
              <xdr:cNvPr id="12911" name="Group Box 623" hidden="1">
                <a:extLst>
                  <a:ext uri="{63B3BB69-23CF-44E3-9099-C40C66FF867C}">
                    <a14:compatExt spid="_x0000_s12911"/>
                  </a:ext>
                </a:extLst>
              </xdr:cNvPr>
              <xdr:cNvSpPr/>
            </xdr:nvSpPr>
            <xdr:spPr bwMode="auto">
              <a:xfrm>
                <a:off x="7124700" y="108402831"/>
                <a:ext cx="1266825" cy="579150"/>
              </a:xfrm>
              <a:prstGeom prst="rect">
                <a:avLst/>
              </a:prstGeom>
              <a:noFill/>
              <a:ln w="9525">
                <a:miter lim="800000"/>
                <a:headEnd/>
                <a:tailEnd/>
              </a:ln>
              <a:extLst>
                <a:ext uri="{909E8E84-426E-40DD-AFC4-6F175D3DCCD1}">
                  <a14:hiddenFill>
                    <a:noFill/>
                  </a14:hiddenFill>
                </a:ext>
              </a:extLst>
            </xdr:spPr>
          </xdr:sp>
          <xdr:sp macro="" textlink="">
            <xdr:nvSpPr>
              <xdr:cNvPr id="12912" name="Option Button 624" hidden="1">
                <a:extLst>
                  <a:ext uri="{63B3BB69-23CF-44E3-9099-C40C66FF867C}">
                    <a14:compatExt spid="_x0000_s12912"/>
                  </a:ext>
                </a:extLst>
              </xdr:cNvPr>
              <xdr:cNvSpPr/>
            </xdr:nvSpPr>
            <xdr:spPr bwMode="auto">
              <a:xfrm>
                <a:off x="7246813" y="108538158"/>
                <a:ext cx="157611" cy="2626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13" name="Option Button 625" hidden="1">
                <a:extLst>
                  <a:ext uri="{63B3BB69-23CF-44E3-9099-C40C66FF867C}">
                    <a14:compatExt spid="_x0000_s12913"/>
                  </a:ext>
                </a:extLst>
              </xdr:cNvPr>
              <xdr:cNvSpPr/>
            </xdr:nvSpPr>
            <xdr:spPr bwMode="auto">
              <a:xfrm>
                <a:off x="7662588" y="108538158"/>
                <a:ext cx="157611" cy="2626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0" name="Option Button 1012" hidden="1">
                <a:extLst>
                  <a:ext uri="{63B3BB69-23CF-44E3-9099-C40C66FF867C}">
                    <a14:compatExt spid="_x0000_s13300"/>
                  </a:ext>
                </a:extLst>
              </xdr:cNvPr>
              <xdr:cNvSpPr/>
            </xdr:nvSpPr>
            <xdr:spPr bwMode="auto">
              <a:xfrm>
                <a:off x="8081608" y="108534598"/>
                <a:ext cx="156707" cy="25929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345</xdr:row>
          <xdr:rowOff>0</xdr:rowOff>
        </xdr:from>
        <xdr:to>
          <xdr:col>12</xdr:col>
          <xdr:colOff>426177</xdr:colOff>
          <xdr:row>346</xdr:row>
          <xdr:rowOff>9975</xdr:rowOff>
        </xdr:to>
        <xdr:grpSp>
          <xdr:nvGrpSpPr>
            <xdr:cNvPr id="135" name="Group 134"/>
            <xdr:cNvGrpSpPr/>
          </xdr:nvGrpSpPr>
          <xdr:grpSpPr>
            <a:xfrm>
              <a:off x="7115174" y="111947325"/>
              <a:ext cx="1273903" cy="390975"/>
              <a:chOff x="7115174" y="108975525"/>
              <a:chExt cx="1273903" cy="390975"/>
            </a:xfrm>
          </xdr:grpSpPr>
          <xdr:sp macro="" textlink="">
            <xdr:nvSpPr>
              <xdr:cNvPr id="12905" name="Group Box 617" hidden="1">
                <a:extLst>
                  <a:ext uri="{63B3BB69-23CF-44E3-9099-C40C66FF867C}">
                    <a14:compatExt spid="_x0000_s12905"/>
                  </a:ext>
                </a:extLst>
              </xdr:cNvPr>
              <xdr:cNvSpPr/>
            </xdr:nvSpPr>
            <xdr:spPr bwMode="auto">
              <a:xfrm>
                <a:off x="7115174" y="108975525"/>
                <a:ext cx="1273903" cy="390975"/>
              </a:xfrm>
              <a:prstGeom prst="rect">
                <a:avLst/>
              </a:prstGeom>
              <a:noFill/>
              <a:ln w="9525">
                <a:miter lim="800000"/>
                <a:headEnd/>
                <a:tailEnd/>
              </a:ln>
              <a:extLst>
                <a:ext uri="{909E8E84-426E-40DD-AFC4-6F175D3DCCD1}">
                  <a14:hiddenFill>
                    <a:noFill/>
                  </a14:hiddenFill>
                </a:ext>
              </a:extLst>
            </xdr:spPr>
          </xdr:sp>
          <xdr:sp macro="" textlink="">
            <xdr:nvSpPr>
              <xdr:cNvPr id="12906" name="Option Button 618" hidden="1">
                <a:extLst>
                  <a:ext uri="{63B3BB69-23CF-44E3-9099-C40C66FF867C}">
                    <a14:compatExt spid="_x0000_s12906"/>
                  </a:ext>
                </a:extLst>
              </xdr:cNvPr>
              <xdr:cNvSpPr/>
            </xdr:nvSpPr>
            <xdr:spPr bwMode="auto">
              <a:xfrm>
                <a:off x="7244035" y="109065530"/>
                <a:ext cx="157911"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07" name="Option Button 619" hidden="1">
                <a:extLst>
                  <a:ext uri="{63B3BB69-23CF-44E3-9099-C40C66FF867C}">
                    <a14:compatExt spid="_x0000_s12907"/>
                  </a:ext>
                </a:extLst>
              </xdr:cNvPr>
              <xdr:cNvSpPr/>
            </xdr:nvSpPr>
            <xdr:spPr bwMode="auto">
              <a:xfrm>
                <a:off x="7660874" y="109065530"/>
                <a:ext cx="157911"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1" name="Option Button 1013" hidden="1">
                <a:extLst>
                  <a:ext uri="{63B3BB69-23CF-44E3-9099-C40C66FF867C}">
                    <a14:compatExt spid="_x0000_s13301"/>
                  </a:ext>
                </a:extLst>
              </xdr:cNvPr>
              <xdr:cNvSpPr/>
            </xdr:nvSpPr>
            <xdr:spPr bwMode="auto">
              <a:xfrm>
                <a:off x="8080981" y="109062461"/>
                <a:ext cx="157006" cy="18084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346</xdr:row>
          <xdr:rowOff>0</xdr:rowOff>
        </xdr:from>
        <xdr:to>
          <xdr:col>12</xdr:col>
          <xdr:colOff>428625</xdr:colOff>
          <xdr:row>347</xdr:row>
          <xdr:rowOff>7650</xdr:rowOff>
        </xdr:to>
        <xdr:grpSp>
          <xdr:nvGrpSpPr>
            <xdr:cNvPr id="137" name="Group 136"/>
            <xdr:cNvGrpSpPr/>
          </xdr:nvGrpSpPr>
          <xdr:grpSpPr>
            <a:xfrm>
              <a:off x="7124700" y="112328282"/>
              <a:ext cx="1266825" cy="388650"/>
              <a:chOff x="7124700" y="109355710"/>
              <a:chExt cx="1266825" cy="579151"/>
            </a:xfrm>
          </xdr:grpSpPr>
          <xdr:sp macro="" textlink="">
            <xdr:nvSpPr>
              <xdr:cNvPr id="12908" name="Group Box 620" hidden="1">
                <a:extLst>
                  <a:ext uri="{63B3BB69-23CF-44E3-9099-C40C66FF867C}">
                    <a14:compatExt spid="_x0000_s12908"/>
                  </a:ext>
                </a:extLst>
              </xdr:cNvPr>
              <xdr:cNvSpPr/>
            </xdr:nvSpPr>
            <xdr:spPr bwMode="auto">
              <a:xfrm>
                <a:off x="7124700" y="109355710"/>
                <a:ext cx="1266825" cy="579151"/>
              </a:xfrm>
              <a:prstGeom prst="rect">
                <a:avLst/>
              </a:prstGeom>
              <a:noFill/>
              <a:ln w="9525">
                <a:miter lim="800000"/>
                <a:headEnd/>
                <a:tailEnd/>
              </a:ln>
              <a:extLst>
                <a:ext uri="{909E8E84-426E-40DD-AFC4-6F175D3DCCD1}">
                  <a14:hiddenFill>
                    <a:noFill/>
                  </a14:hiddenFill>
                </a:ext>
              </a:extLst>
            </xdr:spPr>
          </xdr:sp>
          <xdr:sp macro="" textlink="">
            <xdr:nvSpPr>
              <xdr:cNvPr id="12909" name="Option Button 621" hidden="1">
                <a:extLst>
                  <a:ext uri="{63B3BB69-23CF-44E3-9099-C40C66FF867C}">
                    <a14:compatExt spid="_x0000_s12909"/>
                  </a:ext>
                </a:extLst>
              </xdr:cNvPr>
              <xdr:cNvSpPr/>
            </xdr:nvSpPr>
            <xdr:spPr bwMode="auto">
              <a:xfrm>
                <a:off x="7246813" y="109490644"/>
                <a:ext cx="157611" cy="2626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10" name="Option Button 622" hidden="1">
                <a:extLst>
                  <a:ext uri="{63B3BB69-23CF-44E3-9099-C40C66FF867C}">
                    <a14:compatExt spid="_x0000_s12910"/>
                  </a:ext>
                </a:extLst>
              </xdr:cNvPr>
              <xdr:cNvSpPr/>
            </xdr:nvSpPr>
            <xdr:spPr bwMode="auto">
              <a:xfrm>
                <a:off x="7662588" y="109490644"/>
                <a:ext cx="157611" cy="2626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2" name="Option Button 1014" hidden="1">
                <a:extLst>
                  <a:ext uri="{63B3BB69-23CF-44E3-9099-C40C66FF867C}">
                    <a14:compatExt spid="_x0000_s13302"/>
                  </a:ext>
                </a:extLst>
              </xdr:cNvPr>
              <xdr:cNvSpPr/>
            </xdr:nvSpPr>
            <xdr:spPr bwMode="auto">
              <a:xfrm>
                <a:off x="8081608" y="109487087"/>
                <a:ext cx="156707" cy="25929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347</xdr:row>
          <xdr:rowOff>0</xdr:rowOff>
        </xdr:from>
        <xdr:to>
          <xdr:col>12</xdr:col>
          <xdr:colOff>428625</xdr:colOff>
          <xdr:row>348</xdr:row>
          <xdr:rowOff>7650</xdr:rowOff>
        </xdr:to>
        <xdr:grpSp>
          <xdr:nvGrpSpPr>
            <xdr:cNvPr id="138" name="Group 137"/>
            <xdr:cNvGrpSpPr/>
          </xdr:nvGrpSpPr>
          <xdr:grpSpPr>
            <a:xfrm>
              <a:off x="7124700" y="112709298"/>
              <a:ext cx="1266825" cy="388650"/>
              <a:chOff x="7124700" y="109926799"/>
              <a:chExt cx="1266825" cy="579151"/>
            </a:xfrm>
          </xdr:grpSpPr>
          <xdr:sp macro="" textlink="">
            <xdr:nvSpPr>
              <xdr:cNvPr id="12914" name="Group Box 626" hidden="1">
                <a:extLst>
                  <a:ext uri="{63B3BB69-23CF-44E3-9099-C40C66FF867C}">
                    <a14:compatExt spid="_x0000_s12914"/>
                  </a:ext>
                </a:extLst>
              </xdr:cNvPr>
              <xdr:cNvSpPr/>
            </xdr:nvSpPr>
            <xdr:spPr bwMode="auto">
              <a:xfrm>
                <a:off x="7124700" y="109926799"/>
                <a:ext cx="1266825" cy="579151"/>
              </a:xfrm>
              <a:prstGeom prst="rect">
                <a:avLst/>
              </a:prstGeom>
              <a:noFill/>
              <a:ln w="9525">
                <a:miter lim="800000"/>
                <a:headEnd/>
                <a:tailEnd/>
              </a:ln>
              <a:extLst>
                <a:ext uri="{909E8E84-426E-40DD-AFC4-6F175D3DCCD1}">
                  <a14:hiddenFill>
                    <a:noFill/>
                  </a14:hiddenFill>
                </a:ext>
              </a:extLst>
            </xdr:spPr>
          </xdr:sp>
          <xdr:sp macro="" textlink="">
            <xdr:nvSpPr>
              <xdr:cNvPr id="12915" name="Option Button 627" hidden="1">
                <a:extLst>
                  <a:ext uri="{63B3BB69-23CF-44E3-9099-C40C66FF867C}">
                    <a14:compatExt spid="_x0000_s12915"/>
                  </a:ext>
                </a:extLst>
              </xdr:cNvPr>
              <xdr:cNvSpPr/>
            </xdr:nvSpPr>
            <xdr:spPr bwMode="auto">
              <a:xfrm>
                <a:off x="7246813" y="110062164"/>
                <a:ext cx="157611" cy="2626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16" name="Option Button 628" hidden="1">
                <a:extLst>
                  <a:ext uri="{63B3BB69-23CF-44E3-9099-C40C66FF867C}">
                    <a14:compatExt spid="_x0000_s12916"/>
                  </a:ext>
                </a:extLst>
              </xdr:cNvPr>
              <xdr:cNvSpPr/>
            </xdr:nvSpPr>
            <xdr:spPr bwMode="auto">
              <a:xfrm>
                <a:off x="7662588" y="110062164"/>
                <a:ext cx="157611" cy="2626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3" name="Option Button 1015" hidden="1">
                <a:extLst>
                  <a:ext uri="{63B3BB69-23CF-44E3-9099-C40C66FF867C}">
                    <a14:compatExt spid="_x0000_s13303"/>
                  </a:ext>
                </a:extLst>
              </xdr:cNvPr>
              <xdr:cNvSpPr/>
            </xdr:nvSpPr>
            <xdr:spPr bwMode="auto">
              <a:xfrm>
                <a:off x="8081608" y="110058607"/>
                <a:ext cx="156707" cy="25929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348</xdr:row>
          <xdr:rowOff>0</xdr:rowOff>
        </xdr:from>
        <xdr:to>
          <xdr:col>12</xdr:col>
          <xdr:colOff>428625</xdr:colOff>
          <xdr:row>349</xdr:row>
          <xdr:rowOff>7650</xdr:rowOff>
        </xdr:to>
        <xdr:grpSp>
          <xdr:nvGrpSpPr>
            <xdr:cNvPr id="139" name="Group 138"/>
            <xdr:cNvGrpSpPr/>
          </xdr:nvGrpSpPr>
          <xdr:grpSpPr>
            <a:xfrm>
              <a:off x="7124700" y="113090130"/>
              <a:ext cx="1266825" cy="255300"/>
              <a:chOff x="7124700" y="110499208"/>
              <a:chExt cx="1266825" cy="388653"/>
            </a:xfrm>
          </xdr:grpSpPr>
          <xdr:sp macro="" textlink="">
            <xdr:nvSpPr>
              <xdr:cNvPr id="12917" name="Group Box 629" hidden="1">
                <a:extLst>
                  <a:ext uri="{63B3BB69-23CF-44E3-9099-C40C66FF867C}">
                    <a14:compatExt spid="_x0000_s12917"/>
                  </a:ext>
                </a:extLst>
              </xdr:cNvPr>
              <xdr:cNvSpPr/>
            </xdr:nvSpPr>
            <xdr:spPr bwMode="auto">
              <a:xfrm>
                <a:off x="7124700" y="110499208"/>
                <a:ext cx="1266825" cy="388653"/>
              </a:xfrm>
              <a:prstGeom prst="rect">
                <a:avLst/>
              </a:prstGeom>
              <a:noFill/>
              <a:ln w="9525">
                <a:miter lim="800000"/>
                <a:headEnd/>
                <a:tailEnd/>
              </a:ln>
              <a:extLst>
                <a:ext uri="{909E8E84-426E-40DD-AFC4-6F175D3DCCD1}">
                  <a14:hiddenFill>
                    <a:noFill/>
                  </a14:hiddenFill>
                </a:ext>
              </a:extLst>
            </xdr:spPr>
          </xdr:sp>
          <xdr:sp macro="" textlink="">
            <xdr:nvSpPr>
              <xdr:cNvPr id="12918" name="Option Button 630" hidden="1">
                <a:extLst>
                  <a:ext uri="{63B3BB69-23CF-44E3-9099-C40C66FF867C}">
                    <a14:compatExt spid="_x0000_s12918"/>
                  </a:ext>
                </a:extLst>
              </xdr:cNvPr>
              <xdr:cNvSpPr/>
            </xdr:nvSpPr>
            <xdr:spPr bwMode="auto">
              <a:xfrm>
                <a:off x="7246813" y="110589227"/>
                <a:ext cx="157611" cy="1762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19" name="Option Button 631" hidden="1">
                <a:extLst>
                  <a:ext uri="{63B3BB69-23CF-44E3-9099-C40C66FF867C}">
                    <a14:compatExt spid="_x0000_s12919"/>
                  </a:ext>
                </a:extLst>
              </xdr:cNvPr>
              <xdr:cNvSpPr/>
            </xdr:nvSpPr>
            <xdr:spPr bwMode="auto">
              <a:xfrm>
                <a:off x="7662588" y="110589227"/>
                <a:ext cx="157611" cy="1762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4" name="Option Button 1016" hidden="1">
                <a:extLst>
                  <a:ext uri="{63B3BB69-23CF-44E3-9099-C40C66FF867C}">
                    <a14:compatExt spid="_x0000_s13304"/>
                  </a:ext>
                </a:extLst>
              </xdr:cNvPr>
              <xdr:cNvSpPr/>
            </xdr:nvSpPr>
            <xdr:spPr bwMode="auto">
              <a:xfrm>
                <a:off x="8081608" y="110586840"/>
                <a:ext cx="156707" cy="1740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349</xdr:row>
          <xdr:rowOff>0</xdr:rowOff>
        </xdr:from>
        <xdr:to>
          <xdr:col>12</xdr:col>
          <xdr:colOff>426177</xdr:colOff>
          <xdr:row>350</xdr:row>
          <xdr:rowOff>14654</xdr:rowOff>
        </xdr:to>
        <xdr:grpSp>
          <xdr:nvGrpSpPr>
            <xdr:cNvPr id="140" name="Group 139"/>
            <xdr:cNvGrpSpPr/>
          </xdr:nvGrpSpPr>
          <xdr:grpSpPr>
            <a:xfrm>
              <a:off x="7115175" y="113337975"/>
              <a:ext cx="1273902" cy="395654"/>
              <a:chOff x="7115175" y="110880525"/>
              <a:chExt cx="1273902" cy="395654"/>
            </a:xfrm>
          </xdr:grpSpPr>
          <xdr:sp macro="" textlink="">
            <xdr:nvSpPr>
              <xdr:cNvPr id="12920" name="Group Box 632" hidden="1">
                <a:extLst>
                  <a:ext uri="{63B3BB69-23CF-44E3-9099-C40C66FF867C}">
                    <a14:compatExt spid="_x0000_s12920"/>
                  </a:ext>
                </a:extLst>
              </xdr:cNvPr>
              <xdr:cNvSpPr/>
            </xdr:nvSpPr>
            <xdr:spPr bwMode="auto">
              <a:xfrm>
                <a:off x="7115175" y="110880525"/>
                <a:ext cx="1273902" cy="395654"/>
              </a:xfrm>
              <a:prstGeom prst="rect">
                <a:avLst/>
              </a:prstGeom>
              <a:noFill/>
              <a:ln w="9525">
                <a:miter lim="800000"/>
                <a:headEnd/>
                <a:tailEnd/>
              </a:ln>
              <a:extLst>
                <a:ext uri="{909E8E84-426E-40DD-AFC4-6F175D3DCCD1}">
                  <a14:hiddenFill>
                    <a:noFill/>
                  </a14:hiddenFill>
                </a:ext>
              </a:extLst>
            </xdr:spPr>
          </xdr:sp>
          <xdr:sp macro="" textlink="">
            <xdr:nvSpPr>
              <xdr:cNvPr id="12921" name="Option Button 633" hidden="1">
                <a:extLst>
                  <a:ext uri="{63B3BB69-23CF-44E3-9099-C40C66FF867C}">
                    <a14:compatExt spid="_x0000_s12921"/>
                  </a:ext>
                </a:extLst>
              </xdr:cNvPr>
              <xdr:cNvSpPr/>
            </xdr:nvSpPr>
            <xdr:spPr bwMode="auto">
              <a:xfrm>
                <a:off x="7244023" y="110971535"/>
                <a:ext cx="157911" cy="1794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22" name="Option Button 634" hidden="1">
                <a:extLst>
                  <a:ext uri="{63B3BB69-23CF-44E3-9099-C40C66FF867C}">
                    <a14:compatExt spid="_x0000_s12922"/>
                  </a:ext>
                </a:extLst>
              </xdr:cNvPr>
              <xdr:cNvSpPr/>
            </xdr:nvSpPr>
            <xdr:spPr bwMode="auto">
              <a:xfrm>
                <a:off x="7660862" y="110971535"/>
                <a:ext cx="157911" cy="1794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5" name="Option Button 1017" hidden="1">
                <a:extLst>
                  <a:ext uri="{63B3BB69-23CF-44E3-9099-C40C66FF867C}">
                    <a14:compatExt spid="_x0000_s13305"/>
                  </a:ext>
                </a:extLst>
              </xdr:cNvPr>
              <xdr:cNvSpPr/>
            </xdr:nvSpPr>
            <xdr:spPr bwMode="auto">
              <a:xfrm>
                <a:off x="8080969" y="110968429"/>
                <a:ext cx="157005" cy="18301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351</xdr:row>
          <xdr:rowOff>1</xdr:rowOff>
        </xdr:from>
        <xdr:to>
          <xdr:col>12</xdr:col>
          <xdr:colOff>428625</xdr:colOff>
          <xdr:row>351</xdr:row>
          <xdr:rowOff>352425</xdr:rowOff>
        </xdr:to>
        <xdr:grpSp>
          <xdr:nvGrpSpPr>
            <xdr:cNvPr id="143" name="Group 142"/>
            <xdr:cNvGrpSpPr/>
          </xdr:nvGrpSpPr>
          <xdr:grpSpPr>
            <a:xfrm>
              <a:off x="7124700" y="114100013"/>
              <a:ext cx="1266825" cy="352424"/>
              <a:chOff x="7124700" y="111643230"/>
              <a:chExt cx="1266825" cy="381000"/>
            </a:xfrm>
          </xdr:grpSpPr>
          <xdr:sp macro="" textlink="">
            <xdr:nvSpPr>
              <xdr:cNvPr id="12923" name="Group Box 635" hidden="1">
                <a:extLst>
                  <a:ext uri="{63B3BB69-23CF-44E3-9099-C40C66FF867C}">
                    <a14:compatExt spid="_x0000_s12923"/>
                  </a:ext>
                </a:extLst>
              </xdr:cNvPr>
              <xdr:cNvSpPr/>
            </xdr:nvSpPr>
            <xdr:spPr bwMode="auto">
              <a:xfrm>
                <a:off x="7124700" y="111643230"/>
                <a:ext cx="1266825" cy="381000"/>
              </a:xfrm>
              <a:prstGeom prst="rect">
                <a:avLst/>
              </a:prstGeom>
              <a:noFill/>
              <a:ln w="9525">
                <a:miter lim="800000"/>
                <a:headEnd/>
                <a:tailEnd/>
              </a:ln>
              <a:extLst>
                <a:ext uri="{909E8E84-426E-40DD-AFC4-6F175D3DCCD1}">
                  <a14:hiddenFill>
                    <a:noFill/>
                  </a14:hiddenFill>
                </a:ext>
              </a:extLst>
            </xdr:spPr>
          </xdr:sp>
          <xdr:sp macro="" textlink="">
            <xdr:nvSpPr>
              <xdr:cNvPr id="12924" name="Option Button 636" hidden="1">
                <a:extLst>
                  <a:ext uri="{63B3BB69-23CF-44E3-9099-C40C66FF867C}">
                    <a14:compatExt spid="_x0000_s12924"/>
                  </a:ext>
                </a:extLst>
              </xdr:cNvPr>
              <xdr:cNvSpPr/>
            </xdr:nvSpPr>
            <xdr:spPr bwMode="auto">
              <a:xfrm>
                <a:off x="7246813" y="111729397"/>
                <a:ext cx="157611" cy="18924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25" name="Option Button 637" hidden="1">
                <a:extLst>
                  <a:ext uri="{63B3BB69-23CF-44E3-9099-C40C66FF867C}">
                    <a14:compatExt spid="_x0000_s12925"/>
                  </a:ext>
                </a:extLst>
              </xdr:cNvPr>
              <xdr:cNvSpPr/>
            </xdr:nvSpPr>
            <xdr:spPr bwMode="auto">
              <a:xfrm>
                <a:off x="7662588" y="111729397"/>
                <a:ext cx="157611" cy="18924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6" name="Option Button 1018" hidden="1">
                <a:extLst>
                  <a:ext uri="{63B3BB69-23CF-44E3-9099-C40C66FF867C}">
                    <a14:compatExt spid="_x0000_s13306"/>
                  </a:ext>
                </a:extLst>
              </xdr:cNvPr>
              <xdr:cNvSpPr/>
            </xdr:nvSpPr>
            <xdr:spPr bwMode="auto">
              <a:xfrm>
                <a:off x="8081608" y="111726526"/>
                <a:ext cx="156707" cy="1903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436</xdr:row>
          <xdr:rowOff>0</xdr:rowOff>
        </xdr:from>
        <xdr:to>
          <xdr:col>12</xdr:col>
          <xdr:colOff>447675</xdr:colOff>
          <xdr:row>436</xdr:row>
          <xdr:rowOff>561975</xdr:rowOff>
        </xdr:to>
        <xdr:grpSp>
          <xdr:nvGrpSpPr>
            <xdr:cNvPr id="144" name="Group 143"/>
            <xdr:cNvGrpSpPr/>
          </xdr:nvGrpSpPr>
          <xdr:grpSpPr>
            <a:xfrm>
              <a:off x="7115175" y="142055655"/>
              <a:ext cx="1295400" cy="381000"/>
              <a:chOff x="7115175" y="138898669"/>
              <a:chExt cx="1295400" cy="561975"/>
            </a:xfrm>
          </xdr:grpSpPr>
          <xdr:sp macro="" textlink="">
            <xdr:nvSpPr>
              <xdr:cNvPr id="12932" name="Group Box 644" hidden="1">
                <a:extLst>
                  <a:ext uri="{63B3BB69-23CF-44E3-9099-C40C66FF867C}">
                    <a14:compatExt spid="_x0000_s12932"/>
                  </a:ext>
                </a:extLst>
              </xdr:cNvPr>
              <xdr:cNvSpPr/>
            </xdr:nvSpPr>
            <xdr:spPr bwMode="auto">
              <a:xfrm>
                <a:off x="7115175" y="138898669"/>
                <a:ext cx="1295400" cy="561975"/>
              </a:xfrm>
              <a:prstGeom prst="rect">
                <a:avLst/>
              </a:prstGeom>
              <a:noFill/>
              <a:ln w="9525">
                <a:miter lim="800000"/>
                <a:headEnd/>
                <a:tailEnd/>
              </a:ln>
              <a:extLst>
                <a:ext uri="{909E8E84-426E-40DD-AFC4-6F175D3DCCD1}">
                  <a14:hiddenFill>
                    <a:noFill/>
                  </a14:hiddenFill>
                </a:ext>
              </a:extLst>
            </xdr:spPr>
          </xdr:sp>
          <xdr:sp macro="" textlink="">
            <xdr:nvSpPr>
              <xdr:cNvPr id="12933" name="Option Button 645" hidden="1">
                <a:extLst>
                  <a:ext uri="{63B3BB69-23CF-44E3-9099-C40C66FF867C}">
                    <a14:compatExt spid="_x0000_s12933"/>
                  </a:ext>
                </a:extLst>
              </xdr:cNvPr>
              <xdr:cNvSpPr/>
            </xdr:nvSpPr>
            <xdr:spPr bwMode="auto">
              <a:xfrm>
                <a:off x="7239000" y="138988805"/>
                <a:ext cx="323850" cy="1809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34" name="Option Button 646" hidden="1">
                <a:extLst>
                  <a:ext uri="{63B3BB69-23CF-44E3-9099-C40C66FF867C}">
                    <a14:compatExt spid="_x0000_s12934"/>
                  </a:ext>
                </a:extLst>
              </xdr:cNvPr>
              <xdr:cNvSpPr/>
            </xdr:nvSpPr>
            <xdr:spPr bwMode="auto">
              <a:xfrm>
                <a:off x="7667625" y="138988805"/>
                <a:ext cx="161925" cy="1809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7" name="Option Button 1019" hidden="1">
                <a:extLst>
                  <a:ext uri="{63B3BB69-23CF-44E3-9099-C40C66FF867C}">
                    <a14:compatExt spid="_x0000_s13307"/>
                  </a:ext>
                </a:extLst>
              </xdr:cNvPr>
              <xdr:cNvSpPr/>
            </xdr:nvSpPr>
            <xdr:spPr bwMode="auto">
              <a:xfrm>
                <a:off x="8074670" y="138988805"/>
                <a:ext cx="226695" cy="1809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2931</xdr:colOff>
          <xdr:row>436</xdr:row>
          <xdr:rowOff>564173</xdr:rowOff>
        </xdr:from>
        <xdr:to>
          <xdr:col>12</xdr:col>
          <xdr:colOff>450052</xdr:colOff>
          <xdr:row>438</xdr:row>
          <xdr:rowOff>15000</xdr:rowOff>
        </xdr:to>
        <xdr:grpSp>
          <xdr:nvGrpSpPr>
            <xdr:cNvPr id="145" name="Group 144"/>
            <xdr:cNvGrpSpPr/>
          </xdr:nvGrpSpPr>
          <xdr:grpSpPr>
            <a:xfrm>
              <a:off x="7118106" y="142439087"/>
              <a:ext cx="1294846" cy="393802"/>
              <a:chOff x="7118106" y="139468148"/>
              <a:chExt cx="1294846" cy="593827"/>
            </a:xfrm>
          </xdr:grpSpPr>
          <xdr:sp macro="" textlink="">
            <xdr:nvSpPr>
              <xdr:cNvPr id="13163" name="Group Box 875" hidden="1">
                <a:extLst>
                  <a:ext uri="{63B3BB69-23CF-44E3-9099-C40C66FF867C}">
                    <a14:compatExt spid="_x0000_s13163"/>
                  </a:ext>
                </a:extLst>
              </xdr:cNvPr>
              <xdr:cNvSpPr/>
            </xdr:nvSpPr>
            <xdr:spPr bwMode="auto">
              <a:xfrm>
                <a:off x="7118106" y="139468148"/>
                <a:ext cx="1294846" cy="593827"/>
              </a:xfrm>
              <a:prstGeom prst="rect">
                <a:avLst/>
              </a:prstGeom>
              <a:noFill/>
              <a:ln w="9525">
                <a:miter lim="800000"/>
                <a:headEnd/>
                <a:tailEnd/>
              </a:ln>
              <a:extLst>
                <a:ext uri="{909E8E84-426E-40DD-AFC4-6F175D3DCCD1}">
                  <a14:hiddenFill>
                    <a:noFill/>
                  </a14:hiddenFill>
                </a:ext>
              </a:extLst>
            </xdr:spPr>
          </xdr:sp>
          <xdr:sp macro="" textlink="">
            <xdr:nvSpPr>
              <xdr:cNvPr id="13164" name="Option Button 876" hidden="1">
                <a:extLst>
                  <a:ext uri="{63B3BB69-23CF-44E3-9099-C40C66FF867C}">
                    <a14:compatExt spid="_x0000_s13164"/>
                  </a:ext>
                </a:extLst>
              </xdr:cNvPr>
              <xdr:cNvSpPr/>
            </xdr:nvSpPr>
            <xdr:spPr bwMode="auto">
              <a:xfrm>
                <a:off x="7239000" y="139602912"/>
                <a:ext cx="157843" cy="26934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165" name="Option Button 877" hidden="1">
                <a:extLst>
                  <a:ext uri="{63B3BB69-23CF-44E3-9099-C40C66FF867C}">
                    <a14:compatExt spid="_x0000_s13165"/>
                  </a:ext>
                </a:extLst>
              </xdr:cNvPr>
              <xdr:cNvSpPr/>
            </xdr:nvSpPr>
            <xdr:spPr bwMode="auto">
              <a:xfrm>
                <a:off x="7667625" y="139602912"/>
                <a:ext cx="157843" cy="26934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8" name="Option Button 1020" hidden="1">
                <a:extLst>
                  <a:ext uri="{63B3BB69-23CF-44E3-9099-C40C66FF867C}">
                    <a14:compatExt spid="_x0000_s13308"/>
                  </a:ext>
                </a:extLst>
              </xdr:cNvPr>
              <xdr:cNvSpPr/>
            </xdr:nvSpPr>
            <xdr:spPr bwMode="auto">
              <a:xfrm>
                <a:off x="8074670" y="139609992"/>
                <a:ext cx="156939" cy="2571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439</xdr:row>
          <xdr:rowOff>9525</xdr:rowOff>
        </xdr:from>
        <xdr:to>
          <xdr:col>12</xdr:col>
          <xdr:colOff>447674</xdr:colOff>
          <xdr:row>440</xdr:row>
          <xdr:rowOff>17175</xdr:rowOff>
        </xdr:to>
        <xdr:grpSp>
          <xdr:nvGrpSpPr>
            <xdr:cNvPr id="146" name="Group 145"/>
            <xdr:cNvGrpSpPr/>
          </xdr:nvGrpSpPr>
          <xdr:grpSpPr>
            <a:xfrm>
              <a:off x="7115174" y="143075025"/>
              <a:ext cx="1295400" cy="255300"/>
              <a:chOff x="7115174" y="140436600"/>
              <a:chExt cx="1295400" cy="255300"/>
            </a:xfrm>
          </xdr:grpSpPr>
          <xdr:sp macro="" textlink="">
            <xdr:nvSpPr>
              <xdr:cNvPr id="12926" name="Group Box 638" hidden="1">
                <a:extLst>
                  <a:ext uri="{63B3BB69-23CF-44E3-9099-C40C66FF867C}">
                    <a14:compatExt spid="_x0000_s12926"/>
                  </a:ext>
                </a:extLst>
              </xdr:cNvPr>
              <xdr:cNvSpPr/>
            </xdr:nvSpPr>
            <xdr:spPr bwMode="auto">
              <a:xfrm>
                <a:off x="7115174" y="140436600"/>
                <a:ext cx="1295400" cy="255300"/>
              </a:xfrm>
              <a:prstGeom prst="rect">
                <a:avLst/>
              </a:prstGeom>
              <a:noFill/>
              <a:ln w="9525">
                <a:miter lim="800000"/>
                <a:headEnd/>
                <a:tailEnd/>
              </a:ln>
              <a:extLst>
                <a:ext uri="{909E8E84-426E-40DD-AFC4-6F175D3DCCD1}">
                  <a14:hiddenFill>
                    <a:noFill/>
                  </a14:hiddenFill>
                </a:ext>
              </a:extLst>
            </xdr:spPr>
          </xdr:sp>
          <xdr:sp macro="" textlink="">
            <xdr:nvSpPr>
              <xdr:cNvPr id="12927" name="Option Button 639" hidden="1">
                <a:extLst>
                  <a:ext uri="{63B3BB69-23CF-44E3-9099-C40C66FF867C}">
                    <a14:compatExt spid="_x0000_s12927"/>
                  </a:ext>
                </a:extLst>
              </xdr:cNvPr>
              <xdr:cNvSpPr/>
            </xdr:nvSpPr>
            <xdr:spPr bwMode="auto">
              <a:xfrm>
                <a:off x="7239000" y="140492996"/>
                <a:ext cx="157911" cy="1157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28" name="Option Button 640" hidden="1">
                <a:extLst>
                  <a:ext uri="{63B3BB69-23CF-44E3-9099-C40C66FF867C}">
                    <a14:compatExt spid="_x0000_s12928"/>
                  </a:ext>
                </a:extLst>
              </xdr:cNvPr>
              <xdr:cNvSpPr/>
            </xdr:nvSpPr>
            <xdr:spPr bwMode="auto">
              <a:xfrm>
                <a:off x="7667625" y="140492996"/>
                <a:ext cx="157911" cy="1157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09" name="Option Button 1021" hidden="1">
                <a:extLst>
                  <a:ext uri="{63B3BB69-23CF-44E3-9099-C40C66FF867C}">
                    <a14:compatExt spid="_x0000_s13309"/>
                  </a:ext>
                </a:extLst>
              </xdr:cNvPr>
              <xdr:cNvSpPr/>
            </xdr:nvSpPr>
            <xdr:spPr bwMode="auto">
              <a:xfrm>
                <a:off x="8074670" y="140491155"/>
                <a:ext cx="157005" cy="1188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440</xdr:row>
          <xdr:rowOff>9525</xdr:rowOff>
        </xdr:from>
        <xdr:to>
          <xdr:col>12</xdr:col>
          <xdr:colOff>447674</xdr:colOff>
          <xdr:row>441</xdr:row>
          <xdr:rowOff>9525</xdr:rowOff>
        </xdr:to>
        <xdr:grpSp>
          <xdr:nvGrpSpPr>
            <xdr:cNvPr id="147" name="Group 146"/>
            <xdr:cNvGrpSpPr/>
          </xdr:nvGrpSpPr>
          <xdr:grpSpPr>
            <a:xfrm>
              <a:off x="7115174" y="143322675"/>
              <a:ext cx="1295400" cy="571500"/>
              <a:chOff x="7115174" y="140684250"/>
              <a:chExt cx="1295400" cy="571500"/>
            </a:xfrm>
          </xdr:grpSpPr>
          <xdr:sp macro="" textlink="">
            <xdr:nvSpPr>
              <xdr:cNvPr id="12929" name="Group Box 641" hidden="1">
                <a:extLst>
                  <a:ext uri="{63B3BB69-23CF-44E3-9099-C40C66FF867C}">
                    <a14:compatExt spid="_x0000_s12929"/>
                  </a:ext>
                </a:extLst>
              </xdr:cNvPr>
              <xdr:cNvSpPr/>
            </xdr:nvSpPr>
            <xdr:spPr bwMode="auto">
              <a:xfrm>
                <a:off x="7115174" y="140684250"/>
                <a:ext cx="1295400" cy="571500"/>
              </a:xfrm>
              <a:prstGeom prst="rect">
                <a:avLst/>
              </a:prstGeom>
              <a:noFill/>
              <a:ln w="9525">
                <a:miter lim="800000"/>
                <a:headEnd/>
                <a:tailEnd/>
              </a:ln>
              <a:extLst>
                <a:ext uri="{909E8E84-426E-40DD-AFC4-6F175D3DCCD1}">
                  <a14:hiddenFill>
                    <a:noFill/>
                  </a14:hiddenFill>
                </a:ext>
              </a:extLst>
            </xdr:spPr>
          </xdr:sp>
          <xdr:sp macro="" textlink="">
            <xdr:nvSpPr>
              <xdr:cNvPr id="12930" name="Option Button 642" hidden="1">
                <a:extLst>
                  <a:ext uri="{63B3BB69-23CF-44E3-9099-C40C66FF867C}">
                    <a14:compatExt spid="_x0000_s12930"/>
                  </a:ext>
                </a:extLst>
              </xdr:cNvPr>
              <xdr:cNvSpPr/>
            </xdr:nvSpPr>
            <xdr:spPr bwMode="auto">
              <a:xfrm>
                <a:off x="7239000" y="140815274"/>
                <a:ext cx="157911" cy="25921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31" name="Option Button 643" hidden="1">
                <a:extLst>
                  <a:ext uri="{63B3BB69-23CF-44E3-9099-C40C66FF867C}">
                    <a14:compatExt spid="_x0000_s12931"/>
                  </a:ext>
                </a:extLst>
              </xdr:cNvPr>
              <xdr:cNvSpPr/>
            </xdr:nvSpPr>
            <xdr:spPr bwMode="auto">
              <a:xfrm>
                <a:off x="7667625" y="140815274"/>
                <a:ext cx="157911" cy="25921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10" name="Option Button 1022" hidden="1">
                <a:extLst>
                  <a:ext uri="{63B3BB69-23CF-44E3-9099-C40C66FF867C}">
                    <a14:compatExt spid="_x0000_s13310"/>
                  </a:ext>
                </a:extLst>
              </xdr:cNvPr>
              <xdr:cNvSpPr/>
            </xdr:nvSpPr>
            <xdr:spPr bwMode="auto">
              <a:xfrm>
                <a:off x="8074670" y="140814119"/>
                <a:ext cx="157005" cy="2597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442</xdr:row>
          <xdr:rowOff>0</xdr:rowOff>
        </xdr:from>
        <xdr:to>
          <xdr:col>12</xdr:col>
          <xdr:colOff>447674</xdr:colOff>
          <xdr:row>443</xdr:row>
          <xdr:rowOff>0</xdr:rowOff>
        </xdr:to>
        <xdr:grpSp>
          <xdr:nvGrpSpPr>
            <xdr:cNvPr id="148" name="Group 147"/>
            <xdr:cNvGrpSpPr/>
          </xdr:nvGrpSpPr>
          <xdr:grpSpPr>
            <a:xfrm>
              <a:off x="7115174" y="144131492"/>
              <a:ext cx="1295400" cy="380999"/>
              <a:chOff x="7115174" y="141487002"/>
              <a:chExt cx="1295400" cy="255299"/>
            </a:xfrm>
          </xdr:grpSpPr>
          <xdr:sp macro="" textlink="">
            <xdr:nvSpPr>
              <xdr:cNvPr id="12935" name="Group Box 647" hidden="1">
                <a:extLst>
                  <a:ext uri="{63B3BB69-23CF-44E3-9099-C40C66FF867C}">
                    <a14:compatExt spid="_x0000_s12935"/>
                  </a:ext>
                </a:extLst>
              </xdr:cNvPr>
              <xdr:cNvSpPr/>
            </xdr:nvSpPr>
            <xdr:spPr bwMode="auto">
              <a:xfrm>
                <a:off x="7115174" y="141487002"/>
                <a:ext cx="1295400" cy="255299"/>
              </a:xfrm>
              <a:prstGeom prst="rect">
                <a:avLst/>
              </a:prstGeom>
              <a:noFill/>
              <a:ln w="9525">
                <a:miter lim="800000"/>
                <a:headEnd/>
                <a:tailEnd/>
              </a:ln>
              <a:extLst>
                <a:ext uri="{909E8E84-426E-40DD-AFC4-6F175D3DCCD1}">
                  <a14:hiddenFill>
                    <a:noFill/>
                  </a14:hiddenFill>
                </a:ext>
              </a:extLst>
            </xdr:spPr>
          </xdr:sp>
          <xdr:sp macro="" textlink="">
            <xdr:nvSpPr>
              <xdr:cNvPr id="12936" name="Option Button 648" hidden="1">
                <a:extLst>
                  <a:ext uri="{63B3BB69-23CF-44E3-9099-C40C66FF867C}">
                    <a14:compatExt spid="_x0000_s12936"/>
                  </a:ext>
                </a:extLst>
              </xdr:cNvPr>
              <xdr:cNvSpPr/>
            </xdr:nvSpPr>
            <xdr:spPr bwMode="auto">
              <a:xfrm>
                <a:off x="7239000" y="141543013"/>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37" name="Option Button 649" hidden="1">
                <a:extLst>
                  <a:ext uri="{63B3BB69-23CF-44E3-9099-C40C66FF867C}">
                    <a14:compatExt spid="_x0000_s12937"/>
                  </a:ext>
                </a:extLst>
              </xdr:cNvPr>
              <xdr:cNvSpPr/>
            </xdr:nvSpPr>
            <xdr:spPr bwMode="auto">
              <a:xfrm>
                <a:off x="7667625" y="141543013"/>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311" name="Option Button 1023" hidden="1">
                <a:extLst>
                  <a:ext uri="{63B3BB69-23CF-44E3-9099-C40C66FF867C}">
                    <a14:compatExt spid="_x0000_s13311"/>
                  </a:ext>
                </a:extLst>
              </xdr:cNvPr>
              <xdr:cNvSpPr/>
            </xdr:nvSpPr>
            <xdr:spPr bwMode="auto">
              <a:xfrm>
                <a:off x="8074670" y="141541444"/>
                <a:ext cx="157005"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442</xdr:row>
          <xdr:rowOff>361950</xdr:rowOff>
        </xdr:from>
        <xdr:to>
          <xdr:col>12</xdr:col>
          <xdr:colOff>447674</xdr:colOff>
          <xdr:row>444</xdr:row>
          <xdr:rowOff>0</xdr:rowOff>
        </xdr:to>
        <xdr:grpSp>
          <xdr:nvGrpSpPr>
            <xdr:cNvPr id="149" name="Group 148"/>
            <xdr:cNvGrpSpPr/>
          </xdr:nvGrpSpPr>
          <xdr:grpSpPr>
            <a:xfrm>
              <a:off x="7115174" y="144494894"/>
              <a:ext cx="1295400" cy="400050"/>
              <a:chOff x="7115174" y="141738301"/>
              <a:chExt cx="1295400" cy="255300"/>
            </a:xfrm>
          </xdr:grpSpPr>
          <xdr:sp macro="" textlink="">
            <xdr:nvSpPr>
              <xdr:cNvPr id="12938" name="Group Box 650" hidden="1">
                <a:extLst>
                  <a:ext uri="{63B3BB69-23CF-44E3-9099-C40C66FF867C}">
                    <a14:compatExt spid="_x0000_s12938"/>
                  </a:ext>
                </a:extLst>
              </xdr:cNvPr>
              <xdr:cNvSpPr/>
            </xdr:nvSpPr>
            <xdr:spPr bwMode="auto">
              <a:xfrm>
                <a:off x="7115174" y="141738301"/>
                <a:ext cx="1295400" cy="255300"/>
              </a:xfrm>
              <a:prstGeom prst="rect">
                <a:avLst/>
              </a:prstGeom>
              <a:noFill/>
              <a:ln w="9525">
                <a:miter lim="800000"/>
                <a:headEnd/>
                <a:tailEnd/>
              </a:ln>
              <a:extLst>
                <a:ext uri="{909E8E84-426E-40DD-AFC4-6F175D3DCCD1}">
                  <a14:hiddenFill>
                    <a:noFill/>
                  </a14:hiddenFill>
                </a:ext>
              </a:extLst>
            </xdr:spPr>
          </xdr:sp>
          <xdr:sp macro="" textlink="">
            <xdr:nvSpPr>
              <xdr:cNvPr id="12939" name="Option Button 651" hidden="1">
                <a:extLst>
                  <a:ext uri="{63B3BB69-23CF-44E3-9099-C40C66FF867C}">
                    <a14:compatExt spid="_x0000_s12939"/>
                  </a:ext>
                </a:extLst>
              </xdr:cNvPr>
              <xdr:cNvSpPr/>
            </xdr:nvSpPr>
            <xdr:spPr bwMode="auto">
              <a:xfrm>
                <a:off x="7239000" y="141790579"/>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40" name="Option Button 652" hidden="1">
                <a:extLst>
                  <a:ext uri="{63B3BB69-23CF-44E3-9099-C40C66FF867C}">
                    <a14:compatExt spid="_x0000_s12940"/>
                  </a:ext>
                </a:extLst>
              </xdr:cNvPr>
              <xdr:cNvSpPr/>
            </xdr:nvSpPr>
            <xdr:spPr bwMode="auto">
              <a:xfrm>
                <a:off x="7667625" y="141790579"/>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0" name="Option Button 1024" hidden="1">
                <a:extLst>
                  <a:ext uri="{63B3BB69-23CF-44E3-9099-C40C66FF867C}">
                    <a14:compatExt spid="_x0000_s15360"/>
                  </a:ext>
                </a:extLst>
              </xdr:cNvPr>
              <xdr:cNvSpPr/>
            </xdr:nvSpPr>
            <xdr:spPr bwMode="auto">
              <a:xfrm>
                <a:off x="8074670" y="141789010"/>
                <a:ext cx="157005"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444</xdr:row>
          <xdr:rowOff>0</xdr:rowOff>
        </xdr:from>
        <xdr:to>
          <xdr:col>12</xdr:col>
          <xdr:colOff>447674</xdr:colOff>
          <xdr:row>444</xdr:row>
          <xdr:rowOff>245775</xdr:rowOff>
        </xdr:to>
        <xdr:grpSp>
          <xdr:nvGrpSpPr>
            <xdr:cNvPr id="150" name="Group 149"/>
            <xdr:cNvGrpSpPr/>
          </xdr:nvGrpSpPr>
          <xdr:grpSpPr>
            <a:xfrm>
              <a:off x="7115174" y="144894976"/>
              <a:ext cx="1295400" cy="245775"/>
              <a:chOff x="7115174" y="141990416"/>
              <a:chExt cx="1295400" cy="255300"/>
            </a:xfrm>
          </xdr:grpSpPr>
          <xdr:sp macro="" textlink="">
            <xdr:nvSpPr>
              <xdr:cNvPr id="12941" name="Group Box 653" hidden="1">
                <a:extLst>
                  <a:ext uri="{63B3BB69-23CF-44E3-9099-C40C66FF867C}">
                    <a14:compatExt spid="_x0000_s12941"/>
                  </a:ext>
                </a:extLst>
              </xdr:cNvPr>
              <xdr:cNvSpPr/>
            </xdr:nvSpPr>
            <xdr:spPr bwMode="auto">
              <a:xfrm>
                <a:off x="7115174" y="141990416"/>
                <a:ext cx="1295400" cy="255300"/>
              </a:xfrm>
              <a:prstGeom prst="rect">
                <a:avLst/>
              </a:prstGeom>
              <a:noFill/>
              <a:ln w="9525">
                <a:miter lim="800000"/>
                <a:headEnd/>
                <a:tailEnd/>
              </a:ln>
              <a:extLst>
                <a:ext uri="{909E8E84-426E-40DD-AFC4-6F175D3DCCD1}">
                  <a14:hiddenFill>
                    <a:noFill/>
                  </a14:hiddenFill>
                </a:ext>
              </a:extLst>
            </xdr:spPr>
          </xdr:sp>
          <xdr:sp macro="" textlink="">
            <xdr:nvSpPr>
              <xdr:cNvPr id="12942" name="Option Button 654" hidden="1">
                <a:extLst>
                  <a:ext uri="{63B3BB69-23CF-44E3-9099-C40C66FF867C}">
                    <a14:compatExt spid="_x0000_s12942"/>
                  </a:ext>
                </a:extLst>
              </xdr:cNvPr>
              <xdr:cNvSpPr/>
            </xdr:nvSpPr>
            <xdr:spPr bwMode="auto">
              <a:xfrm>
                <a:off x="7239000" y="142038237"/>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43" name="Option Button 655" hidden="1">
                <a:extLst>
                  <a:ext uri="{63B3BB69-23CF-44E3-9099-C40C66FF867C}">
                    <a14:compatExt spid="_x0000_s12943"/>
                  </a:ext>
                </a:extLst>
              </xdr:cNvPr>
              <xdr:cNvSpPr/>
            </xdr:nvSpPr>
            <xdr:spPr bwMode="auto">
              <a:xfrm>
                <a:off x="7667625" y="142038237"/>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1" name="Option Button 1025" hidden="1">
                <a:extLst>
                  <a:ext uri="{63B3BB69-23CF-44E3-9099-C40C66FF867C}">
                    <a14:compatExt spid="_x0000_s15361"/>
                  </a:ext>
                </a:extLst>
              </xdr:cNvPr>
              <xdr:cNvSpPr/>
            </xdr:nvSpPr>
            <xdr:spPr bwMode="auto">
              <a:xfrm>
                <a:off x="8074670" y="142036668"/>
                <a:ext cx="157005"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2931</xdr:colOff>
          <xdr:row>445</xdr:row>
          <xdr:rowOff>238125</xdr:rowOff>
        </xdr:from>
        <xdr:to>
          <xdr:col>12</xdr:col>
          <xdr:colOff>450052</xdr:colOff>
          <xdr:row>447</xdr:row>
          <xdr:rowOff>0</xdr:rowOff>
        </xdr:to>
        <xdr:grpSp>
          <xdr:nvGrpSpPr>
            <xdr:cNvPr id="151" name="Group 150"/>
            <xdr:cNvGrpSpPr/>
          </xdr:nvGrpSpPr>
          <xdr:grpSpPr>
            <a:xfrm>
              <a:off x="7118106" y="145380283"/>
              <a:ext cx="1294846" cy="257175"/>
              <a:chOff x="7118106" y="142479880"/>
              <a:chExt cx="1294846" cy="390526"/>
            </a:xfrm>
          </xdr:grpSpPr>
          <xdr:sp macro="" textlink="">
            <xdr:nvSpPr>
              <xdr:cNvPr id="12947" name="Group Box 659" hidden="1">
                <a:extLst>
                  <a:ext uri="{63B3BB69-23CF-44E3-9099-C40C66FF867C}">
                    <a14:compatExt spid="_x0000_s12947"/>
                  </a:ext>
                </a:extLst>
              </xdr:cNvPr>
              <xdr:cNvSpPr/>
            </xdr:nvSpPr>
            <xdr:spPr bwMode="auto">
              <a:xfrm>
                <a:off x="7118106" y="142479880"/>
                <a:ext cx="1294846" cy="390526"/>
              </a:xfrm>
              <a:prstGeom prst="rect">
                <a:avLst/>
              </a:prstGeom>
              <a:noFill/>
              <a:ln w="9525">
                <a:miter lim="800000"/>
                <a:headEnd/>
                <a:tailEnd/>
              </a:ln>
              <a:extLst>
                <a:ext uri="{909E8E84-426E-40DD-AFC4-6F175D3DCCD1}">
                  <a14:hiddenFill>
                    <a:noFill/>
                  </a14:hiddenFill>
                </a:ext>
              </a:extLst>
            </xdr:spPr>
          </xdr:sp>
          <xdr:sp macro="" textlink="">
            <xdr:nvSpPr>
              <xdr:cNvPr id="12948" name="Option Button 660" hidden="1">
                <a:extLst>
                  <a:ext uri="{63B3BB69-23CF-44E3-9099-C40C66FF867C}">
                    <a14:compatExt spid="_x0000_s12948"/>
                  </a:ext>
                </a:extLst>
              </xdr:cNvPr>
              <xdr:cNvSpPr/>
            </xdr:nvSpPr>
            <xdr:spPr bwMode="auto">
              <a:xfrm>
                <a:off x="7239000" y="142565104"/>
                <a:ext cx="157843" cy="17713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49" name="Option Button 661" hidden="1">
                <a:extLst>
                  <a:ext uri="{63B3BB69-23CF-44E3-9099-C40C66FF867C}">
                    <a14:compatExt spid="_x0000_s12949"/>
                  </a:ext>
                </a:extLst>
              </xdr:cNvPr>
              <xdr:cNvSpPr/>
            </xdr:nvSpPr>
            <xdr:spPr bwMode="auto">
              <a:xfrm>
                <a:off x="7667625" y="142565104"/>
                <a:ext cx="157843" cy="17713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3" name="Option Button 1027" hidden="1">
                <a:extLst>
                  <a:ext uri="{63B3BB69-23CF-44E3-9099-C40C66FF867C}">
                    <a14:compatExt spid="_x0000_s15363"/>
                  </a:ext>
                </a:extLst>
              </xdr:cNvPr>
              <xdr:cNvSpPr/>
            </xdr:nvSpPr>
            <xdr:spPr bwMode="auto">
              <a:xfrm>
                <a:off x="8074670" y="142562705"/>
                <a:ext cx="156939" cy="1748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447</xdr:row>
          <xdr:rowOff>238125</xdr:rowOff>
        </xdr:from>
        <xdr:to>
          <xdr:col>12</xdr:col>
          <xdr:colOff>450003</xdr:colOff>
          <xdr:row>449</xdr:row>
          <xdr:rowOff>450</xdr:rowOff>
        </xdr:to>
        <xdr:grpSp>
          <xdr:nvGrpSpPr>
            <xdr:cNvPr id="152" name="Group 151"/>
            <xdr:cNvGrpSpPr/>
          </xdr:nvGrpSpPr>
          <xdr:grpSpPr>
            <a:xfrm>
              <a:off x="7124700" y="145875375"/>
              <a:ext cx="1288203" cy="390975"/>
              <a:chOff x="7124700" y="143103600"/>
              <a:chExt cx="1288203" cy="390975"/>
            </a:xfrm>
          </xdr:grpSpPr>
          <xdr:sp macro="" textlink="">
            <xdr:nvSpPr>
              <xdr:cNvPr id="12953" name="Group Box 665" hidden="1">
                <a:extLst>
                  <a:ext uri="{63B3BB69-23CF-44E3-9099-C40C66FF867C}">
                    <a14:compatExt spid="_x0000_s12953"/>
                  </a:ext>
                </a:extLst>
              </xdr:cNvPr>
              <xdr:cNvSpPr/>
            </xdr:nvSpPr>
            <xdr:spPr bwMode="auto">
              <a:xfrm>
                <a:off x="7124700" y="143103600"/>
                <a:ext cx="1288203" cy="390975"/>
              </a:xfrm>
              <a:prstGeom prst="rect">
                <a:avLst/>
              </a:prstGeom>
              <a:noFill/>
              <a:ln w="9525">
                <a:miter lim="800000"/>
                <a:headEnd/>
                <a:tailEnd/>
              </a:ln>
              <a:extLst>
                <a:ext uri="{909E8E84-426E-40DD-AFC4-6F175D3DCCD1}">
                  <a14:hiddenFill>
                    <a:noFill/>
                  </a14:hiddenFill>
                </a:ext>
              </a:extLst>
            </xdr:spPr>
          </xdr:sp>
          <xdr:sp macro="" textlink="">
            <xdr:nvSpPr>
              <xdr:cNvPr id="12954" name="Option Button 666" hidden="1">
                <a:extLst>
                  <a:ext uri="{63B3BB69-23CF-44E3-9099-C40C66FF867C}">
                    <a14:compatExt spid="_x0000_s12954"/>
                  </a:ext>
                </a:extLst>
              </xdr:cNvPr>
              <xdr:cNvSpPr/>
            </xdr:nvSpPr>
            <xdr:spPr bwMode="auto">
              <a:xfrm>
                <a:off x="7239000" y="143192681"/>
                <a:ext cx="157611" cy="1773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55" name="Option Button 667" hidden="1">
                <a:extLst>
                  <a:ext uri="{63B3BB69-23CF-44E3-9099-C40C66FF867C}">
                    <a14:compatExt spid="_x0000_s12955"/>
                  </a:ext>
                </a:extLst>
              </xdr:cNvPr>
              <xdr:cNvSpPr/>
            </xdr:nvSpPr>
            <xdr:spPr bwMode="auto">
              <a:xfrm>
                <a:off x="7667625" y="143192681"/>
                <a:ext cx="157611" cy="1773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4" name="Option Button 1028" hidden="1">
                <a:extLst>
                  <a:ext uri="{63B3BB69-23CF-44E3-9099-C40C66FF867C}">
                    <a14:compatExt spid="_x0000_s15364"/>
                  </a:ext>
                </a:extLst>
              </xdr:cNvPr>
              <xdr:cNvSpPr/>
            </xdr:nvSpPr>
            <xdr:spPr bwMode="auto">
              <a:xfrm>
                <a:off x="8074670" y="143189222"/>
                <a:ext cx="156707" cy="1809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450</xdr:row>
          <xdr:rowOff>0</xdr:rowOff>
        </xdr:from>
        <xdr:to>
          <xdr:col>12</xdr:col>
          <xdr:colOff>447675</xdr:colOff>
          <xdr:row>451</xdr:row>
          <xdr:rowOff>4350</xdr:rowOff>
        </xdr:to>
        <xdr:grpSp>
          <xdr:nvGrpSpPr>
            <xdr:cNvPr id="153" name="Group 152"/>
            <xdr:cNvGrpSpPr/>
          </xdr:nvGrpSpPr>
          <xdr:grpSpPr>
            <a:xfrm>
              <a:off x="7115175" y="146513732"/>
              <a:ext cx="1295400" cy="252000"/>
              <a:chOff x="7115175" y="143746028"/>
              <a:chExt cx="1295400" cy="385350"/>
            </a:xfrm>
          </xdr:grpSpPr>
          <xdr:sp macro="" textlink="">
            <xdr:nvSpPr>
              <xdr:cNvPr id="12956" name="Group Box 668" hidden="1">
                <a:extLst>
                  <a:ext uri="{63B3BB69-23CF-44E3-9099-C40C66FF867C}">
                    <a14:compatExt spid="_x0000_s12956"/>
                  </a:ext>
                </a:extLst>
              </xdr:cNvPr>
              <xdr:cNvSpPr/>
            </xdr:nvSpPr>
            <xdr:spPr bwMode="auto">
              <a:xfrm>
                <a:off x="7115175" y="143746028"/>
                <a:ext cx="1295400" cy="385350"/>
              </a:xfrm>
              <a:prstGeom prst="rect">
                <a:avLst/>
              </a:prstGeom>
              <a:noFill/>
              <a:ln w="9525">
                <a:miter lim="800000"/>
                <a:headEnd/>
                <a:tailEnd/>
              </a:ln>
              <a:extLst>
                <a:ext uri="{909E8E84-426E-40DD-AFC4-6F175D3DCCD1}">
                  <a14:hiddenFill>
                    <a:noFill/>
                  </a14:hiddenFill>
                </a:ext>
              </a:extLst>
            </xdr:spPr>
          </xdr:sp>
          <xdr:sp macro="" textlink="">
            <xdr:nvSpPr>
              <xdr:cNvPr id="12957" name="Option Button 669" hidden="1">
                <a:extLst>
                  <a:ext uri="{63B3BB69-23CF-44E3-9099-C40C66FF867C}">
                    <a14:compatExt spid="_x0000_s12957"/>
                  </a:ext>
                </a:extLst>
              </xdr:cNvPr>
              <xdr:cNvSpPr/>
            </xdr:nvSpPr>
            <xdr:spPr bwMode="auto">
              <a:xfrm>
                <a:off x="7239000" y="143829933"/>
                <a:ext cx="157911"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58" name="Option Button 670" hidden="1">
                <a:extLst>
                  <a:ext uri="{63B3BB69-23CF-44E3-9099-C40C66FF867C}">
                    <a14:compatExt spid="_x0000_s12958"/>
                  </a:ext>
                </a:extLst>
              </xdr:cNvPr>
              <xdr:cNvSpPr/>
            </xdr:nvSpPr>
            <xdr:spPr bwMode="auto">
              <a:xfrm>
                <a:off x="7667625" y="143829933"/>
                <a:ext cx="157911"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6" name="Option Button 1030" hidden="1">
                <a:extLst>
                  <a:ext uri="{63B3BB69-23CF-44E3-9099-C40C66FF867C}">
                    <a14:compatExt spid="_x0000_s15366"/>
                  </a:ext>
                </a:extLst>
              </xdr:cNvPr>
              <xdr:cNvSpPr/>
            </xdr:nvSpPr>
            <xdr:spPr bwMode="auto">
              <a:xfrm>
                <a:off x="8074670" y="143829690"/>
                <a:ext cx="157005"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451</xdr:row>
          <xdr:rowOff>0</xdr:rowOff>
        </xdr:from>
        <xdr:to>
          <xdr:col>12</xdr:col>
          <xdr:colOff>450003</xdr:colOff>
          <xdr:row>452</xdr:row>
          <xdr:rowOff>9975</xdr:rowOff>
        </xdr:to>
        <xdr:grpSp>
          <xdr:nvGrpSpPr>
            <xdr:cNvPr id="154" name="Group 153"/>
            <xdr:cNvGrpSpPr/>
          </xdr:nvGrpSpPr>
          <xdr:grpSpPr>
            <a:xfrm>
              <a:off x="7124700" y="146761200"/>
              <a:ext cx="1288203" cy="390975"/>
              <a:chOff x="7124700" y="144122775"/>
              <a:chExt cx="1288203" cy="390975"/>
            </a:xfrm>
          </xdr:grpSpPr>
          <xdr:sp macro="" textlink="">
            <xdr:nvSpPr>
              <xdr:cNvPr id="12962" name="Group Box 674" hidden="1">
                <a:extLst>
                  <a:ext uri="{63B3BB69-23CF-44E3-9099-C40C66FF867C}">
                    <a14:compatExt spid="_x0000_s12962"/>
                  </a:ext>
                </a:extLst>
              </xdr:cNvPr>
              <xdr:cNvSpPr/>
            </xdr:nvSpPr>
            <xdr:spPr bwMode="auto">
              <a:xfrm>
                <a:off x="7124700" y="144122775"/>
                <a:ext cx="1288203" cy="390975"/>
              </a:xfrm>
              <a:prstGeom prst="rect">
                <a:avLst/>
              </a:prstGeom>
              <a:noFill/>
              <a:ln w="9525">
                <a:miter lim="800000"/>
                <a:headEnd/>
                <a:tailEnd/>
              </a:ln>
              <a:extLst>
                <a:ext uri="{909E8E84-426E-40DD-AFC4-6F175D3DCCD1}">
                  <a14:hiddenFill>
                    <a:noFill/>
                  </a14:hiddenFill>
                </a:ext>
              </a:extLst>
            </xdr:spPr>
          </xdr:sp>
          <xdr:sp macro="" textlink="">
            <xdr:nvSpPr>
              <xdr:cNvPr id="12963" name="Option Button 675" hidden="1">
                <a:extLst>
                  <a:ext uri="{63B3BB69-23CF-44E3-9099-C40C66FF867C}">
                    <a14:compatExt spid="_x0000_s12963"/>
                  </a:ext>
                </a:extLst>
              </xdr:cNvPr>
              <xdr:cNvSpPr/>
            </xdr:nvSpPr>
            <xdr:spPr bwMode="auto">
              <a:xfrm>
                <a:off x="7239000" y="144210089"/>
                <a:ext cx="157611"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64" name="Option Button 676" hidden="1">
                <a:extLst>
                  <a:ext uri="{63B3BB69-23CF-44E3-9099-C40C66FF867C}">
                    <a14:compatExt spid="_x0000_s12964"/>
                  </a:ext>
                </a:extLst>
              </xdr:cNvPr>
              <xdr:cNvSpPr/>
            </xdr:nvSpPr>
            <xdr:spPr bwMode="auto">
              <a:xfrm>
                <a:off x="7667625" y="144210089"/>
                <a:ext cx="157611"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8" name="Option Button 1032" hidden="1">
                <a:extLst>
                  <a:ext uri="{63B3BB69-23CF-44E3-9099-C40C66FF867C}">
                    <a14:compatExt spid="_x0000_s15368"/>
                  </a:ext>
                </a:extLst>
              </xdr:cNvPr>
              <xdr:cNvSpPr/>
            </xdr:nvSpPr>
            <xdr:spPr bwMode="auto">
              <a:xfrm>
                <a:off x="8074670" y="144206631"/>
                <a:ext cx="156707" cy="1809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452</xdr:row>
          <xdr:rowOff>0</xdr:rowOff>
        </xdr:from>
        <xdr:to>
          <xdr:col>12</xdr:col>
          <xdr:colOff>450003</xdr:colOff>
          <xdr:row>453</xdr:row>
          <xdr:rowOff>7650</xdr:rowOff>
        </xdr:to>
        <xdr:grpSp>
          <xdr:nvGrpSpPr>
            <xdr:cNvPr id="155" name="Group 154"/>
            <xdr:cNvGrpSpPr/>
          </xdr:nvGrpSpPr>
          <xdr:grpSpPr>
            <a:xfrm>
              <a:off x="7124700" y="147142200"/>
              <a:ext cx="1288203" cy="388650"/>
              <a:chOff x="7124700" y="144503775"/>
              <a:chExt cx="1288203" cy="388650"/>
            </a:xfrm>
          </xdr:grpSpPr>
          <xdr:sp macro="" textlink="">
            <xdr:nvSpPr>
              <xdr:cNvPr id="12959" name="Group Box 671" hidden="1">
                <a:extLst>
                  <a:ext uri="{63B3BB69-23CF-44E3-9099-C40C66FF867C}">
                    <a14:compatExt spid="_x0000_s12959"/>
                  </a:ext>
                </a:extLst>
              </xdr:cNvPr>
              <xdr:cNvSpPr/>
            </xdr:nvSpPr>
            <xdr:spPr bwMode="auto">
              <a:xfrm>
                <a:off x="7124700" y="144503775"/>
                <a:ext cx="1288203" cy="388650"/>
              </a:xfrm>
              <a:prstGeom prst="rect">
                <a:avLst/>
              </a:prstGeom>
              <a:noFill/>
              <a:ln w="9525">
                <a:miter lim="800000"/>
                <a:headEnd/>
                <a:tailEnd/>
              </a:ln>
              <a:extLst>
                <a:ext uri="{909E8E84-426E-40DD-AFC4-6F175D3DCCD1}">
                  <a14:hiddenFill>
                    <a:noFill/>
                  </a14:hiddenFill>
                </a:ext>
              </a:extLst>
            </xdr:spPr>
          </xdr:sp>
          <xdr:sp macro="" textlink="">
            <xdr:nvSpPr>
              <xdr:cNvPr id="12960" name="Option Button 672" hidden="1">
                <a:extLst>
                  <a:ext uri="{63B3BB69-23CF-44E3-9099-C40C66FF867C}">
                    <a14:compatExt spid="_x0000_s12960"/>
                  </a:ext>
                </a:extLst>
              </xdr:cNvPr>
              <xdr:cNvSpPr/>
            </xdr:nvSpPr>
            <xdr:spPr bwMode="auto">
              <a:xfrm>
                <a:off x="7239000" y="144593580"/>
                <a:ext cx="157611" cy="17628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61" name="Option Button 673" hidden="1">
                <a:extLst>
                  <a:ext uri="{63B3BB69-23CF-44E3-9099-C40C66FF867C}">
                    <a14:compatExt spid="_x0000_s12961"/>
                  </a:ext>
                </a:extLst>
              </xdr:cNvPr>
              <xdr:cNvSpPr/>
            </xdr:nvSpPr>
            <xdr:spPr bwMode="auto">
              <a:xfrm>
                <a:off x="7667625" y="144593580"/>
                <a:ext cx="157611" cy="17628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69" name="Option Button 1033" hidden="1">
                <a:extLst>
                  <a:ext uri="{63B3BB69-23CF-44E3-9099-C40C66FF867C}">
                    <a14:compatExt spid="_x0000_s15369"/>
                  </a:ext>
                </a:extLst>
              </xdr:cNvPr>
              <xdr:cNvSpPr/>
            </xdr:nvSpPr>
            <xdr:spPr bwMode="auto">
              <a:xfrm>
                <a:off x="8074670" y="144591191"/>
                <a:ext cx="156707" cy="1740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453</xdr:row>
          <xdr:rowOff>2198</xdr:rowOff>
        </xdr:from>
        <xdr:to>
          <xdr:col>12</xdr:col>
          <xdr:colOff>450003</xdr:colOff>
          <xdr:row>453</xdr:row>
          <xdr:rowOff>564173</xdr:rowOff>
        </xdr:to>
        <xdr:grpSp>
          <xdr:nvGrpSpPr>
            <xdr:cNvPr id="156" name="Group 155"/>
            <xdr:cNvGrpSpPr/>
          </xdr:nvGrpSpPr>
          <xdr:grpSpPr>
            <a:xfrm>
              <a:off x="7124700" y="147525398"/>
              <a:ext cx="1288203" cy="561975"/>
              <a:chOff x="7124700" y="144886973"/>
              <a:chExt cx="1288203" cy="561975"/>
            </a:xfrm>
          </xdr:grpSpPr>
          <xdr:sp macro="" textlink="">
            <xdr:nvSpPr>
              <xdr:cNvPr id="12965" name="Group Box 677" hidden="1">
                <a:extLst>
                  <a:ext uri="{63B3BB69-23CF-44E3-9099-C40C66FF867C}">
                    <a14:compatExt spid="_x0000_s12965"/>
                  </a:ext>
                </a:extLst>
              </xdr:cNvPr>
              <xdr:cNvSpPr/>
            </xdr:nvSpPr>
            <xdr:spPr bwMode="auto">
              <a:xfrm>
                <a:off x="7124700" y="144886973"/>
                <a:ext cx="1288203" cy="561975"/>
              </a:xfrm>
              <a:prstGeom prst="rect">
                <a:avLst/>
              </a:prstGeom>
              <a:noFill/>
              <a:ln w="9525">
                <a:miter lim="800000"/>
                <a:headEnd/>
                <a:tailEnd/>
              </a:ln>
              <a:extLst>
                <a:ext uri="{909E8E84-426E-40DD-AFC4-6F175D3DCCD1}">
                  <a14:hiddenFill>
                    <a:noFill/>
                  </a14:hiddenFill>
                </a:ext>
              </a:extLst>
            </xdr:spPr>
          </xdr:sp>
          <xdr:sp macro="" textlink="">
            <xdr:nvSpPr>
              <xdr:cNvPr id="12966" name="Option Button 678" hidden="1">
                <a:extLst>
                  <a:ext uri="{63B3BB69-23CF-44E3-9099-C40C66FF867C}">
                    <a14:compatExt spid="_x0000_s12966"/>
                  </a:ext>
                </a:extLst>
              </xdr:cNvPr>
              <xdr:cNvSpPr/>
            </xdr:nvSpPr>
            <xdr:spPr bwMode="auto">
              <a:xfrm>
                <a:off x="7239000" y="145014328"/>
                <a:ext cx="157611" cy="2548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67" name="Option Button 679" hidden="1">
                <a:extLst>
                  <a:ext uri="{63B3BB69-23CF-44E3-9099-C40C66FF867C}">
                    <a14:compatExt spid="_x0000_s12967"/>
                  </a:ext>
                </a:extLst>
              </xdr:cNvPr>
              <xdr:cNvSpPr/>
            </xdr:nvSpPr>
            <xdr:spPr bwMode="auto">
              <a:xfrm>
                <a:off x="7667625" y="145014328"/>
                <a:ext cx="157611" cy="2548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0" name="Option Button 1034" hidden="1">
                <a:extLst>
                  <a:ext uri="{63B3BB69-23CF-44E3-9099-C40C66FF867C}">
                    <a14:compatExt spid="_x0000_s15370"/>
                  </a:ext>
                </a:extLst>
              </xdr:cNvPr>
              <xdr:cNvSpPr/>
            </xdr:nvSpPr>
            <xdr:spPr bwMode="auto">
              <a:xfrm>
                <a:off x="8074670" y="145013628"/>
                <a:ext cx="156707" cy="25323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455</xdr:row>
          <xdr:rowOff>9525</xdr:rowOff>
        </xdr:from>
        <xdr:to>
          <xdr:col>12</xdr:col>
          <xdr:colOff>450003</xdr:colOff>
          <xdr:row>456</xdr:row>
          <xdr:rowOff>0</xdr:rowOff>
        </xdr:to>
        <xdr:grpSp>
          <xdr:nvGrpSpPr>
            <xdr:cNvPr id="158" name="Group 157"/>
            <xdr:cNvGrpSpPr/>
          </xdr:nvGrpSpPr>
          <xdr:grpSpPr>
            <a:xfrm>
              <a:off x="7124700" y="148485196"/>
              <a:ext cx="1288203" cy="371475"/>
              <a:chOff x="7124700" y="146036704"/>
              <a:chExt cx="1288203" cy="561975"/>
            </a:xfrm>
          </xdr:grpSpPr>
          <xdr:sp macro="" textlink="">
            <xdr:nvSpPr>
              <xdr:cNvPr id="12968" name="Group Box 680" hidden="1">
                <a:extLst>
                  <a:ext uri="{63B3BB69-23CF-44E3-9099-C40C66FF867C}">
                    <a14:compatExt spid="_x0000_s12968"/>
                  </a:ext>
                </a:extLst>
              </xdr:cNvPr>
              <xdr:cNvSpPr/>
            </xdr:nvSpPr>
            <xdr:spPr bwMode="auto">
              <a:xfrm>
                <a:off x="7124700" y="146036704"/>
                <a:ext cx="1288203" cy="561975"/>
              </a:xfrm>
              <a:prstGeom prst="rect">
                <a:avLst/>
              </a:prstGeom>
              <a:noFill/>
              <a:ln w="9525">
                <a:miter lim="800000"/>
                <a:headEnd/>
                <a:tailEnd/>
              </a:ln>
              <a:extLst>
                <a:ext uri="{909E8E84-426E-40DD-AFC4-6F175D3DCCD1}">
                  <a14:hiddenFill>
                    <a:noFill/>
                  </a14:hiddenFill>
                </a:ext>
              </a:extLst>
            </xdr:spPr>
          </xdr:sp>
          <xdr:sp macro="" textlink="">
            <xdr:nvSpPr>
              <xdr:cNvPr id="12969" name="Option Button 681" hidden="1">
                <a:extLst>
                  <a:ext uri="{63B3BB69-23CF-44E3-9099-C40C66FF867C}">
                    <a14:compatExt spid="_x0000_s12969"/>
                  </a:ext>
                </a:extLst>
              </xdr:cNvPr>
              <xdr:cNvSpPr/>
            </xdr:nvSpPr>
            <xdr:spPr bwMode="auto">
              <a:xfrm>
                <a:off x="7239000" y="146164645"/>
                <a:ext cx="157611" cy="2548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70" name="Option Button 682" hidden="1">
                <a:extLst>
                  <a:ext uri="{63B3BB69-23CF-44E3-9099-C40C66FF867C}">
                    <a14:compatExt spid="_x0000_s12970"/>
                  </a:ext>
                </a:extLst>
              </xdr:cNvPr>
              <xdr:cNvSpPr/>
            </xdr:nvSpPr>
            <xdr:spPr bwMode="auto">
              <a:xfrm>
                <a:off x="7667625" y="146164645"/>
                <a:ext cx="157611" cy="2548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1" name="Option Button 1035" hidden="1">
                <a:extLst>
                  <a:ext uri="{63B3BB69-23CF-44E3-9099-C40C66FF867C}">
                    <a14:compatExt spid="_x0000_s15371"/>
                  </a:ext>
                </a:extLst>
              </xdr:cNvPr>
              <xdr:cNvSpPr/>
            </xdr:nvSpPr>
            <xdr:spPr bwMode="auto">
              <a:xfrm>
                <a:off x="8074670" y="146166572"/>
                <a:ext cx="156707" cy="2597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456</xdr:row>
          <xdr:rowOff>0</xdr:rowOff>
        </xdr:from>
        <xdr:to>
          <xdr:col>12</xdr:col>
          <xdr:colOff>450003</xdr:colOff>
          <xdr:row>456</xdr:row>
          <xdr:rowOff>371475</xdr:rowOff>
        </xdr:to>
        <xdr:grpSp>
          <xdr:nvGrpSpPr>
            <xdr:cNvPr id="159" name="Group 158"/>
            <xdr:cNvGrpSpPr/>
          </xdr:nvGrpSpPr>
          <xdr:grpSpPr>
            <a:xfrm>
              <a:off x="7124700" y="148856700"/>
              <a:ext cx="1288203" cy="371475"/>
              <a:chOff x="7124700" y="146599275"/>
              <a:chExt cx="1288203" cy="371475"/>
            </a:xfrm>
          </xdr:grpSpPr>
          <xdr:sp macro="" textlink="">
            <xdr:nvSpPr>
              <xdr:cNvPr id="13157" name="Group Box 869" hidden="1">
                <a:extLst>
                  <a:ext uri="{63B3BB69-23CF-44E3-9099-C40C66FF867C}">
                    <a14:compatExt spid="_x0000_s13157"/>
                  </a:ext>
                </a:extLst>
              </xdr:cNvPr>
              <xdr:cNvSpPr/>
            </xdr:nvSpPr>
            <xdr:spPr bwMode="auto">
              <a:xfrm>
                <a:off x="7124700" y="146599275"/>
                <a:ext cx="1288203" cy="371475"/>
              </a:xfrm>
              <a:prstGeom prst="rect">
                <a:avLst/>
              </a:prstGeom>
              <a:noFill/>
              <a:ln w="9525">
                <a:miter lim="800000"/>
                <a:headEnd/>
                <a:tailEnd/>
              </a:ln>
              <a:extLst>
                <a:ext uri="{909E8E84-426E-40DD-AFC4-6F175D3DCCD1}">
                  <a14:hiddenFill>
                    <a:noFill/>
                  </a14:hiddenFill>
                </a:ext>
              </a:extLst>
            </xdr:spPr>
          </xdr:sp>
          <xdr:sp macro="" textlink="">
            <xdr:nvSpPr>
              <xdr:cNvPr id="13158" name="Option Button 870" hidden="1">
                <a:extLst>
                  <a:ext uri="{63B3BB69-23CF-44E3-9099-C40C66FF867C}">
                    <a14:compatExt spid="_x0000_s13158"/>
                  </a:ext>
                </a:extLst>
              </xdr:cNvPr>
              <xdr:cNvSpPr/>
            </xdr:nvSpPr>
            <xdr:spPr bwMode="auto">
              <a:xfrm>
                <a:off x="7239000" y="146688558"/>
                <a:ext cx="157611" cy="16849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159" name="Option Button 871" hidden="1">
                <a:extLst>
                  <a:ext uri="{63B3BB69-23CF-44E3-9099-C40C66FF867C}">
                    <a14:compatExt spid="_x0000_s13159"/>
                  </a:ext>
                </a:extLst>
              </xdr:cNvPr>
              <xdr:cNvSpPr/>
            </xdr:nvSpPr>
            <xdr:spPr bwMode="auto">
              <a:xfrm>
                <a:off x="7667625" y="146688558"/>
                <a:ext cx="157611" cy="16849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2" name="Option Button 1036" hidden="1">
                <a:extLst>
                  <a:ext uri="{63B3BB69-23CF-44E3-9099-C40C66FF867C}">
                    <a14:compatExt spid="_x0000_s15372"/>
                  </a:ext>
                </a:extLst>
              </xdr:cNvPr>
              <xdr:cNvSpPr/>
            </xdr:nvSpPr>
            <xdr:spPr bwMode="auto">
              <a:xfrm>
                <a:off x="8074670" y="146689588"/>
                <a:ext cx="156707" cy="17181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2930</xdr:colOff>
          <xdr:row>458</xdr:row>
          <xdr:rowOff>7329</xdr:rowOff>
        </xdr:from>
        <xdr:to>
          <xdr:col>12</xdr:col>
          <xdr:colOff>448391</xdr:colOff>
          <xdr:row>458</xdr:row>
          <xdr:rowOff>352425</xdr:rowOff>
        </xdr:to>
        <xdr:grpSp>
          <xdr:nvGrpSpPr>
            <xdr:cNvPr id="225" name="Group 224"/>
            <xdr:cNvGrpSpPr/>
          </xdr:nvGrpSpPr>
          <xdr:grpSpPr>
            <a:xfrm>
              <a:off x="7118105" y="149625814"/>
              <a:ext cx="1293186" cy="345096"/>
              <a:chOff x="7118105" y="147556599"/>
              <a:chExt cx="1293186" cy="366345"/>
            </a:xfrm>
          </xdr:grpSpPr>
          <xdr:sp macro="" textlink="">
            <xdr:nvSpPr>
              <xdr:cNvPr id="13160" name="Group Box 872" hidden="1">
                <a:extLst>
                  <a:ext uri="{63B3BB69-23CF-44E3-9099-C40C66FF867C}">
                    <a14:compatExt spid="_x0000_s13160"/>
                  </a:ext>
                </a:extLst>
              </xdr:cNvPr>
              <xdr:cNvSpPr/>
            </xdr:nvSpPr>
            <xdr:spPr bwMode="auto">
              <a:xfrm>
                <a:off x="7118105" y="147556599"/>
                <a:ext cx="1293186" cy="366345"/>
              </a:xfrm>
              <a:prstGeom prst="rect">
                <a:avLst/>
              </a:prstGeom>
              <a:noFill/>
              <a:ln w="9525">
                <a:miter lim="800000"/>
                <a:headEnd/>
                <a:tailEnd/>
              </a:ln>
              <a:extLst>
                <a:ext uri="{909E8E84-426E-40DD-AFC4-6F175D3DCCD1}">
                  <a14:hiddenFill>
                    <a:noFill/>
                  </a14:hiddenFill>
                </a:ext>
              </a:extLst>
            </xdr:spPr>
          </xdr:sp>
          <xdr:sp macro="" textlink="">
            <xdr:nvSpPr>
              <xdr:cNvPr id="13161" name="Option Button 873" hidden="1">
                <a:extLst>
                  <a:ext uri="{63B3BB69-23CF-44E3-9099-C40C66FF867C}">
                    <a14:compatExt spid="_x0000_s13161"/>
                  </a:ext>
                </a:extLst>
              </xdr:cNvPr>
              <xdr:cNvSpPr/>
            </xdr:nvSpPr>
            <xdr:spPr bwMode="auto">
              <a:xfrm>
                <a:off x="7239000" y="147647075"/>
                <a:ext cx="157640" cy="16616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162" name="Option Button 874" hidden="1">
                <a:extLst>
                  <a:ext uri="{63B3BB69-23CF-44E3-9099-C40C66FF867C}">
                    <a14:compatExt spid="_x0000_s13162"/>
                  </a:ext>
                </a:extLst>
              </xdr:cNvPr>
              <xdr:cNvSpPr/>
            </xdr:nvSpPr>
            <xdr:spPr bwMode="auto">
              <a:xfrm>
                <a:off x="7667625" y="147647075"/>
                <a:ext cx="157640" cy="16616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3" name="Option Button 1037" hidden="1">
                <a:extLst>
                  <a:ext uri="{63B3BB69-23CF-44E3-9099-C40C66FF867C}">
                    <a14:compatExt spid="_x0000_s15373"/>
                  </a:ext>
                </a:extLst>
              </xdr:cNvPr>
              <xdr:cNvSpPr/>
            </xdr:nvSpPr>
            <xdr:spPr bwMode="auto">
              <a:xfrm>
                <a:off x="8074670" y="147648092"/>
                <a:ext cx="156736" cy="16944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9</xdr:col>
          <xdr:colOff>3200399</xdr:colOff>
          <xdr:row>546</xdr:row>
          <xdr:rowOff>0</xdr:rowOff>
        </xdr:from>
        <xdr:to>
          <xdr:col>12</xdr:col>
          <xdr:colOff>428625</xdr:colOff>
          <xdr:row>547</xdr:row>
          <xdr:rowOff>7650</xdr:rowOff>
        </xdr:to>
        <xdr:grpSp>
          <xdr:nvGrpSpPr>
            <xdr:cNvPr id="226" name="Group 225"/>
            <xdr:cNvGrpSpPr/>
          </xdr:nvGrpSpPr>
          <xdr:grpSpPr>
            <a:xfrm>
              <a:off x="7115174" y="178698525"/>
              <a:ext cx="1276351" cy="255300"/>
              <a:chOff x="7115174" y="176269650"/>
              <a:chExt cx="1276351" cy="255300"/>
            </a:xfrm>
          </xdr:grpSpPr>
          <xdr:sp macro="" textlink="">
            <xdr:nvSpPr>
              <xdr:cNvPr id="12974" name="Group Box 686" hidden="1">
                <a:extLst>
                  <a:ext uri="{63B3BB69-23CF-44E3-9099-C40C66FF867C}">
                    <a14:compatExt spid="_x0000_s12974"/>
                  </a:ext>
                </a:extLst>
              </xdr:cNvPr>
              <xdr:cNvSpPr/>
            </xdr:nvSpPr>
            <xdr:spPr bwMode="auto">
              <a:xfrm>
                <a:off x="7115174" y="176269650"/>
                <a:ext cx="1276351" cy="255300"/>
              </a:xfrm>
              <a:prstGeom prst="rect">
                <a:avLst/>
              </a:prstGeom>
              <a:noFill/>
              <a:ln w="9525">
                <a:miter lim="800000"/>
                <a:headEnd/>
                <a:tailEnd/>
              </a:ln>
              <a:extLst>
                <a:ext uri="{909E8E84-426E-40DD-AFC4-6F175D3DCCD1}">
                  <a14:hiddenFill>
                    <a:noFill/>
                  </a14:hiddenFill>
                </a:ext>
              </a:extLst>
            </xdr:spPr>
          </xdr:sp>
          <xdr:sp macro="" textlink="">
            <xdr:nvSpPr>
              <xdr:cNvPr id="12975" name="Option Button 687" hidden="1">
                <a:extLst>
                  <a:ext uri="{63B3BB69-23CF-44E3-9099-C40C66FF867C}">
                    <a14:compatExt spid="_x0000_s12975"/>
                  </a:ext>
                </a:extLst>
              </xdr:cNvPr>
              <xdr:cNvSpPr/>
            </xdr:nvSpPr>
            <xdr:spPr bwMode="auto">
              <a:xfrm>
                <a:off x="7247249" y="176328206"/>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76" name="Option Button 688" hidden="1">
                <a:extLst>
                  <a:ext uri="{63B3BB69-23CF-44E3-9099-C40C66FF867C}">
                    <a14:compatExt spid="_x0000_s12976"/>
                  </a:ext>
                </a:extLst>
              </xdr:cNvPr>
              <xdr:cNvSpPr/>
            </xdr:nvSpPr>
            <xdr:spPr bwMode="auto">
              <a:xfrm>
                <a:off x="7654563" y="176328206"/>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4" name="Option Button 1038" hidden="1">
                <a:extLst>
                  <a:ext uri="{63B3BB69-23CF-44E3-9099-C40C66FF867C}">
                    <a14:compatExt spid="_x0000_s15374"/>
                  </a:ext>
                </a:extLst>
              </xdr:cNvPr>
              <xdr:cNvSpPr/>
            </xdr:nvSpPr>
            <xdr:spPr bwMode="auto">
              <a:xfrm>
                <a:off x="8084195" y="176326637"/>
                <a:ext cx="157005"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547</xdr:row>
          <xdr:rowOff>0</xdr:rowOff>
        </xdr:from>
        <xdr:to>
          <xdr:col>12</xdr:col>
          <xdr:colOff>428627</xdr:colOff>
          <xdr:row>548</xdr:row>
          <xdr:rowOff>7650</xdr:rowOff>
        </xdr:to>
        <xdr:grpSp>
          <xdr:nvGrpSpPr>
            <xdr:cNvPr id="227" name="Group 226"/>
            <xdr:cNvGrpSpPr/>
          </xdr:nvGrpSpPr>
          <xdr:grpSpPr>
            <a:xfrm>
              <a:off x="7115175" y="178946175"/>
              <a:ext cx="1276352" cy="255300"/>
              <a:chOff x="7115175" y="176517300"/>
              <a:chExt cx="1276352" cy="255300"/>
            </a:xfrm>
          </xdr:grpSpPr>
          <xdr:sp macro="" textlink="">
            <xdr:nvSpPr>
              <xdr:cNvPr id="12977" name="Group Box 689" hidden="1">
                <a:extLst>
                  <a:ext uri="{63B3BB69-23CF-44E3-9099-C40C66FF867C}">
                    <a14:compatExt spid="_x0000_s12977"/>
                  </a:ext>
                </a:extLst>
              </xdr:cNvPr>
              <xdr:cNvSpPr/>
            </xdr:nvSpPr>
            <xdr:spPr bwMode="auto">
              <a:xfrm>
                <a:off x="7115175" y="176517300"/>
                <a:ext cx="1276352" cy="255300"/>
              </a:xfrm>
              <a:prstGeom prst="rect">
                <a:avLst/>
              </a:prstGeom>
              <a:noFill/>
              <a:ln w="9525">
                <a:miter lim="800000"/>
                <a:headEnd/>
                <a:tailEnd/>
              </a:ln>
              <a:extLst>
                <a:ext uri="{909E8E84-426E-40DD-AFC4-6F175D3DCCD1}">
                  <a14:hiddenFill>
                    <a:noFill/>
                  </a14:hiddenFill>
                </a:ext>
              </a:extLst>
            </xdr:spPr>
          </xdr:sp>
          <xdr:sp macro="" textlink="">
            <xdr:nvSpPr>
              <xdr:cNvPr id="12978" name="Option Button 690" hidden="1">
                <a:extLst>
                  <a:ext uri="{63B3BB69-23CF-44E3-9099-C40C66FF867C}">
                    <a14:compatExt spid="_x0000_s12978"/>
                  </a:ext>
                </a:extLst>
              </xdr:cNvPr>
              <xdr:cNvSpPr/>
            </xdr:nvSpPr>
            <xdr:spPr bwMode="auto">
              <a:xfrm>
                <a:off x="7247280" y="176575845"/>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79" name="Option Button 691" hidden="1">
                <a:extLst>
                  <a:ext uri="{63B3BB69-23CF-44E3-9099-C40C66FF867C}">
                    <a14:compatExt spid="_x0000_s12979"/>
                  </a:ext>
                </a:extLst>
              </xdr:cNvPr>
              <xdr:cNvSpPr/>
            </xdr:nvSpPr>
            <xdr:spPr bwMode="auto">
              <a:xfrm>
                <a:off x="7654594" y="176575845"/>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5" name="Option Button 1039" hidden="1">
                <a:extLst>
                  <a:ext uri="{63B3BB69-23CF-44E3-9099-C40C66FF867C}">
                    <a14:compatExt spid="_x0000_s15375"/>
                  </a:ext>
                </a:extLst>
              </xdr:cNvPr>
              <xdr:cNvSpPr/>
            </xdr:nvSpPr>
            <xdr:spPr bwMode="auto">
              <a:xfrm>
                <a:off x="8084226" y="176574276"/>
                <a:ext cx="157006"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548</xdr:row>
          <xdr:rowOff>0</xdr:rowOff>
        </xdr:from>
        <xdr:to>
          <xdr:col>12</xdr:col>
          <xdr:colOff>428626</xdr:colOff>
          <xdr:row>549</xdr:row>
          <xdr:rowOff>7650</xdr:rowOff>
        </xdr:to>
        <xdr:grpSp>
          <xdr:nvGrpSpPr>
            <xdr:cNvPr id="228" name="Group 227"/>
            <xdr:cNvGrpSpPr/>
          </xdr:nvGrpSpPr>
          <xdr:grpSpPr>
            <a:xfrm>
              <a:off x="7115175" y="179193825"/>
              <a:ext cx="1276351" cy="255300"/>
              <a:chOff x="7115175" y="176764950"/>
              <a:chExt cx="1276351" cy="255300"/>
            </a:xfrm>
          </xdr:grpSpPr>
          <xdr:sp macro="" textlink="">
            <xdr:nvSpPr>
              <xdr:cNvPr id="12980" name="Group Box 692" hidden="1">
                <a:extLst>
                  <a:ext uri="{63B3BB69-23CF-44E3-9099-C40C66FF867C}">
                    <a14:compatExt spid="_x0000_s12980"/>
                  </a:ext>
                </a:extLst>
              </xdr:cNvPr>
              <xdr:cNvSpPr/>
            </xdr:nvSpPr>
            <xdr:spPr bwMode="auto">
              <a:xfrm>
                <a:off x="7115175" y="176764950"/>
                <a:ext cx="1276351" cy="255300"/>
              </a:xfrm>
              <a:prstGeom prst="rect">
                <a:avLst/>
              </a:prstGeom>
              <a:noFill/>
              <a:ln w="9525">
                <a:miter lim="800000"/>
                <a:headEnd/>
                <a:tailEnd/>
              </a:ln>
              <a:extLst>
                <a:ext uri="{909E8E84-426E-40DD-AFC4-6F175D3DCCD1}">
                  <a14:hiddenFill>
                    <a:noFill/>
                  </a14:hiddenFill>
                </a:ext>
              </a:extLst>
            </xdr:spPr>
          </xdr:sp>
          <xdr:sp macro="" textlink="">
            <xdr:nvSpPr>
              <xdr:cNvPr id="12981" name="Option Button 693" hidden="1">
                <a:extLst>
                  <a:ext uri="{63B3BB69-23CF-44E3-9099-C40C66FF867C}">
                    <a14:compatExt spid="_x0000_s12981"/>
                  </a:ext>
                </a:extLst>
              </xdr:cNvPr>
              <xdr:cNvSpPr/>
            </xdr:nvSpPr>
            <xdr:spPr bwMode="auto">
              <a:xfrm>
                <a:off x="7247267" y="176823600"/>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82" name="Option Button 694" hidden="1">
                <a:extLst>
                  <a:ext uri="{63B3BB69-23CF-44E3-9099-C40C66FF867C}">
                    <a14:compatExt spid="_x0000_s12982"/>
                  </a:ext>
                </a:extLst>
              </xdr:cNvPr>
              <xdr:cNvSpPr/>
            </xdr:nvSpPr>
            <xdr:spPr bwMode="auto">
              <a:xfrm>
                <a:off x="7654582" y="176823600"/>
                <a:ext cx="157911" cy="1157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6" name="Option Button 1040" hidden="1">
                <a:extLst>
                  <a:ext uri="{63B3BB69-23CF-44E3-9099-C40C66FF867C}">
                    <a14:compatExt spid="_x0000_s15376"/>
                  </a:ext>
                </a:extLst>
              </xdr:cNvPr>
              <xdr:cNvSpPr/>
            </xdr:nvSpPr>
            <xdr:spPr bwMode="auto">
              <a:xfrm>
                <a:off x="8084214" y="176822031"/>
                <a:ext cx="157005" cy="114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2930</xdr:colOff>
          <xdr:row>549</xdr:row>
          <xdr:rowOff>7327</xdr:rowOff>
        </xdr:from>
        <xdr:to>
          <xdr:col>12</xdr:col>
          <xdr:colOff>431010</xdr:colOff>
          <xdr:row>550</xdr:row>
          <xdr:rowOff>7327</xdr:rowOff>
        </xdr:to>
        <xdr:grpSp>
          <xdr:nvGrpSpPr>
            <xdr:cNvPr id="229" name="Group 228"/>
            <xdr:cNvGrpSpPr/>
          </xdr:nvGrpSpPr>
          <xdr:grpSpPr>
            <a:xfrm>
              <a:off x="7118105" y="179448731"/>
              <a:ext cx="1275805" cy="247650"/>
              <a:chOff x="7118105" y="177014642"/>
              <a:chExt cx="1275805" cy="380995"/>
            </a:xfrm>
          </xdr:grpSpPr>
          <xdr:sp macro="" textlink="">
            <xdr:nvSpPr>
              <xdr:cNvPr id="12983" name="Group Box 695" hidden="1">
                <a:extLst>
                  <a:ext uri="{63B3BB69-23CF-44E3-9099-C40C66FF867C}">
                    <a14:compatExt spid="_x0000_s12983"/>
                  </a:ext>
                </a:extLst>
              </xdr:cNvPr>
              <xdr:cNvSpPr/>
            </xdr:nvSpPr>
            <xdr:spPr bwMode="auto">
              <a:xfrm>
                <a:off x="7118105" y="177014642"/>
                <a:ext cx="1275805" cy="380995"/>
              </a:xfrm>
              <a:prstGeom prst="rect">
                <a:avLst/>
              </a:prstGeom>
              <a:noFill/>
              <a:ln w="9525">
                <a:miter lim="800000"/>
                <a:headEnd/>
                <a:tailEnd/>
              </a:ln>
              <a:extLst>
                <a:ext uri="{909E8E84-426E-40DD-AFC4-6F175D3DCCD1}">
                  <a14:hiddenFill>
                    <a:noFill/>
                  </a14:hiddenFill>
                </a:ext>
              </a:extLst>
            </xdr:spPr>
          </xdr:sp>
          <xdr:sp macro="" textlink="">
            <xdr:nvSpPr>
              <xdr:cNvPr id="12984" name="Option Button 696" hidden="1">
                <a:extLst>
                  <a:ext uri="{63B3BB69-23CF-44E3-9099-C40C66FF867C}">
                    <a14:compatExt spid="_x0000_s12984"/>
                  </a:ext>
                </a:extLst>
              </xdr:cNvPr>
              <xdr:cNvSpPr/>
            </xdr:nvSpPr>
            <xdr:spPr bwMode="auto">
              <a:xfrm>
                <a:off x="7250078" y="177107002"/>
                <a:ext cx="157843" cy="17280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85" name="Option Button 697" hidden="1">
                <a:extLst>
                  <a:ext uri="{63B3BB69-23CF-44E3-9099-C40C66FF867C}">
                    <a14:compatExt spid="_x0000_s12985"/>
                  </a:ext>
                </a:extLst>
              </xdr:cNvPr>
              <xdr:cNvSpPr/>
            </xdr:nvSpPr>
            <xdr:spPr bwMode="auto">
              <a:xfrm>
                <a:off x="7657153" y="177107002"/>
                <a:ext cx="157843" cy="17280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7" name="Option Button 1041" hidden="1">
                <a:extLst>
                  <a:ext uri="{63B3BB69-23CF-44E3-9099-C40C66FF867C}">
                    <a14:compatExt spid="_x0000_s15377"/>
                  </a:ext>
                </a:extLst>
              </xdr:cNvPr>
              <xdr:cNvSpPr/>
            </xdr:nvSpPr>
            <xdr:spPr bwMode="auto">
              <a:xfrm>
                <a:off x="8086539" y="177104655"/>
                <a:ext cx="156939" cy="17057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550</xdr:row>
          <xdr:rowOff>0</xdr:rowOff>
        </xdr:from>
        <xdr:to>
          <xdr:col>12</xdr:col>
          <xdr:colOff>431061</xdr:colOff>
          <xdr:row>550</xdr:row>
          <xdr:rowOff>219075</xdr:rowOff>
        </xdr:to>
        <xdr:grpSp>
          <xdr:nvGrpSpPr>
            <xdr:cNvPr id="230" name="Group 229"/>
            <xdr:cNvGrpSpPr/>
          </xdr:nvGrpSpPr>
          <xdr:grpSpPr>
            <a:xfrm>
              <a:off x="7124701" y="179689237"/>
              <a:ext cx="1269260" cy="219075"/>
              <a:chOff x="7124701" y="177394434"/>
              <a:chExt cx="1269260" cy="235276"/>
            </a:xfrm>
          </xdr:grpSpPr>
          <xdr:sp macro="" textlink="">
            <xdr:nvSpPr>
              <xdr:cNvPr id="12971" name="Group Box 683" hidden="1">
                <a:extLst>
                  <a:ext uri="{63B3BB69-23CF-44E3-9099-C40C66FF867C}">
                    <a14:compatExt spid="_x0000_s12971"/>
                  </a:ext>
                </a:extLst>
              </xdr:cNvPr>
              <xdr:cNvSpPr/>
            </xdr:nvSpPr>
            <xdr:spPr bwMode="auto">
              <a:xfrm>
                <a:off x="7124701" y="177394434"/>
                <a:ext cx="1269260" cy="235276"/>
              </a:xfrm>
              <a:prstGeom prst="rect">
                <a:avLst/>
              </a:prstGeom>
              <a:noFill/>
              <a:ln w="9525">
                <a:miter lim="800000"/>
                <a:headEnd/>
                <a:tailEnd/>
              </a:ln>
              <a:extLst>
                <a:ext uri="{909E8E84-426E-40DD-AFC4-6F175D3DCCD1}">
                  <a14:hiddenFill>
                    <a:noFill/>
                  </a14:hiddenFill>
                </a:ext>
              </a:extLst>
            </xdr:spPr>
          </xdr:sp>
          <xdr:sp macro="" textlink="">
            <xdr:nvSpPr>
              <xdr:cNvPr id="12972" name="Option Button 684" hidden="1">
                <a:extLst>
                  <a:ext uri="{63B3BB69-23CF-44E3-9099-C40C66FF867C}">
                    <a14:compatExt spid="_x0000_s12972"/>
                  </a:ext>
                </a:extLst>
              </xdr:cNvPr>
              <xdr:cNvSpPr/>
            </xdr:nvSpPr>
            <xdr:spPr bwMode="auto">
              <a:xfrm>
                <a:off x="7250071" y="177447060"/>
                <a:ext cx="157611" cy="10671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73" name="Option Button 685" hidden="1">
                <a:extLst>
                  <a:ext uri="{63B3BB69-23CF-44E3-9099-C40C66FF867C}">
                    <a14:compatExt spid="_x0000_s12973"/>
                  </a:ext>
                </a:extLst>
              </xdr:cNvPr>
              <xdr:cNvSpPr/>
            </xdr:nvSpPr>
            <xdr:spPr bwMode="auto">
              <a:xfrm>
                <a:off x="7656322" y="177447060"/>
                <a:ext cx="157611" cy="10671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8" name="Option Button 1042" hidden="1">
                <a:extLst>
                  <a:ext uri="{63B3BB69-23CF-44E3-9099-C40C66FF867C}">
                    <a14:compatExt spid="_x0000_s15378"/>
                  </a:ext>
                </a:extLst>
              </xdr:cNvPr>
              <xdr:cNvSpPr/>
            </xdr:nvSpPr>
            <xdr:spPr bwMode="auto">
              <a:xfrm>
                <a:off x="8084866" y="177448070"/>
                <a:ext cx="156707" cy="10985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9524</xdr:colOff>
          <xdr:row>624</xdr:row>
          <xdr:rowOff>7323</xdr:rowOff>
        </xdr:from>
        <xdr:to>
          <xdr:col>12</xdr:col>
          <xdr:colOff>428625</xdr:colOff>
          <xdr:row>624</xdr:row>
          <xdr:rowOff>219075</xdr:rowOff>
        </xdr:to>
        <xdr:grpSp>
          <xdr:nvGrpSpPr>
            <xdr:cNvPr id="231" name="Group 230"/>
            <xdr:cNvGrpSpPr/>
          </xdr:nvGrpSpPr>
          <xdr:grpSpPr>
            <a:xfrm>
              <a:off x="7124699" y="198060603"/>
              <a:ext cx="1266826" cy="211752"/>
              <a:chOff x="7124699" y="195421005"/>
              <a:chExt cx="1266826" cy="373677"/>
            </a:xfrm>
          </xdr:grpSpPr>
          <xdr:sp macro="" textlink="">
            <xdr:nvSpPr>
              <xdr:cNvPr id="12986" name="Group Box 698" hidden="1">
                <a:extLst>
                  <a:ext uri="{63B3BB69-23CF-44E3-9099-C40C66FF867C}">
                    <a14:compatExt spid="_x0000_s12986"/>
                  </a:ext>
                </a:extLst>
              </xdr:cNvPr>
              <xdr:cNvSpPr/>
            </xdr:nvSpPr>
            <xdr:spPr bwMode="auto">
              <a:xfrm>
                <a:off x="7124699" y="195421005"/>
                <a:ext cx="1266826" cy="373677"/>
              </a:xfrm>
              <a:prstGeom prst="rect">
                <a:avLst/>
              </a:prstGeom>
              <a:noFill/>
              <a:ln w="9525">
                <a:miter lim="800000"/>
                <a:headEnd/>
                <a:tailEnd/>
              </a:ln>
              <a:extLst>
                <a:ext uri="{909E8E84-426E-40DD-AFC4-6F175D3DCCD1}">
                  <a14:hiddenFill>
                    <a:noFill/>
                  </a14:hiddenFill>
                </a:ext>
              </a:extLst>
            </xdr:spPr>
          </xdr:sp>
          <xdr:sp macro="" textlink="">
            <xdr:nvSpPr>
              <xdr:cNvPr id="12987" name="Option Button 699" hidden="1">
                <a:extLst>
                  <a:ext uri="{63B3BB69-23CF-44E3-9099-C40C66FF867C}">
                    <a14:compatExt spid="_x0000_s12987"/>
                  </a:ext>
                </a:extLst>
              </xdr:cNvPr>
              <xdr:cNvSpPr/>
            </xdr:nvSpPr>
            <xdr:spPr bwMode="auto">
              <a:xfrm>
                <a:off x="7237291" y="195507189"/>
                <a:ext cx="157610" cy="1694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88" name="Option Button 700" hidden="1">
                <a:extLst>
                  <a:ext uri="{63B3BB69-23CF-44E3-9099-C40C66FF867C}">
                    <a14:compatExt spid="_x0000_s12988"/>
                  </a:ext>
                </a:extLst>
              </xdr:cNvPr>
              <xdr:cNvSpPr/>
            </xdr:nvSpPr>
            <xdr:spPr bwMode="auto">
              <a:xfrm>
                <a:off x="7672118" y="195507189"/>
                <a:ext cx="157610" cy="16949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79" name="Option Button 1043" hidden="1">
                <a:extLst>
                  <a:ext uri="{63B3BB69-23CF-44E3-9099-C40C66FF867C}">
                    <a14:compatExt spid="_x0000_s15379"/>
                  </a:ext>
                </a:extLst>
              </xdr:cNvPr>
              <xdr:cNvSpPr/>
            </xdr:nvSpPr>
            <xdr:spPr bwMode="auto">
              <a:xfrm>
                <a:off x="8072087" y="195503843"/>
                <a:ext cx="156707" cy="17296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9524</xdr:colOff>
          <xdr:row>626</xdr:row>
          <xdr:rowOff>0</xdr:rowOff>
        </xdr:from>
        <xdr:to>
          <xdr:col>12</xdr:col>
          <xdr:colOff>428625</xdr:colOff>
          <xdr:row>627</xdr:row>
          <xdr:rowOff>4350</xdr:rowOff>
        </xdr:to>
        <xdr:grpSp>
          <xdr:nvGrpSpPr>
            <xdr:cNvPr id="232" name="Group 231"/>
            <xdr:cNvGrpSpPr/>
          </xdr:nvGrpSpPr>
          <xdr:grpSpPr>
            <a:xfrm>
              <a:off x="7124699" y="198548625"/>
              <a:ext cx="1266826" cy="385350"/>
              <a:chOff x="7124699" y="196043550"/>
              <a:chExt cx="1266826" cy="385350"/>
            </a:xfrm>
          </xdr:grpSpPr>
          <xdr:sp macro="" textlink="">
            <xdr:nvSpPr>
              <xdr:cNvPr id="12989" name="Group Box 701" hidden="1">
                <a:extLst>
                  <a:ext uri="{63B3BB69-23CF-44E3-9099-C40C66FF867C}">
                    <a14:compatExt spid="_x0000_s12989"/>
                  </a:ext>
                </a:extLst>
              </xdr:cNvPr>
              <xdr:cNvSpPr/>
            </xdr:nvSpPr>
            <xdr:spPr bwMode="auto">
              <a:xfrm>
                <a:off x="7124699" y="196043550"/>
                <a:ext cx="1266826" cy="385350"/>
              </a:xfrm>
              <a:prstGeom prst="rect">
                <a:avLst/>
              </a:prstGeom>
              <a:noFill/>
              <a:ln w="9525">
                <a:miter lim="800000"/>
                <a:headEnd/>
                <a:tailEnd/>
              </a:ln>
              <a:extLst>
                <a:ext uri="{909E8E84-426E-40DD-AFC4-6F175D3DCCD1}">
                  <a14:hiddenFill>
                    <a:noFill/>
                  </a14:hiddenFill>
                </a:ext>
              </a:extLst>
            </xdr:spPr>
          </xdr:sp>
          <xdr:sp macro="" textlink="">
            <xdr:nvSpPr>
              <xdr:cNvPr id="12990" name="Option Button 702" hidden="1">
                <a:extLst>
                  <a:ext uri="{63B3BB69-23CF-44E3-9099-C40C66FF867C}">
                    <a14:compatExt spid="_x0000_s12990"/>
                  </a:ext>
                </a:extLst>
              </xdr:cNvPr>
              <xdr:cNvSpPr/>
            </xdr:nvSpPr>
            <xdr:spPr bwMode="auto">
              <a:xfrm>
                <a:off x="7237291" y="196132304"/>
                <a:ext cx="157610"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91" name="Option Button 703" hidden="1">
                <a:extLst>
                  <a:ext uri="{63B3BB69-23CF-44E3-9099-C40C66FF867C}">
                    <a14:compatExt spid="_x0000_s12991"/>
                  </a:ext>
                </a:extLst>
              </xdr:cNvPr>
              <xdr:cNvSpPr/>
            </xdr:nvSpPr>
            <xdr:spPr bwMode="auto">
              <a:xfrm>
                <a:off x="7672118" y="196132304"/>
                <a:ext cx="157610"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0" name="Option Button 1044" hidden="1">
                <a:extLst>
                  <a:ext uri="{63B3BB69-23CF-44E3-9099-C40C66FF867C}">
                    <a14:compatExt spid="_x0000_s15380"/>
                  </a:ext>
                </a:extLst>
              </xdr:cNvPr>
              <xdr:cNvSpPr/>
            </xdr:nvSpPr>
            <xdr:spPr bwMode="auto">
              <a:xfrm>
                <a:off x="8072087" y="196132061"/>
                <a:ext cx="156707" cy="17478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627</xdr:row>
          <xdr:rowOff>7327</xdr:rowOff>
        </xdr:from>
        <xdr:to>
          <xdr:col>12</xdr:col>
          <xdr:colOff>428625</xdr:colOff>
          <xdr:row>628</xdr:row>
          <xdr:rowOff>3300</xdr:rowOff>
        </xdr:to>
        <xdr:grpSp>
          <xdr:nvGrpSpPr>
            <xdr:cNvPr id="233" name="Group 232"/>
            <xdr:cNvGrpSpPr/>
          </xdr:nvGrpSpPr>
          <xdr:grpSpPr>
            <a:xfrm>
              <a:off x="7124700" y="198936952"/>
              <a:ext cx="1266825" cy="243623"/>
              <a:chOff x="7124700" y="196431877"/>
              <a:chExt cx="1266825" cy="243623"/>
            </a:xfrm>
          </xdr:grpSpPr>
          <xdr:sp macro="" textlink="">
            <xdr:nvSpPr>
              <xdr:cNvPr id="12995" name="Group Box 707" hidden="1">
                <a:extLst>
                  <a:ext uri="{63B3BB69-23CF-44E3-9099-C40C66FF867C}">
                    <a14:compatExt spid="_x0000_s12995"/>
                  </a:ext>
                </a:extLst>
              </xdr:cNvPr>
              <xdr:cNvSpPr/>
            </xdr:nvSpPr>
            <xdr:spPr bwMode="auto">
              <a:xfrm>
                <a:off x="7124700" y="196431877"/>
                <a:ext cx="1266825" cy="243623"/>
              </a:xfrm>
              <a:prstGeom prst="rect">
                <a:avLst/>
              </a:prstGeom>
              <a:noFill/>
              <a:ln w="9525">
                <a:miter lim="800000"/>
                <a:headEnd/>
                <a:tailEnd/>
              </a:ln>
              <a:extLst>
                <a:ext uri="{909E8E84-426E-40DD-AFC4-6F175D3DCCD1}">
                  <a14:hiddenFill>
                    <a:noFill/>
                  </a14:hiddenFill>
                </a:ext>
              </a:extLst>
            </xdr:spPr>
          </xdr:sp>
          <xdr:sp macro="" textlink="">
            <xdr:nvSpPr>
              <xdr:cNvPr id="12996" name="Option Button 708" hidden="1">
                <a:extLst>
                  <a:ext uri="{63B3BB69-23CF-44E3-9099-C40C66FF867C}">
                    <a14:compatExt spid="_x0000_s12996"/>
                  </a:ext>
                </a:extLst>
              </xdr:cNvPr>
              <xdr:cNvSpPr/>
            </xdr:nvSpPr>
            <xdr:spPr bwMode="auto">
              <a:xfrm>
                <a:off x="7237288" y="196487152"/>
                <a:ext cx="157611" cy="11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997" name="Option Button 709" hidden="1">
                <a:extLst>
                  <a:ext uri="{63B3BB69-23CF-44E3-9099-C40C66FF867C}">
                    <a14:compatExt spid="_x0000_s12997"/>
                  </a:ext>
                </a:extLst>
              </xdr:cNvPr>
              <xdr:cNvSpPr/>
            </xdr:nvSpPr>
            <xdr:spPr bwMode="auto">
              <a:xfrm>
                <a:off x="7672113" y="196487152"/>
                <a:ext cx="157611" cy="11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1" name="Option Button 1045" hidden="1">
                <a:extLst>
                  <a:ext uri="{63B3BB69-23CF-44E3-9099-C40C66FF867C}">
                    <a14:compatExt spid="_x0000_s15381"/>
                  </a:ext>
                </a:extLst>
              </xdr:cNvPr>
              <xdr:cNvSpPr/>
            </xdr:nvSpPr>
            <xdr:spPr bwMode="auto">
              <a:xfrm>
                <a:off x="8072083" y="196491393"/>
                <a:ext cx="156707" cy="10313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627</xdr:row>
          <xdr:rowOff>238125</xdr:rowOff>
        </xdr:from>
        <xdr:to>
          <xdr:col>12</xdr:col>
          <xdr:colOff>428625</xdr:colOff>
          <xdr:row>629</xdr:row>
          <xdr:rowOff>12825</xdr:rowOff>
        </xdr:to>
        <xdr:grpSp>
          <xdr:nvGrpSpPr>
            <xdr:cNvPr id="234" name="Group 233"/>
            <xdr:cNvGrpSpPr/>
          </xdr:nvGrpSpPr>
          <xdr:grpSpPr>
            <a:xfrm>
              <a:off x="7124700" y="199167750"/>
              <a:ext cx="1266825" cy="403350"/>
              <a:chOff x="7124700" y="196662675"/>
              <a:chExt cx="1266825" cy="403350"/>
            </a:xfrm>
          </xdr:grpSpPr>
          <xdr:sp macro="" textlink="">
            <xdr:nvSpPr>
              <xdr:cNvPr id="12998" name="Group Box 710" hidden="1">
                <a:extLst>
                  <a:ext uri="{63B3BB69-23CF-44E3-9099-C40C66FF867C}">
                    <a14:compatExt spid="_x0000_s12998"/>
                  </a:ext>
                </a:extLst>
              </xdr:cNvPr>
              <xdr:cNvSpPr/>
            </xdr:nvSpPr>
            <xdr:spPr bwMode="auto">
              <a:xfrm>
                <a:off x="7124700" y="196662675"/>
                <a:ext cx="1266825" cy="403350"/>
              </a:xfrm>
              <a:prstGeom prst="rect">
                <a:avLst/>
              </a:prstGeom>
              <a:noFill/>
              <a:ln w="9525">
                <a:miter lim="800000"/>
                <a:headEnd/>
                <a:tailEnd/>
              </a:ln>
              <a:extLst>
                <a:ext uri="{909E8E84-426E-40DD-AFC4-6F175D3DCCD1}">
                  <a14:hiddenFill>
                    <a:noFill/>
                  </a14:hiddenFill>
                </a:ext>
              </a:extLst>
            </xdr:spPr>
          </xdr:sp>
          <xdr:sp macro="" textlink="">
            <xdr:nvSpPr>
              <xdr:cNvPr id="12999" name="Option Button 711" hidden="1">
                <a:extLst>
                  <a:ext uri="{63B3BB69-23CF-44E3-9099-C40C66FF867C}">
                    <a14:compatExt spid="_x0000_s12999"/>
                  </a:ext>
                </a:extLst>
              </xdr:cNvPr>
              <xdr:cNvSpPr/>
            </xdr:nvSpPr>
            <xdr:spPr bwMode="auto">
              <a:xfrm>
                <a:off x="7237288" y="196750470"/>
                <a:ext cx="157611" cy="18294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00" name="Option Button 712" hidden="1">
                <a:extLst>
                  <a:ext uri="{63B3BB69-23CF-44E3-9099-C40C66FF867C}">
                    <a14:compatExt spid="_x0000_s13000"/>
                  </a:ext>
                </a:extLst>
              </xdr:cNvPr>
              <xdr:cNvSpPr/>
            </xdr:nvSpPr>
            <xdr:spPr bwMode="auto">
              <a:xfrm>
                <a:off x="7672113" y="196750470"/>
                <a:ext cx="157611" cy="18294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2" name="Option Button 1046" hidden="1">
                <a:extLst>
                  <a:ext uri="{63B3BB69-23CF-44E3-9099-C40C66FF867C}">
                    <a14:compatExt spid="_x0000_s15382"/>
                  </a:ext>
                </a:extLst>
              </xdr:cNvPr>
              <xdr:cNvSpPr/>
            </xdr:nvSpPr>
            <xdr:spPr bwMode="auto">
              <a:xfrm>
                <a:off x="8072083" y="196757492"/>
                <a:ext cx="156707" cy="1707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9524</xdr:colOff>
          <xdr:row>629</xdr:row>
          <xdr:rowOff>0</xdr:rowOff>
        </xdr:from>
        <xdr:to>
          <xdr:col>12</xdr:col>
          <xdr:colOff>428625</xdr:colOff>
          <xdr:row>630</xdr:row>
          <xdr:rowOff>9975</xdr:rowOff>
        </xdr:to>
        <xdr:grpSp>
          <xdr:nvGrpSpPr>
            <xdr:cNvPr id="235" name="Group 234"/>
            <xdr:cNvGrpSpPr/>
          </xdr:nvGrpSpPr>
          <xdr:grpSpPr>
            <a:xfrm>
              <a:off x="7124699" y="199558275"/>
              <a:ext cx="1266826" cy="390975"/>
              <a:chOff x="7124699" y="197053200"/>
              <a:chExt cx="1266826" cy="390975"/>
            </a:xfrm>
          </xdr:grpSpPr>
          <xdr:sp macro="" textlink="">
            <xdr:nvSpPr>
              <xdr:cNvPr id="13001" name="Group Box 713" hidden="1">
                <a:extLst>
                  <a:ext uri="{63B3BB69-23CF-44E3-9099-C40C66FF867C}">
                    <a14:compatExt spid="_x0000_s13001"/>
                  </a:ext>
                </a:extLst>
              </xdr:cNvPr>
              <xdr:cNvSpPr/>
            </xdr:nvSpPr>
            <xdr:spPr bwMode="auto">
              <a:xfrm>
                <a:off x="7124699" y="197053200"/>
                <a:ext cx="1266826" cy="390975"/>
              </a:xfrm>
              <a:prstGeom prst="rect">
                <a:avLst/>
              </a:prstGeom>
              <a:noFill/>
              <a:ln w="9525">
                <a:miter lim="800000"/>
                <a:headEnd/>
                <a:tailEnd/>
              </a:ln>
              <a:extLst>
                <a:ext uri="{909E8E84-426E-40DD-AFC4-6F175D3DCCD1}">
                  <a14:hiddenFill>
                    <a:noFill/>
                  </a14:hiddenFill>
                </a:ext>
              </a:extLst>
            </xdr:spPr>
          </xdr:sp>
          <xdr:sp macro="" textlink="">
            <xdr:nvSpPr>
              <xdr:cNvPr id="13002" name="Option Button 714" hidden="1">
                <a:extLst>
                  <a:ext uri="{63B3BB69-23CF-44E3-9099-C40C66FF867C}">
                    <a14:compatExt spid="_x0000_s13002"/>
                  </a:ext>
                </a:extLst>
              </xdr:cNvPr>
              <xdr:cNvSpPr/>
            </xdr:nvSpPr>
            <xdr:spPr bwMode="auto">
              <a:xfrm>
                <a:off x="7237291" y="197143307"/>
                <a:ext cx="157610"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03" name="Option Button 715" hidden="1">
                <a:extLst>
                  <a:ext uri="{63B3BB69-23CF-44E3-9099-C40C66FF867C}">
                    <a14:compatExt spid="_x0000_s13003"/>
                  </a:ext>
                </a:extLst>
              </xdr:cNvPr>
              <xdr:cNvSpPr/>
            </xdr:nvSpPr>
            <xdr:spPr bwMode="auto">
              <a:xfrm>
                <a:off x="7672118" y="197143307"/>
                <a:ext cx="157610" cy="1773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3" name="Option Button 1047" hidden="1">
                <a:extLst>
                  <a:ext uri="{63B3BB69-23CF-44E3-9099-C40C66FF867C}">
                    <a14:compatExt spid="_x0000_s15383"/>
                  </a:ext>
                </a:extLst>
              </xdr:cNvPr>
              <xdr:cNvSpPr/>
            </xdr:nvSpPr>
            <xdr:spPr bwMode="auto">
              <a:xfrm>
                <a:off x="8072087" y="197140238"/>
                <a:ext cx="156707" cy="18084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9524</xdr:colOff>
          <xdr:row>630</xdr:row>
          <xdr:rowOff>0</xdr:rowOff>
        </xdr:from>
        <xdr:to>
          <xdr:col>12</xdr:col>
          <xdr:colOff>428625</xdr:colOff>
          <xdr:row>630</xdr:row>
          <xdr:rowOff>361950</xdr:rowOff>
        </xdr:to>
        <xdr:grpSp>
          <xdr:nvGrpSpPr>
            <xdr:cNvPr id="236" name="Group 235"/>
            <xdr:cNvGrpSpPr/>
          </xdr:nvGrpSpPr>
          <xdr:grpSpPr>
            <a:xfrm>
              <a:off x="7124699" y="199939498"/>
              <a:ext cx="1266826" cy="361950"/>
              <a:chOff x="7124699" y="197439625"/>
              <a:chExt cx="1266826" cy="571500"/>
            </a:xfrm>
          </xdr:grpSpPr>
          <xdr:sp macro="" textlink="">
            <xdr:nvSpPr>
              <xdr:cNvPr id="13004" name="Group Box 716" hidden="1">
                <a:extLst>
                  <a:ext uri="{63B3BB69-23CF-44E3-9099-C40C66FF867C}">
                    <a14:compatExt spid="_x0000_s13004"/>
                  </a:ext>
                </a:extLst>
              </xdr:cNvPr>
              <xdr:cNvSpPr/>
            </xdr:nvSpPr>
            <xdr:spPr bwMode="auto">
              <a:xfrm>
                <a:off x="7124699" y="197439625"/>
                <a:ext cx="1266826" cy="571500"/>
              </a:xfrm>
              <a:prstGeom prst="rect">
                <a:avLst/>
              </a:prstGeom>
              <a:noFill/>
              <a:ln w="9525">
                <a:miter lim="800000"/>
                <a:headEnd/>
                <a:tailEnd/>
              </a:ln>
              <a:extLst>
                <a:ext uri="{909E8E84-426E-40DD-AFC4-6F175D3DCCD1}">
                  <a14:hiddenFill>
                    <a:noFill/>
                  </a14:hiddenFill>
                </a:ext>
              </a:extLst>
            </xdr:spPr>
          </xdr:sp>
          <xdr:sp macro="" textlink="">
            <xdr:nvSpPr>
              <xdr:cNvPr id="13005" name="Option Button 717" hidden="1">
                <a:extLst>
                  <a:ext uri="{63B3BB69-23CF-44E3-9099-C40C66FF867C}">
                    <a14:compatExt spid="_x0000_s13005"/>
                  </a:ext>
                </a:extLst>
              </xdr:cNvPr>
              <xdr:cNvSpPr/>
            </xdr:nvSpPr>
            <xdr:spPr bwMode="auto">
              <a:xfrm>
                <a:off x="7237291" y="197564474"/>
                <a:ext cx="157610" cy="25921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3006" name="Option Button 718" hidden="1">
                <a:extLst>
                  <a:ext uri="{63B3BB69-23CF-44E3-9099-C40C66FF867C}">
                    <a14:compatExt spid="_x0000_s13006"/>
                  </a:ext>
                </a:extLst>
              </xdr:cNvPr>
              <xdr:cNvSpPr/>
            </xdr:nvSpPr>
            <xdr:spPr bwMode="auto">
              <a:xfrm>
                <a:off x="7672118" y="197564474"/>
                <a:ext cx="157610" cy="25921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4" name="Option Button 1048" hidden="1">
                <a:extLst>
                  <a:ext uri="{63B3BB69-23CF-44E3-9099-C40C66FF867C}">
                    <a14:compatExt spid="_x0000_s15384"/>
                  </a:ext>
                </a:extLst>
              </xdr:cNvPr>
              <xdr:cNvSpPr/>
            </xdr:nvSpPr>
            <xdr:spPr bwMode="auto">
              <a:xfrm>
                <a:off x="8072087" y="197559352"/>
                <a:ext cx="156707" cy="26453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67</xdr:row>
          <xdr:rowOff>238125</xdr:rowOff>
        </xdr:from>
        <xdr:to>
          <xdr:col>12</xdr:col>
          <xdr:colOff>428625</xdr:colOff>
          <xdr:row>69</xdr:row>
          <xdr:rowOff>9525</xdr:rowOff>
        </xdr:to>
        <xdr:grpSp>
          <xdr:nvGrpSpPr>
            <xdr:cNvPr id="57" name="Group 56"/>
            <xdr:cNvGrpSpPr/>
          </xdr:nvGrpSpPr>
          <xdr:grpSpPr>
            <a:xfrm>
              <a:off x="7124700" y="22802850"/>
              <a:ext cx="1266825" cy="400050"/>
              <a:chOff x="7124700" y="20697825"/>
              <a:chExt cx="1266825" cy="400050"/>
            </a:xfrm>
          </xdr:grpSpPr>
          <xdr:sp macro="" textlink="">
            <xdr:nvSpPr>
              <xdr:cNvPr id="12821" name="Group Box 533" hidden="1">
                <a:extLst>
                  <a:ext uri="{63B3BB69-23CF-44E3-9099-C40C66FF867C}">
                    <a14:compatExt spid="_x0000_s12821"/>
                  </a:ext>
                </a:extLst>
              </xdr:cNvPr>
              <xdr:cNvSpPr/>
            </xdr:nvSpPr>
            <xdr:spPr bwMode="auto">
              <a:xfrm>
                <a:off x="7124700" y="20697825"/>
                <a:ext cx="1266825" cy="400050"/>
              </a:xfrm>
              <a:prstGeom prst="rect">
                <a:avLst/>
              </a:prstGeom>
              <a:noFill/>
              <a:ln w="9525">
                <a:miter lim="800000"/>
                <a:headEnd/>
                <a:tailEnd/>
              </a:ln>
              <a:extLst>
                <a:ext uri="{909E8E84-426E-40DD-AFC4-6F175D3DCCD1}">
                  <a14:hiddenFill>
                    <a:noFill/>
                  </a14:hiddenFill>
                </a:ext>
              </a:extLst>
            </xdr:spPr>
          </xdr:sp>
          <xdr:sp macro="" textlink="">
            <xdr:nvSpPr>
              <xdr:cNvPr id="12843" name="Option Button 555" hidden="1">
                <a:extLst>
                  <a:ext uri="{63B3BB69-23CF-44E3-9099-C40C66FF867C}">
                    <a14:compatExt spid="_x0000_s12843"/>
                  </a:ext>
                </a:extLst>
              </xdr:cNvPr>
              <xdr:cNvSpPr/>
            </xdr:nvSpPr>
            <xdr:spPr bwMode="auto">
              <a:xfrm>
                <a:off x="7215378" y="20764500"/>
                <a:ext cx="168402" cy="2573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2844" name="Option Button 556" hidden="1">
                <a:extLst>
                  <a:ext uri="{63B3BB69-23CF-44E3-9099-C40C66FF867C}">
                    <a14:compatExt spid="_x0000_s12844"/>
                  </a:ext>
                </a:extLst>
              </xdr:cNvPr>
              <xdr:cNvSpPr/>
            </xdr:nvSpPr>
            <xdr:spPr bwMode="auto">
              <a:xfrm>
                <a:off x="7669395" y="20764500"/>
                <a:ext cx="168402" cy="2573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6" name="Option Button 1050" hidden="1">
                <a:extLst>
                  <a:ext uri="{63B3BB69-23CF-44E3-9099-C40C66FF867C}">
                    <a14:compatExt spid="_x0000_s15386"/>
                  </a:ext>
                </a:extLst>
              </xdr:cNvPr>
              <xdr:cNvSpPr/>
            </xdr:nvSpPr>
            <xdr:spPr bwMode="auto">
              <a:xfrm>
                <a:off x="8105775" y="20764500"/>
                <a:ext cx="247650"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154</xdr:row>
          <xdr:rowOff>0</xdr:rowOff>
        </xdr:from>
        <xdr:to>
          <xdr:col>12</xdr:col>
          <xdr:colOff>438151</xdr:colOff>
          <xdr:row>155</xdr:row>
          <xdr:rowOff>0</xdr:rowOff>
        </xdr:to>
        <xdr:grpSp>
          <xdr:nvGrpSpPr>
            <xdr:cNvPr id="79" name="Group 78"/>
            <xdr:cNvGrpSpPr/>
          </xdr:nvGrpSpPr>
          <xdr:grpSpPr>
            <a:xfrm>
              <a:off x="7124701" y="49815750"/>
              <a:ext cx="1276350" cy="571500"/>
              <a:chOff x="7124701" y="47815500"/>
              <a:chExt cx="1276350" cy="571500"/>
            </a:xfrm>
          </xdr:grpSpPr>
          <xdr:sp macro="" textlink="">
            <xdr:nvSpPr>
              <xdr:cNvPr id="15387" name="Group Box 1051" hidden="1">
                <a:extLst>
                  <a:ext uri="{63B3BB69-23CF-44E3-9099-C40C66FF867C}">
                    <a14:compatExt spid="_x0000_s15387"/>
                  </a:ext>
                </a:extLst>
              </xdr:cNvPr>
              <xdr:cNvSpPr/>
            </xdr:nvSpPr>
            <xdr:spPr bwMode="auto">
              <a:xfrm>
                <a:off x="7124701" y="47815500"/>
                <a:ext cx="1276350" cy="571500"/>
              </a:xfrm>
              <a:prstGeom prst="rect">
                <a:avLst/>
              </a:prstGeom>
              <a:noFill/>
              <a:ln w="9525">
                <a:miter lim="800000"/>
                <a:headEnd/>
                <a:tailEnd/>
              </a:ln>
              <a:extLst>
                <a:ext uri="{909E8E84-426E-40DD-AFC4-6F175D3DCCD1}">
                  <a14:hiddenFill>
                    <a:noFill/>
                  </a14:hiddenFill>
                </a:ext>
              </a:extLst>
            </xdr:spPr>
          </xdr:sp>
          <xdr:sp macro="" textlink="">
            <xdr:nvSpPr>
              <xdr:cNvPr id="15388" name="Option Button 1052" hidden="1">
                <a:extLst>
                  <a:ext uri="{63B3BB69-23CF-44E3-9099-C40C66FF867C}">
                    <a14:compatExt spid="_x0000_s15388"/>
                  </a:ext>
                </a:extLst>
              </xdr:cNvPr>
              <xdr:cNvSpPr/>
            </xdr:nvSpPr>
            <xdr:spPr bwMode="auto">
              <a:xfrm>
                <a:off x="7260431" y="47946412"/>
                <a:ext cx="160340" cy="25921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89" name="Option Button 1053" hidden="1">
                <a:extLst>
                  <a:ext uri="{63B3BB69-23CF-44E3-9099-C40C66FF867C}">
                    <a14:compatExt spid="_x0000_s15389"/>
                  </a:ext>
                </a:extLst>
              </xdr:cNvPr>
              <xdr:cNvSpPr/>
            </xdr:nvSpPr>
            <xdr:spPr bwMode="auto">
              <a:xfrm>
                <a:off x="7647781" y="47946412"/>
                <a:ext cx="160340" cy="25921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90" name="Option Button 1054" hidden="1">
                <a:extLst>
                  <a:ext uri="{63B3BB69-23CF-44E3-9099-C40C66FF867C}">
                    <a14:compatExt spid="_x0000_s15390"/>
                  </a:ext>
                </a:extLst>
              </xdr:cNvPr>
              <xdr:cNvSpPr/>
            </xdr:nvSpPr>
            <xdr:spPr bwMode="auto">
              <a:xfrm>
                <a:off x="8094523" y="47942902"/>
                <a:ext cx="157196" cy="25586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155</xdr:row>
          <xdr:rowOff>0</xdr:rowOff>
        </xdr:from>
        <xdr:to>
          <xdr:col>12</xdr:col>
          <xdr:colOff>438151</xdr:colOff>
          <xdr:row>156</xdr:row>
          <xdr:rowOff>0</xdr:rowOff>
        </xdr:to>
        <xdr:grpSp>
          <xdr:nvGrpSpPr>
            <xdr:cNvPr id="81" name="Group 80"/>
            <xdr:cNvGrpSpPr/>
          </xdr:nvGrpSpPr>
          <xdr:grpSpPr>
            <a:xfrm>
              <a:off x="7124701" y="50387250"/>
              <a:ext cx="1276350" cy="381000"/>
              <a:chOff x="7124701" y="48387000"/>
              <a:chExt cx="1276350" cy="381000"/>
            </a:xfrm>
          </xdr:grpSpPr>
          <xdr:sp macro="" textlink="">
            <xdr:nvSpPr>
              <xdr:cNvPr id="15391" name="Group Box 1055" hidden="1">
                <a:extLst>
                  <a:ext uri="{63B3BB69-23CF-44E3-9099-C40C66FF867C}">
                    <a14:compatExt spid="_x0000_s15391"/>
                  </a:ext>
                </a:extLst>
              </xdr:cNvPr>
              <xdr:cNvSpPr/>
            </xdr:nvSpPr>
            <xdr:spPr bwMode="auto">
              <a:xfrm>
                <a:off x="7124701" y="48387000"/>
                <a:ext cx="1276350" cy="381000"/>
              </a:xfrm>
              <a:prstGeom prst="rect">
                <a:avLst/>
              </a:prstGeom>
              <a:noFill/>
              <a:ln w="9525">
                <a:miter lim="800000"/>
                <a:headEnd/>
                <a:tailEnd/>
              </a:ln>
              <a:extLst>
                <a:ext uri="{909E8E84-426E-40DD-AFC4-6F175D3DCCD1}">
                  <a14:hiddenFill>
                    <a:noFill/>
                  </a14:hiddenFill>
                </a:ext>
              </a:extLst>
            </xdr:spPr>
          </xdr:sp>
          <xdr:sp macro="" textlink="">
            <xdr:nvSpPr>
              <xdr:cNvPr id="15392" name="Option Button 1056" hidden="1">
                <a:extLst>
                  <a:ext uri="{63B3BB69-23CF-44E3-9099-C40C66FF867C}">
                    <a14:compatExt spid="_x0000_s15392"/>
                  </a:ext>
                </a:extLst>
              </xdr:cNvPr>
              <xdr:cNvSpPr/>
            </xdr:nvSpPr>
            <xdr:spPr bwMode="auto">
              <a:xfrm>
                <a:off x="7260431" y="48473300"/>
                <a:ext cx="1603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93" name="Option Button 1057" hidden="1">
                <a:extLst>
                  <a:ext uri="{63B3BB69-23CF-44E3-9099-C40C66FF867C}">
                    <a14:compatExt spid="_x0000_s15393"/>
                  </a:ext>
                </a:extLst>
              </xdr:cNvPr>
              <xdr:cNvSpPr/>
            </xdr:nvSpPr>
            <xdr:spPr bwMode="auto">
              <a:xfrm>
                <a:off x="7647781" y="48473300"/>
                <a:ext cx="1603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94" name="Option Button 1058" hidden="1">
                <a:extLst>
                  <a:ext uri="{63B3BB69-23CF-44E3-9099-C40C66FF867C}">
                    <a14:compatExt spid="_x0000_s15394"/>
                  </a:ext>
                </a:extLst>
              </xdr:cNvPr>
              <xdr:cNvSpPr/>
            </xdr:nvSpPr>
            <xdr:spPr bwMode="auto">
              <a:xfrm>
                <a:off x="8094523" y="48470960"/>
                <a:ext cx="157196" cy="1705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159</xdr:row>
          <xdr:rowOff>0</xdr:rowOff>
        </xdr:from>
        <xdr:to>
          <xdr:col>12</xdr:col>
          <xdr:colOff>438151</xdr:colOff>
          <xdr:row>160</xdr:row>
          <xdr:rowOff>0</xdr:rowOff>
        </xdr:to>
        <xdr:grpSp>
          <xdr:nvGrpSpPr>
            <xdr:cNvPr id="86" name="Group 85"/>
            <xdr:cNvGrpSpPr/>
          </xdr:nvGrpSpPr>
          <xdr:grpSpPr>
            <a:xfrm>
              <a:off x="7124701" y="51511200"/>
              <a:ext cx="1276350" cy="381000"/>
              <a:chOff x="7124701" y="49510950"/>
              <a:chExt cx="1276350" cy="381000"/>
            </a:xfrm>
          </xdr:grpSpPr>
          <xdr:sp macro="" textlink="">
            <xdr:nvSpPr>
              <xdr:cNvPr id="15395" name="Group Box 1059" hidden="1">
                <a:extLst>
                  <a:ext uri="{63B3BB69-23CF-44E3-9099-C40C66FF867C}">
                    <a14:compatExt spid="_x0000_s15395"/>
                  </a:ext>
                </a:extLst>
              </xdr:cNvPr>
              <xdr:cNvSpPr/>
            </xdr:nvSpPr>
            <xdr:spPr bwMode="auto">
              <a:xfrm>
                <a:off x="7124701" y="49510950"/>
                <a:ext cx="1276350" cy="381000"/>
              </a:xfrm>
              <a:prstGeom prst="rect">
                <a:avLst/>
              </a:prstGeom>
              <a:noFill/>
              <a:ln w="9525">
                <a:miter lim="800000"/>
                <a:headEnd/>
                <a:tailEnd/>
              </a:ln>
              <a:extLst>
                <a:ext uri="{909E8E84-426E-40DD-AFC4-6F175D3DCCD1}">
                  <a14:hiddenFill>
                    <a:noFill/>
                  </a14:hiddenFill>
                </a:ext>
              </a:extLst>
            </xdr:spPr>
          </xdr:sp>
          <xdr:sp macro="" textlink="">
            <xdr:nvSpPr>
              <xdr:cNvPr id="15396" name="Option Button 1060" hidden="1">
                <a:extLst>
                  <a:ext uri="{63B3BB69-23CF-44E3-9099-C40C66FF867C}">
                    <a14:compatExt spid="_x0000_s15396"/>
                  </a:ext>
                </a:extLst>
              </xdr:cNvPr>
              <xdr:cNvSpPr/>
            </xdr:nvSpPr>
            <xdr:spPr bwMode="auto">
              <a:xfrm>
                <a:off x="7260431" y="49596873"/>
                <a:ext cx="1603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97" name="Option Button 1061" hidden="1">
                <a:extLst>
                  <a:ext uri="{63B3BB69-23CF-44E3-9099-C40C66FF867C}">
                    <a14:compatExt spid="_x0000_s15397"/>
                  </a:ext>
                </a:extLst>
              </xdr:cNvPr>
              <xdr:cNvSpPr/>
            </xdr:nvSpPr>
            <xdr:spPr bwMode="auto">
              <a:xfrm>
                <a:off x="7647781" y="49596873"/>
                <a:ext cx="160340" cy="17281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398" name="Option Button 1062" hidden="1">
                <a:extLst>
                  <a:ext uri="{63B3BB69-23CF-44E3-9099-C40C66FF867C}">
                    <a14:compatExt spid="_x0000_s15398"/>
                  </a:ext>
                </a:extLst>
              </xdr:cNvPr>
              <xdr:cNvSpPr/>
            </xdr:nvSpPr>
            <xdr:spPr bwMode="auto">
              <a:xfrm>
                <a:off x="8094523" y="49594533"/>
                <a:ext cx="157196" cy="17057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160</xdr:row>
          <xdr:rowOff>0</xdr:rowOff>
        </xdr:from>
        <xdr:to>
          <xdr:col>12</xdr:col>
          <xdr:colOff>438151</xdr:colOff>
          <xdr:row>161</xdr:row>
          <xdr:rowOff>7650</xdr:rowOff>
        </xdr:to>
        <xdr:grpSp>
          <xdr:nvGrpSpPr>
            <xdr:cNvPr id="87" name="Group 86"/>
            <xdr:cNvGrpSpPr/>
          </xdr:nvGrpSpPr>
          <xdr:grpSpPr>
            <a:xfrm>
              <a:off x="7124701" y="51892200"/>
              <a:ext cx="1276350" cy="388650"/>
              <a:chOff x="7124701" y="49891950"/>
              <a:chExt cx="1276350" cy="388650"/>
            </a:xfrm>
          </xdr:grpSpPr>
          <xdr:sp macro="" textlink="">
            <xdr:nvSpPr>
              <xdr:cNvPr id="15399" name="Group Box 1063" hidden="1">
                <a:extLst>
                  <a:ext uri="{63B3BB69-23CF-44E3-9099-C40C66FF867C}">
                    <a14:compatExt spid="_x0000_s15399"/>
                  </a:ext>
                </a:extLst>
              </xdr:cNvPr>
              <xdr:cNvSpPr/>
            </xdr:nvSpPr>
            <xdr:spPr bwMode="auto">
              <a:xfrm>
                <a:off x="7124701" y="49891950"/>
                <a:ext cx="1276350" cy="388650"/>
              </a:xfrm>
              <a:prstGeom prst="rect">
                <a:avLst/>
              </a:prstGeom>
              <a:noFill/>
              <a:ln w="9525">
                <a:miter lim="800000"/>
                <a:headEnd/>
                <a:tailEnd/>
              </a:ln>
              <a:extLst>
                <a:ext uri="{909E8E84-426E-40DD-AFC4-6F175D3DCCD1}">
                  <a14:hiddenFill>
                    <a:noFill/>
                  </a14:hiddenFill>
                </a:ext>
              </a:extLst>
            </xdr:spPr>
          </xdr:sp>
          <xdr:sp macro="" textlink="">
            <xdr:nvSpPr>
              <xdr:cNvPr id="15400" name="Option Button 1064" hidden="1">
                <a:extLst>
                  <a:ext uri="{63B3BB69-23CF-44E3-9099-C40C66FF867C}">
                    <a14:compatExt spid="_x0000_s15400"/>
                  </a:ext>
                </a:extLst>
              </xdr:cNvPr>
              <xdr:cNvSpPr/>
            </xdr:nvSpPr>
            <xdr:spPr bwMode="auto">
              <a:xfrm>
                <a:off x="7260431" y="49981356"/>
                <a:ext cx="160340" cy="1762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01" name="Option Button 1065" hidden="1">
                <a:extLst>
                  <a:ext uri="{63B3BB69-23CF-44E3-9099-C40C66FF867C}">
                    <a14:compatExt spid="_x0000_s15401"/>
                  </a:ext>
                </a:extLst>
              </xdr:cNvPr>
              <xdr:cNvSpPr/>
            </xdr:nvSpPr>
            <xdr:spPr bwMode="auto">
              <a:xfrm>
                <a:off x="7647781" y="49981356"/>
                <a:ext cx="160340" cy="17628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02" name="Option Button 1066" hidden="1">
                <a:extLst>
                  <a:ext uri="{63B3BB69-23CF-44E3-9099-C40C66FF867C}">
                    <a14:compatExt spid="_x0000_s15402"/>
                  </a:ext>
                </a:extLst>
              </xdr:cNvPr>
              <xdr:cNvSpPr/>
            </xdr:nvSpPr>
            <xdr:spPr bwMode="auto">
              <a:xfrm>
                <a:off x="8094523" y="49978969"/>
                <a:ext cx="157196" cy="17400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161</xdr:row>
          <xdr:rowOff>7327</xdr:rowOff>
        </xdr:from>
        <xdr:to>
          <xdr:col>12</xdr:col>
          <xdr:colOff>438151</xdr:colOff>
          <xdr:row>162</xdr:row>
          <xdr:rowOff>0</xdr:rowOff>
        </xdr:to>
        <xdr:grpSp>
          <xdr:nvGrpSpPr>
            <xdr:cNvPr id="88" name="Group 87"/>
            <xdr:cNvGrpSpPr/>
          </xdr:nvGrpSpPr>
          <xdr:grpSpPr>
            <a:xfrm>
              <a:off x="7124701" y="52280527"/>
              <a:ext cx="1276350" cy="240323"/>
              <a:chOff x="7124701" y="50280277"/>
              <a:chExt cx="1276350" cy="240323"/>
            </a:xfrm>
          </xdr:grpSpPr>
          <xdr:sp macro="" textlink="">
            <xdr:nvSpPr>
              <xdr:cNvPr id="15403" name="Group Box 1067" hidden="1">
                <a:extLst>
                  <a:ext uri="{63B3BB69-23CF-44E3-9099-C40C66FF867C}">
                    <a14:compatExt spid="_x0000_s15403"/>
                  </a:ext>
                </a:extLst>
              </xdr:cNvPr>
              <xdr:cNvSpPr/>
            </xdr:nvSpPr>
            <xdr:spPr bwMode="auto">
              <a:xfrm>
                <a:off x="7124701" y="50280277"/>
                <a:ext cx="1276350" cy="240323"/>
              </a:xfrm>
              <a:prstGeom prst="rect">
                <a:avLst/>
              </a:prstGeom>
              <a:noFill/>
              <a:ln w="9525">
                <a:miter lim="800000"/>
                <a:headEnd/>
                <a:tailEnd/>
              </a:ln>
              <a:extLst>
                <a:ext uri="{909E8E84-426E-40DD-AFC4-6F175D3DCCD1}">
                  <a14:hiddenFill>
                    <a:noFill/>
                  </a14:hiddenFill>
                </a:ext>
              </a:extLst>
            </xdr:spPr>
          </xdr:sp>
          <xdr:sp macro="" textlink="">
            <xdr:nvSpPr>
              <xdr:cNvPr id="15404" name="Option Button 1068" hidden="1">
                <a:extLst>
                  <a:ext uri="{63B3BB69-23CF-44E3-9099-C40C66FF867C}">
                    <a14:compatExt spid="_x0000_s15404"/>
                  </a:ext>
                </a:extLst>
              </xdr:cNvPr>
              <xdr:cNvSpPr/>
            </xdr:nvSpPr>
            <xdr:spPr bwMode="auto">
              <a:xfrm>
                <a:off x="7260431" y="50335632"/>
                <a:ext cx="160340" cy="1090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05" name="Option Button 1069" hidden="1">
                <a:extLst>
                  <a:ext uri="{63B3BB69-23CF-44E3-9099-C40C66FF867C}">
                    <a14:compatExt spid="_x0000_s15405"/>
                  </a:ext>
                </a:extLst>
              </xdr:cNvPr>
              <xdr:cNvSpPr/>
            </xdr:nvSpPr>
            <xdr:spPr bwMode="auto">
              <a:xfrm>
                <a:off x="7647781" y="50335632"/>
                <a:ext cx="160340" cy="10900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06" name="Option Button 1070" hidden="1">
                <a:extLst>
                  <a:ext uri="{63B3BB69-23CF-44E3-9099-C40C66FF867C}">
                    <a14:compatExt spid="_x0000_s15406"/>
                  </a:ext>
                </a:extLst>
              </xdr:cNvPr>
              <xdr:cNvSpPr/>
            </xdr:nvSpPr>
            <xdr:spPr bwMode="auto">
              <a:xfrm>
                <a:off x="8094523" y="50334156"/>
                <a:ext cx="157196" cy="10759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156</xdr:row>
          <xdr:rowOff>0</xdr:rowOff>
        </xdr:from>
        <xdr:to>
          <xdr:col>12</xdr:col>
          <xdr:colOff>438151</xdr:colOff>
          <xdr:row>157</xdr:row>
          <xdr:rowOff>0</xdr:rowOff>
        </xdr:to>
        <xdr:grpSp>
          <xdr:nvGrpSpPr>
            <xdr:cNvPr id="83" name="Group 82"/>
            <xdr:cNvGrpSpPr/>
          </xdr:nvGrpSpPr>
          <xdr:grpSpPr>
            <a:xfrm>
              <a:off x="7124701" y="50768250"/>
              <a:ext cx="1276350" cy="247650"/>
              <a:chOff x="7124701" y="48768000"/>
              <a:chExt cx="1276350" cy="247650"/>
            </a:xfrm>
          </xdr:grpSpPr>
          <xdr:sp macro="" textlink="">
            <xdr:nvSpPr>
              <xdr:cNvPr id="15407" name="Group Box 1071" hidden="1">
                <a:extLst>
                  <a:ext uri="{63B3BB69-23CF-44E3-9099-C40C66FF867C}">
                    <a14:compatExt spid="_x0000_s15407"/>
                  </a:ext>
                </a:extLst>
              </xdr:cNvPr>
              <xdr:cNvSpPr/>
            </xdr:nvSpPr>
            <xdr:spPr bwMode="auto">
              <a:xfrm>
                <a:off x="7124701" y="48768000"/>
                <a:ext cx="1276350" cy="247650"/>
              </a:xfrm>
              <a:prstGeom prst="rect">
                <a:avLst/>
              </a:prstGeom>
              <a:noFill/>
              <a:ln w="9525">
                <a:miter lim="800000"/>
                <a:headEnd/>
                <a:tailEnd/>
              </a:ln>
              <a:extLst>
                <a:ext uri="{909E8E84-426E-40DD-AFC4-6F175D3DCCD1}">
                  <a14:hiddenFill>
                    <a:noFill/>
                  </a14:hiddenFill>
                </a:ext>
              </a:extLst>
            </xdr:spPr>
          </xdr:sp>
          <xdr:sp macro="" textlink="">
            <xdr:nvSpPr>
              <xdr:cNvPr id="15408" name="Option Button 1072" hidden="1">
                <a:extLst>
                  <a:ext uri="{63B3BB69-23CF-44E3-9099-C40C66FF867C}">
                    <a14:compatExt spid="_x0000_s15408"/>
                  </a:ext>
                </a:extLst>
              </xdr:cNvPr>
              <xdr:cNvSpPr/>
            </xdr:nvSpPr>
            <xdr:spPr bwMode="auto">
              <a:xfrm>
                <a:off x="7260431" y="48824350"/>
                <a:ext cx="160340" cy="1123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09" name="Option Button 1073" hidden="1">
                <a:extLst>
                  <a:ext uri="{63B3BB69-23CF-44E3-9099-C40C66FF867C}">
                    <a14:compatExt spid="_x0000_s15409"/>
                  </a:ext>
                </a:extLst>
              </xdr:cNvPr>
              <xdr:cNvSpPr/>
            </xdr:nvSpPr>
            <xdr:spPr bwMode="auto">
              <a:xfrm>
                <a:off x="7647781" y="48824350"/>
                <a:ext cx="160340" cy="1123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10" name="Option Button 1074" hidden="1">
                <a:extLst>
                  <a:ext uri="{63B3BB69-23CF-44E3-9099-C40C66FF867C}">
                    <a14:compatExt spid="_x0000_s15410"/>
                  </a:ext>
                </a:extLst>
              </xdr:cNvPr>
              <xdr:cNvSpPr/>
            </xdr:nvSpPr>
            <xdr:spPr bwMode="auto">
              <a:xfrm>
                <a:off x="8094523" y="48822829"/>
                <a:ext cx="157196" cy="1108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157</xdr:row>
          <xdr:rowOff>0</xdr:rowOff>
        </xdr:from>
        <xdr:to>
          <xdr:col>12</xdr:col>
          <xdr:colOff>438151</xdr:colOff>
          <xdr:row>158</xdr:row>
          <xdr:rowOff>0</xdr:rowOff>
        </xdr:to>
        <xdr:grpSp>
          <xdr:nvGrpSpPr>
            <xdr:cNvPr id="84" name="Group 83"/>
            <xdr:cNvGrpSpPr/>
          </xdr:nvGrpSpPr>
          <xdr:grpSpPr>
            <a:xfrm>
              <a:off x="7124701" y="51015900"/>
              <a:ext cx="1276350" cy="247650"/>
              <a:chOff x="7124701" y="49015650"/>
              <a:chExt cx="1276350" cy="247650"/>
            </a:xfrm>
          </xdr:grpSpPr>
          <xdr:sp macro="" textlink="">
            <xdr:nvSpPr>
              <xdr:cNvPr id="15411" name="Group Box 1075" hidden="1">
                <a:extLst>
                  <a:ext uri="{63B3BB69-23CF-44E3-9099-C40C66FF867C}">
                    <a14:compatExt spid="_x0000_s15411"/>
                  </a:ext>
                </a:extLst>
              </xdr:cNvPr>
              <xdr:cNvSpPr/>
            </xdr:nvSpPr>
            <xdr:spPr bwMode="auto">
              <a:xfrm>
                <a:off x="7124701" y="49015650"/>
                <a:ext cx="1276350" cy="247650"/>
              </a:xfrm>
              <a:prstGeom prst="rect">
                <a:avLst/>
              </a:prstGeom>
              <a:noFill/>
              <a:ln w="9525">
                <a:miter lim="800000"/>
                <a:headEnd/>
                <a:tailEnd/>
              </a:ln>
              <a:extLst>
                <a:ext uri="{909E8E84-426E-40DD-AFC4-6F175D3DCCD1}">
                  <a14:hiddenFill>
                    <a:noFill/>
                  </a14:hiddenFill>
                </a:ext>
              </a:extLst>
            </xdr:spPr>
          </xdr:sp>
          <xdr:sp macro="" textlink="">
            <xdr:nvSpPr>
              <xdr:cNvPr id="15412" name="Option Button 1076" hidden="1">
                <a:extLst>
                  <a:ext uri="{63B3BB69-23CF-44E3-9099-C40C66FF867C}">
                    <a14:compatExt spid="_x0000_s15412"/>
                  </a:ext>
                </a:extLst>
              </xdr:cNvPr>
              <xdr:cNvSpPr/>
            </xdr:nvSpPr>
            <xdr:spPr bwMode="auto">
              <a:xfrm>
                <a:off x="7260431" y="49072057"/>
                <a:ext cx="160340" cy="1123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13" name="Option Button 1077" hidden="1">
                <a:extLst>
                  <a:ext uri="{63B3BB69-23CF-44E3-9099-C40C66FF867C}">
                    <a14:compatExt spid="_x0000_s15413"/>
                  </a:ext>
                </a:extLst>
              </xdr:cNvPr>
              <xdr:cNvSpPr/>
            </xdr:nvSpPr>
            <xdr:spPr bwMode="auto">
              <a:xfrm>
                <a:off x="7647781" y="49072057"/>
                <a:ext cx="160340" cy="11232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14" name="Option Button 1078" hidden="1">
                <a:extLst>
                  <a:ext uri="{63B3BB69-23CF-44E3-9099-C40C66FF867C}">
                    <a14:compatExt spid="_x0000_s15414"/>
                  </a:ext>
                </a:extLst>
              </xdr:cNvPr>
              <xdr:cNvSpPr/>
            </xdr:nvSpPr>
            <xdr:spPr bwMode="auto">
              <a:xfrm>
                <a:off x="8094523" y="49070536"/>
                <a:ext cx="157196" cy="1108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158</xdr:row>
          <xdr:rowOff>0</xdr:rowOff>
        </xdr:from>
        <xdr:to>
          <xdr:col>12</xdr:col>
          <xdr:colOff>438151</xdr:colOff>
          <xdr:row>159</xdr:row>
          <xdr:rowOff>0</xdr:rowOff>
        </xdr:to>
        <xdr:grpSp>
          <xdr:nvGrpSpPr>
            <xdr:cNvPr id="85" name="Group 84"/>
            <xdr:cNvGrpSpPr/>
          </xdr:nvGrpSpPr>
          <xdr:grpSpPr>
            <a:xfrm>
              <a:off x="7124701" y="51263550"/>
              <a:ext cx="1276350" cy="247650"/>
              <a:chOff x="7124701" y="49263300"/>
              <a:chExt cx="1276350" cy="247650"/>
            </a:xfrm>
          </xdr:grpSpPr>
          <xdr:sp macro="" textlink="">
            <xdr:nvSpPr>
              <xdr:cNvPr id="15415" name="Group Box 1079" hidden="1">
                <a:extLst>
                  <a:ext uri="{63B3BB69-23CF-44E3-9099-C40C66FF867C}">
                    <a14:compatExt spid="_x0000_s15415"/>
                  </a:ext>
                </a:extLst>
              </xdr:cNvPr>
              <xdr:cNvSpPr/>
            </xdr:nvSpPr>
            <xdr:spPr bwMode="auto">
              <a:xfrm>
                <a:off x="7124701" y="49263300"/>
                <a:ext cx="1276350" cy="247650"/>
              </a:xfrm>
              <a:prstGeom prst="rect">
                <a:avLst/>
              </a:prstGeom>
              <a:noFill/>
              <a:ln w="9525">
                <a:miter lim="800000"/>
                <a:headEnd/>
                <a:tailEnd/>
              </a:ln>
              <a:extLst>
                <a:ext uri="{909E8E84-426E-40DD-AFC4-6F175D3DCCD1}">
                  <a14:hiddenFill>
                    <a:noFill/>
                  </a14:hiddenFill>
                </a:ext>
              </a:extLst>
            </xdr:spPr>
          </xdr:sp>
          <xdr:sp macro="" textlink="">
            <xdr:nvSpPr>
              <xdr:cNvPr id="15416" name="Option Button 1080" hidden="1">
                <a:extLst>
                  <a:ext uri="{63B3BB69-23CF-44E3-9099-C40C66FF867C}">
                    <a14:compatExt spid="_x0000_s15416"/>
                  </a:ext>
                </a:extLst>
              </xdr:cNvPr>
              <xdr:cNvSpPr/>
            </xdr:nvSpPr>
            <xdr:spPr bwMode="auto">
              <a:xfrm>
                <a:off x="7260431" y="49319382"/>
                <a:ext cx="160340" cy="1123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17" name="Option Button 1081" hidden="1">
                <a:extLst>
                  <a:ext uri="{63B3BB69-23CF-44E3-9099-C40C66FF867C}">
                    <a14:compatExt spid="_x0000_s15417"/>
                  </a:ext>
                </a:extLst>
              </xdr:cNvPr>
              <xdr:cNvSpPr/>
            </xdr:nvSpPr>
            <xdr:spPr bwMode="auto">
              <a:xfrm>
                <a:off x="7647781" y="49319382"/>
                <a:ext cx="160340" cy="11232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18" name="Option Button 1082" hidden="1">
                <a:extLst>
                  <a:ext uri="{63B3BB69-23CF-44E3-9099-C40C66FF867C}">
                    <a14:compatExt spid="_x0000_s15418"/>
                  </a:ext>
                </a:extLst>
              </xdr:cNvPr>
              <xdr:cNvSpPr/>
            </xdr:nvSpPr>
            <xdr:spPr bwMode="auto">
              <a:xfrm>
                <a:off x="8094523" y="49317862"/>
                <a:ext cx="157196" cy="1108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184</xdr:row>
          <xdr:rowOff>28575</xdr:rowOff>
        </xdr:from>
        <xdr:to>
          <xdr:col>7</xdr:col>
          <xdr:colOff>781050</xdr:colOff>
          <xdr:row>184</xdr:row>
          <xdr:rowOff>333375</xdr:rowOff>
        </xdr:to>
        <xdr:sp macro="" textlink="">
          <xdr:nvSpPr>
            <xdr:cNvPr id="15421" name="Drop Down 1085" hidden="1">
              <a:extLst>
                <a:ext uri="{63B3BB69-23CF-44E3-9099-C40C66FF867C}">
                  <a14:compatExt spid="_x0000_s154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185</xdr:row>
          <xdr:rowOff>28575</xdr:rowOff>
        </xdr:from>
        <xdr:to>
          <xdr:col>7</xdr:col>
          <xdr:colOff>781050</xdr:colOff>
          <xdr:row>185</xdr:row>
          <xdr:rowOff>333375</xdr:rowOff>
        </xdr:to>
        <xdr:sp macro="" textlink="">
          <xdr:nvSpPr>
            <xdr:cNvPr id="15422" name="Drop Down 1086" hidden="1">
              <a:extLst>
                <a:ext uri="{63B3BB69-23CF-44E3-9099-C40C66FF867C}">
                  <a14:compatExt spid="_x0000_s154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186</xdr:row>
          <xdr:rowOff>28575</xdr:rowOff>
        </xdr:from>
        <xdr:to>
          <xdr:col>7</xdr:col>
          <xdr:colOff>781050</xdr:colOff>
          <xdr:row>186</xdr:row>
          <xdr:rowOff>333375</xdr:rowOff>
        </xdr:to>
        <xdr:sp macro="" textlink="">
          <xdr:nvSpPr>
            <xdr:cNvPr id="15423" name="Drop Down 1087" hidden="1">
              <a:extLst>
                <a:ext uri="{63B3BB69-23CF-44E3-9099-C40C66FF867C}">
                  <a14:compatExt spid="_x0000_s154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187</xdr:row>
          <xdr:rowOff>28575</xdr:rowOff>
        </xdr:from>
        <xdr:to>
          <xdr:col>7</xdr:col>
          <xdr:colOff>781050</xdr:colOff>
          <xdr:row>187</xdr:row>
          <xdr:rowOff>333375</xdr:rowOff>
        </xdr:to>
        <xdr:sp macro="" textlink="">
          <xdr:nvSpPr>
            <xdr:cNvPr id="15424" name="Drop Down 1088" hidden="1">
              <a:extLst>
                <a:ext uri="{63B3BB69-23CF-44E3-9099-C40C66FF867C}">
                  <a14:compatExt spid="_x0000_s154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184</xdr:row>
          <xdr:rowOff>38100</xdr:rowOff>
        </xdr:from>
        <xdr:to>
          <xdr:col>12</xdr:col>
          <xdr:colOff>0</xdr:colOff>
          <xdr:row>184</xdr:row>
          <xdr:rowOff>447675</xdr:rowOff>
        </xdr:to>
        <xdr:sp macro="" textlink="">
          <xdr:nvSpPr>
            <xdr:cNvPr id="15427" name="Drop Down 1091" hidden="1">
              <a:extLst>
                <a:ext uri="{63B3BB69-23CF-44E3-9099-C40C66FF867C}">
                  <a14:compatExt spid="_x0000_s154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185</xdr:row>
          <xdr:rowOff>38100</xdr:rowOff>
        </xdr:from>
        <xdr:to>
          <xdr:col>12</xdr:col>
          <xdr:colOff>0</xdr:colOff>
          <xdr:row>185</xdr:row>
          <xdr:rowOff>447675</xdr:rowOff>
        </xdr:to>
        <xdr:sp macro="" textlink="">
          <xdr:nvSpPr>
            <xdr:cNvPr id="15428" name="Drop Down 1092" hidden="1">
              <a:extLst>
                <a:ext uri="{63B3BB69-23CF-44E3-9099-C40C66FF867C}">
                  <a14:compatExt spid="_x0000_s154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186</xdr:row>
          <xdr:rowOff>38100</xdr:rowOff>
        </xdr:from>
        <xdr:to>
          <xdr:col>12</xdr:col>
          <xdr:colOff>0</xdr:colOff>
          <xdr:row>186</xdr:row>
          <xdr:rowOff>447675</xdr:rowOff>
        </xdr:to>
        <xdr:sp macro="" textlink="">
          <xdr:nvSpPr>
            <xdr:cNvPr id="15429" name="Drop Down 1093" hidden="1">
              <a:extLst>
                <a:ext uri="{63B3BB69-23CF-44E3-9099-C40C66FF867C}">
                  <a14:compatExt spid="_x0000_s154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187</xdr:row>
          <xdr:rowOff>38100</xdr:rowOff>
        </xdr:from>
        <xdr:to>
          <xdr:col>12</xdr:col>
          <xdr:colOff>0</xdr:colOff>
          <xdr:row>187</xdr:row>
          <xdr:rowOff>447675</xdr:rowOff>
        </xdr:to>
        <xdr:sp macro="" textlink="">
          <xdr:nvSpPr>
            <xdr:cNvPr id="15430" name="Drop Down 1094" hidden="1">
              <a:extLst>
                <a:ext uri="{63B3BB69-23CF-44E3-9099-C40C66FF867C}">
                  <a14:compatExt spid="_x0000_s154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184</xdr:row>
          <xdr:rowOff>38100</xdr:rowOff>
        </xdr:from>
        <xdr:to>
          <xdr:col>14</xdr:col>
          <xdr:colOff>0</xdr:colOff>
          <xdr:row>184</xdr:row>
          <xdr:rowOff>447675</xdr:rowOff>
        </xdr:to>
        <xdr:sp macro="" textlink="">
          <xdr:nvSpPr>
            <xdr:cNvPr id="15433" name="Drop Down 1097" hidden="1">
              <a:extLst>
                <a:ext uri="{63B3BB69-23CF-44E3-9099-C40C66FF867C}">
                  <a14:compatExt spid="_x0000_s154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185</xdr:row>
          <xdr:rowOff>38100</xdr:rowOff>
        </xdr:from>
        <xdr:to>
          <xdr:col>14</xdr:col>
          <xdr:colOff>0</xdr:colOff>
          <xdr:row>185</xdr:row>
          <xdr:rowOff>447675</xdr:rowOff>
        </xdr:to>
        <xdr:sp macro="" textlink="">
          <xdr:nvSpPr>
            <xdr:cNvPr id="15434" name="Drop Down 1098" hidden="1">
              <a:extLst>
                <a:ext uri="{63B3BB69-23CF-44E3-9099-C40C66FF867C}">
                  <a14:compatExt spid="_x0000_s154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186</xdr:row>
          <xdr:rowOff>38100</xdr:rowOff>
        </xdr:from>
        <xdr:to>
          <xdr:col>14</xdr:col>
          <xdr:colOff>0</xdr:colOff>
          <xdr:row>186</xdr:row>
          <xdr:rowOff>447675</xdr:rowOff>
        </xdr:to>
        <xdr:sp macro="" textlink="">
          <xdr:nvSpPr>
            <xdr:cNvPr id="15435" name="Drop Down 1099" hidden="1">
              <a:extLst>
                <a:ext uri="{63B3BB69-23CF-44E3-9099-C40C66FF867C}">
                  <a14:compatExt spid="_x0000_s154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187</xdr:row>
          <xdr:rowOff>38100</xdr:rowOff>
        </xdr:from>
        <xdr:to>
          <xdr:col>14</xdr:col>
          <xdr:colOff>0</xdr:colOff>
          <xdr:row>187</xdr:row>
          <xdr:rowOff>447675</xdr:rowOff>
        </xdr:to>
        <xdr:sp macro="" textlink="">
          <xdr:nvSpPr>
            <xdr:cNvPr id="15436" name="Drop Down 1100" hidden="1">
              <a:extLst>
                <a:ext uri="{63B3BB69-23CF-44E3-9099-C40C66FF867C}">
                  <a14:compatExt spid="_x0000_s154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198</xdr:row>
          <xdr:rowOff>28575</xdr:rowOff>
        </xdr:from>
        <xdr:to>
          <xdr:col>7</xdr:col>
          <xdr:colOff>781050</xdr:colOff>
          <xdr:row>198</xdr:row>
          <xdr:rowOff>333375</xdr:rowOff>
        </xdr:to>
        <xdr:sp macro="" textlink="">
          <xdr:nvSpPr>
            <xdr:cNvPr id="15439" name="Drop Down 1103" hidden="1">
              <a:extLst>
                <a:ext uri="{63B3BB69-23CF-44E3-9099-C40C66FF867C}">
                  <a14:compatExt spid="_x0000_s154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199</xdr:row>
          <xdr:rowOff>28575</xdr:rowOff>
        </xdr:from>
        <xdr:to>
          <xdr:col>7</xdr:col>
          <xdr:colOff>781050</xdr:colOff>
          <xdr:row>199</xdr:row>
          <xdr:rowOff>333375</xdr:rowOff>
        </xdr:to>
        <xdr:sp macro="" textlink="">
          <xdr:nvSpPr>
            <xdr:cNvPr id="15440" name="Drop Down 1104" hidden="1">
              <a:extLst>
                <a:ext uri="{63B3BB69-23CF-44E3-9099-C40C66FF867C}">
                  <a14:compatExt spid="_x0000_s154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200</xdr:row>
          <xdr:rowOff>28575</xdr:rowOff>
        </xdr:from>
        <xdr:to>
          <xdr:col>7</xdr:col>
          <xdr:colOff>781050</xdr:colOff>
          <xdr:row>200</xdr:row>
          <xdr:rowOff>333375</xdr:rowOff>
        </xdr:to>
        <xdr:sp macro="" textlink="">
          <xdr:nvSpPr>
            <xdr:cNvPr id="15441" name="Drop Down 1105" hidden="1">
              <a:extLst>
                <a:ext uri="{63B3BB69-23CF-44E3-9099-C40C66FF867C}">
                  <a14:compatExt spid="_x0000_s154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201</xdr:row>
          <xdr:rowOff>28575</xdr:rowOff>
        </xdr:from>
        <xdr:to>
          <xdr:col>7</xdr:col>
          <xdr:colOff>781050</xdr:colOff>
          <xdr:row>201</xdr:row>
          <xdr:rowOff>333375</xdr:rowOff>
        </xdr:to>
        <xdr:sp macro="" textlink="">
          <xdr:nvSpPr>
            <xdr:cNvPr id="15442" name="Drop Down 1106" hidden="1">
              <a:extLst>
                <a:ext uri="{63B3BB69-23CF-44E3-9099-C40C66FF867C}">
                  <a14:compatExt spid="_x0000_s154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202</xdr:row>
          <xdr:rowOff>28575</xdr:rowOff>
        </xdr:from>
        <xdr:to>
          <xdr:col>7</xdr:col>
          <xdr:colOff>781050</xdr:colOff>
          <xdr:row>202</xdr:row>
          <xdr:rowOff>333375</xdr:rowOff>
        </xdr:to>
        <xdr:sp macro="" textlink="">
          <xdr:nvSpPr>
            <xdr:cNvPr id="15443" name="Drop Down 1107" hidden="1">
              <a:extLst>
                <a:ext uri="{63B3BB69-23CF-44E3-9099-C40C66FF867C}">
                  <a14:compatExt spid="_x0000_s154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203</xdr:row>
          <xdr:rowOff>28575</xdr:rowOff>
        </xdr:from>
        <xdr:to>
          <xdr:col>7</xdr:col>
          <xdr:colOff>781050</xdr:colOff>
          <xdr:row>203</xdr:row>
          <xdr:rowOff>333375</xdr:rowOff>
        </xdr:to>
        <xdr:sp macro="" textlink="">
          <xdr:nvSpPr>
            <xdr:cNvPr id="15444" name="Drop Down 1108" hidden="1">
              <a:extLst>
                <a:ext uri="{63B3BB69-23CF-44E3-9099-C40C66FF867C}">
                  <a14:compatExt spid="_x0000_s154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198</xdr:row>
          <xdr:rowOff>38100</xdr:rowOff>
        </xdr:from>
        <xdr:to>
          <xdr:col>12</xdr:col>
          <xdr:colOff>0</xdr:colOff>
          <xdr:row>198</xdr:row>
          <xdr:rowOff>447675</xdr:rowOff>
        </xdr:to>
        <xdr:sp macro="" textlink="">
          <xdr:nvSpPr>
            <xdr:cNvPr id="15445" name="Drop Down 1109" hidden="1">
              <a:extLst>
                <a:ext uri="{63B3BB69-23CF-44E3-9099-C40C66FF867C}">
                  <a14:compatExt spid="_x0000_s154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199</xdr:row>
          <xdr:rowOff>38100</xdr:rowOff>
        </xdr:from>
        <xdr:to>
          <xdr:col>12</xdr:col>
          <xdr:colOff>0</xdr:colOff>
          <xdr:row>199</xdr:row>
          <xdr:rowOff>447675</xdr:rowOff>
        </xdr:to>
        <xdr:sp macro="" textlink="">
          <xdr:nvSpPr>
            <xdr:cNvPr id="15446" name="Drop Down 1110" hidden="1">
              <a:extLst>
                <a:ext uri="{63B3BB69-23CF-44E3-9099-C40C66FF867C}">
                  <a14:compatExt spid="_x0000_s154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200</xdr:row>
          <xdr:rowOff>38100</xdr:rowOff>
        </xdr:from>
        <xdr:to>
          <xdr:col>12</xdr:col>
          <xdr:colOff>0</xdr:colOff>
          <xdr:row>200</xdr:row>
          <xdr:rowOff>447675</xdr:rowOff>
        </xdr:to>
        <xdr:sp macro="" textlink="">
          <xdr:nvSpPr>
            <xdr:cNvPr id="15447" name="Drop Down 1111" hidden="1">
              <a:extLst>
                <a:ext uri="{63B3BB69-23CF-44E3-9099-C40C66FF867C}">
                  <a14:compatExt spid="_x0000_s154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201</xdr:row>
          <xdr:rowOff>38100</xdr:rowOff>
        </xdr:from>
        <xdr:to>
          <xdr:col>12</xdr:col>
          <xdr:colOff>0</xdr:colOff>
          <xdr:row>201</xdr:row>
          <xdr:rowOff>447675</xdr:rowOff>
        </xdr:to>
        <xdr:sp macro="" textlink="">
          <xdr:nvSpPr>
            <xdr:cNvPr id="15448" name="Drop Down 1112" hidden="1">
              <a:extLst>
                <a:ext uri="{63B3BB69-23CF-44E3-9099-C40C66FF867C}">
                  <a14:compatExt spid="_x0000_s154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202</xdr:row>
          <xdr:rowOff>38100</xdr:rowOff>
        </xdr:from>
        <xdr:to>
          <xdr:col>12</xdr:col>
          <xdr:colOff>0</xdr:colOff>
          <xdr:row>202</xdr:row>
          <xdr:rowOff>447675</xdr:rowOff>
        </xdr:to>
        <xdr:sp macro="" textlink="">
          <xdr:nvSpPr>
            <xdr:cNvPr id="15449" name="Drop Down 1113" hidden="1">
              <a:extLst>
                <a:ext uri="{63B3BB69-23CF-44E3-9099-C40C66FF867C}">
                  <a14:compatExt spid="_x0000_s154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203</xdr:row>
          <xdr:rowOff>38100</xdr:rowOff>
        </xdr:from>
        <xdr:to>
          <xdr:col>12</xdr:col>
          <xdr:colOff>0</xdr:colOff>
          <xdr:row>203</xdr:row>
          <xdr:rowOff>447675</xdr:rowOff>
        </xdr:to>
        <xdr:sp macro="" textlink="">
          <xdr:nvSpPr>
            <xdr:cNvPr id="15450" name="Drop Down 1114" hidden="1">
              <a:extLst>
                <a:ext uri="{63B3BB69-23CF-44E3-9099-C40C66FF867C}">
                  <a14:compatExt spid="_x0000_s154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198</xdr:row>
          <xdr:rowOff>38100</xdr:rowOff>
        </xdr:from>
        <xdr:to>
          <xdr:col>14</xdr:col>
          <xdr:colOff>0</xdr:colOff>
          <xdr:row>198</xdr:row>
          <xdr:rowOff>447675</xdr:rowOff>
        </xdr:to>
        <xdr:sp macro="" textlink="">
          <xdr:nvSpPr>
            <xdr:cNvPr id="15451" name="Drop Down 1115" hidden="1">
              <a:extLst>
                <a:ext uri="{63B3BB69-23CF-44E3-9099-C40C66FF867C}">
                  <a14:compatExt spid="_x0000_s154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199</xdr:row>
          <xdr:rowOff>38100</xdr:rowOff>
        </xdr:from>
        <xdr:to>
          <xdr:col>14</xdr:col>
          <xdr:colOff>0</xdr:colOff>
          <xdr:row>199</xdr:row>
          <xdr:rowOff>447675</xdr:rowOff>
        </xdr:to>
        <xdr:sp macro="" textlink="">
          <xdr:nvSpPr>
            <xdr:cNvPr id="15452" name="Drop Down 1116" hidden="1">
              <a:extLst>
                <a:ext uri="{63B3BB69-23CF-44E3-9099-C40C66FF867C}">
                  <a14:compatExt spid="_x0000_s154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200</xdr:row>
          <xdr:rowOff>38100</xdr:rowOff>
        </xdr:from>
        <xdr:to>
          <xdr:col>14</xdr:col>
          <xdr:colOff>0</xdr:colOff>
          <xdr:row>200</xdr:row>
          <xdr:rowOff>447675</xdr:rowOff>
        </xdr:to>
        <xdr:sp macro="" textlink="">
          <xdr:nvSpPr>
            <xdr:cNvPr id="15453" name="Drop Down 1117" hidden="1">
              <a:extLst>
                <a:ext uri="{63B3BB69-23CF-44E3-9099-C40C66FF867C}">
                  <a14:compatExt spid="_x0000_s154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201</xdr:row>
          <xdr:rowOff>38100</xdr:rowOff>
        </xdr:from>
        <xdr:to>
          <xdr:col>14</xdr:col>
          <xdr:colOff>0</xdr:colOff>
          <xdr:row>201</xdr:row>
          <xdr:rowOff>447675</xdr:rowOff>
        </xdr:to>
        <xdr:sp macro="" textlink="">
          <xdr:nvSpPr>
            <xdr:cNvPr id="15454" name="Drop Down 1118" hidden="1">
              <a:extLst>
                <a:ext uri="{63B3BB69-23CF-44E3-9099-C40C66FF867C}">
                  <a14:compatExt spid="_x0000_s154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202</xdr:row>
          <xdr:rowOff>38100</xdr:rowOff>
        </xdr:from>
        <xdr:to>
          <xdr:col>14</xdr:col>
          <xdr:colOff>0</xdr:colOff>
          <xdr:row>202</xdr:row>
          <xdr:rowOff>447675</xdr:rowOff>
        </xdr:to>
        <xdr:sp macro="" textlink="">
          <xdr:nvSpPr>
            <xdr:cNvPr id="15455" name="Drop Down 1119" hidden="1">
              <a:extLst>
                <a:ext uri="{63B3BB69-23CF-44E3-9099-C40C66FF867C}">
                  <a14:compatExt spid="_x0000_s154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203</xdr:row>
          <xdr:rowOff>38100</xdr:rowOff>
        </xdr:from>
        <xdr:to>
          <xdr:col>14</xdr:col>
          <xdr:colOff>0</xdr:colOff>
          <xdr:row>203</xdr:row>
          <xdr:rowOff>447675</xdr:rowOff>
        </xdr:to>
        <xdr:sp macro="" textlink="">
          <xdr:nvSpPr>
            <xdr:cNvPr id="15456" name="Drop Down 1120" hidden="1">
              <a:extLst>
                <a:ext uri="{63B3BB69-23CF-44E3-9099-C40C66FF867C}">
                  <a14:compatExt spid="_x0000_s154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65</xdr:row>
          <xdr:rowOff>371475</xdr:rowOff>
        </xdr:from>
        <xdr:to>
          <xdr:col>12</xdr:col>
          <xdr:colOff>428625</xdr:colOff>
          <xdr:row>66</xdr:row>
          <xdr:rowOff>361950</xdr:rowOff>
        </xdr:to>
        <xdr:grpSp>
          <xdr:nvGrpSpPr>
            <xdr:cNvPr id="54" name="Group 53"/>
            <xdr:cNvGrpSpPr/>
          </xdr:nvGrpSpPr>
          <xdr:grpSpPr>
            <a:xfrm>
              <a:off x="7124700" y="22174207"/>
              <a:ext cx="1266825" cy="371475"/>
              <a:chOff x="7124700" y="20078778"/>
              <a:chExt cx="1266825" cy="381000"/>
            </a:xfrm>
          </xdr:grpSpPr>
          <xdr:sp macro="" textlink="">
            <xdr:nvSpPr>
              <xdr:cNvPr id="15457" name="Group Box 1121" hidden="1">
                <a:extLst>
                  <a:ext uri="{63B3BB69-23CF-44E3-9099-C40C66FF867C}">
                    <a14:compatExt spid="_x0000_s15457"/>
                  </a:ext>
                </a:extLst>
              </xdr:cNvPr>
              <xdr:cNvSpPr/>
            </xdr:nvSpPr>
            <xdr:spPr bwMode="auto">
              <a:xfrm>
                <a:off x="7124700" y="20078778"/>
                <a:ext cx="1266825" cy="381000"/>
              </a:xfrm>
              <a:prstGeom prst="rect">
                <a:avLst/>
              </a:prstGeom>
              <a:noFill/>
              <a:ln w="9525">
                <a:miter lim="800000"/>
                <a:headEnd/>
                <a:tailEnd/>
              </a:ln>
              <a:extLst>
                <a:ext uri="{909E8E84-426E-40DD-AFC4-6F175D3DCCD1}">
                  <a14:hiddenFill>
                    <a:noFill/>
                  </a14:hiddenFill>
                </a:ext>
              </a:extLst>
            </xdr:spPr>
          </xdr:sp>
          <xdr:sp macro="" textlink="">
            <xdr:nvSpPr>
              <xdr:cNvPr id="15458" name="Option Button 1122" hidden="1">
                <a:extLst>
                  <a:ext uri="{63B3BB69-23CF-44E3-9099-C40C66FF867C}">
                    <a14:compatExt spid="_x0000_s15458"/>
                  </a:ext>
                </a:extLst>
              </xdr:cNvPr>
              <xdr:cNvSpPr/>
            </xdr:nvSpPr>
            <xdr:spPr bwMode="auto">
              <a:xfrm>
                <a:off x="7215374" y="20164788"/>
                <a:ext cx="168402" cy="1728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59" name="Option Button 1123" hidden="1">
                <a:extLst>
                  <a:ext uri="{63B3BB69-23CF-44E3-9099-C40C66FF867C}">
                    <a14:compatExt spid="_x0000_s15459"/>
                  </a:ext>
                </a:extLst>
              </xdr:cNvPr>
              <xdr:cNvSpPr/>
            </xdr:nvSpPr>
            <xdr:spPr bwMode="auto">
              <a:xfrm>
                <a:off x="7669395" y="20164786"/>
                <a:ext cx="168402" cy="1728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60" name="Option Button 1124" hidden="1">
                <a:extLst>
                  <a:ext uri="{63B3BB69-23CF-44E3-9099-C40C66FF867C}">
                    <a14:compatExt spid="_x0000_s15460"/>
                  </a:ext>
                </a:extLst>
              </xdr:cNvPr>
              <xdr:cNvSpPr/>
            </xdr:nvSpPr>
            <xdr:spPr bwMode="auto">
              <a:xfrm>
                <a:off x="8105775" y="20162121"/>
                <a:ext cx="165100" cy="17380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70</xdr:row>
          <xdr:rowOff>0</xdr:rowOff>
        </xdr:from>
        <xdr:to>
          <xdr:col>12</xdr:col>
          <xdr:colOff>428625</xdr:colOff>
          <xdr:row>70</xdr:row>
          <xdr:rowOff>564173</xdr:rowOff>
        </xdr:to>
        <xdr:grpSp>
          <xdr:nvGrpSpPr>
            <xdr:cNvPr id="76" name="Group 75"/>
            <xdr:cNvGrpSpPr/>
          </xdr:nvGrpSpPr>
          <xdr:grpSpPr>
            <a:xfrm>
              <a:off x="7124700" y="23441025"/>
              <a:ext cx="1266825" cy="564173"/>
              <a:chOff x="7124700" y="21336000"/>
              <a:chExt cx="1266825" cy="564173"/>
            </a:xfrm>
          </xdr:grpSpPr>
          <xdr:sp macro="" textlink="">
            <xdr:nvSpPr>
              <xdr:cNvPr id="15461" name="Group Box 1125" hidden="1">
                <a:extLst>
                  <a:ext uri="{63B3BB69-23CF-44E3-9099-C40C66FF867C}">
                    <a14:compatExt spid="_x0000_s15461"/>
                  </a:ext>
                </a:extLst>
              </xdr:cNvPr>
              <xdr:cNvSpPr/>
            </xdr:nvSpPr>
            <xdr:spPr bwMode="auto">
              <a:xfrm>
                <a:off x="7124700" y="21336000"/>
                <a:ext cx="1266825" cy="564173"/>
              </a:xfrm>
              <a:prstGeom prst="rect">
                <a:avLst/>
              </a:prstGeom>
              <a:noFill/>
              <a:ln w="9525">
                <a:miter lim="800000"/>
                <a:headEnd/>
                <a:tailEnd/>
              </a:ln>
              <a:extLst>
                <a:ext uri="{909E8E84-426E-40DD-AFC4-6F175D3DCCD1}">
                  <a14:hiddenFill>
                    <a:noFill/>
                  </a14:hiddenFill>
                </a:ext>
              </a:extLst>
            </xdr:spPr>
          </xdr:sp>
          <xdr:sp macro="" textlink="">
            <xdr:nvSpPr>
              <xdr:cNvPr id="15462" name="Option Button 1126" hidden="1">
                <a:extLst>
                  <a:ext uri="{63B3BB69-23CF-44E3-9099-C40C66FF867C}">
                    <a14:compatExt spid="_x0000_s15462"/>
                  </a:ext>
                </a:extLst>
              </xdr:cNvPr>
              <xdr:cNvSpPr/>
            </xdr:nvSpPr>
            <xdr:spPr bwMode="auto">
              <a:xfrm>
                <a:off x="7215374" y="21453640"/>
                <a:ext cx="168402" cy="25589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63" name="Option Button 1127" hidden="1">
                <a:extLst>
                  <a:ext uri="{63B3BB69-23CF-44E3-9099-C40C66FF867C}">
                    <a14:compatExt spid="_x0000_s15463"/>
                  </a:ext>
                </a:extLst>
              </xdr:cNvPr>
              <xdr:cNvSpPr/>
            </xdr:nvSpPr>
            <xdr:spPr bwMode="auto">
              <a:xfrm>
                <a:off x="7669395" y="21453640"/>
                <a:ext cx="168402" cy="25589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64" name="Option Button 1128" hidden="1">
                <a:extLst>
                  <a:ext uri="{63B3BB69-23CF-44E3-9099-C40C66FF867C}">
                    <a14:compatExt spid="_x0000_s15464"/>
                  </a:ext>
                </a:extLst>
              </xdr:cNvPr>
              <xdr:cNvSpPr/>
            </xdr:nvSpPr>
            <xdr:spPr bwMode="auto">
              <a:xfrm>
                <a:off x="8105775" y="21453286"/>
                <a:ext cx="165100" cy="25589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9526</xdr:colOff>
          <xdr:row>162</xdr:row>
          <xdr:rowOff>0</xdr:rowOff>
        </xdr:from>
        <xdr:to>
          <xdr:col>12</xdr:col>
          <xdr:colOff>438151</xdr:colOff>
          <xdr:row>162</xdr:row>
          <xdr:rowOff>373673</xdr:rowOff>
        </xdr:to>
        <xdr:grpSp>
          <xdr:nvGrpSpPr>
            <xdr:cNvPr id="89" name="Group 88"/>
            <xdr:cNvGrpSpPr/>
          </xdr:nvGrpSpPr>
          <xdr:grpSpPr>
            <a:xfrm>
              <a:off x="7124701" y="52520850"/>
              <a:ext cx="1276350" cy="373673"/>
              <a:chOff x="7124701" y="50520600"/>
              <a:chExt cx="1276350" cy="373673"/>
            </a:xfrm>
          </xdr:grpSpPr>
          <xdr:sp macro="" textlink="">
            <xdr:nvSpPr>
              <xdr:cNvPr id="15465" name="Group Box 1129" hidden="1">
                <a:extLst>
                  <a:ext uri="{63B3BB69-23CF-44E3-9099-C40C66FF867C}">
                    <a14:compatExt spid="_x0000_s15465"/>
                  </a:ext>
                </a:extLst>
              </xdr:cNvPr>
              <xdr:cNvSpPr/>
            </xdr:nvSpPr>
            <xdr:spPr bwMode="auto">
              <a:xfrm>
                <a:off x="7124701" y="50520600"/>
                <a:ext cx="1276350" cy="373673"/>
              </a:xfrm>
              <a:prstGeom prst="rect">
                <a:avLst/>
              </a:prstGeom>
              <a:noFill/>
              <a:ln w="9525">
                <a:miter lim="800000"/>
                <a:headEnd/>
                <a:tailEnd/>
              </a:ln>
              <a:extLst>
                <a:ext uri="{909E8E84-426E-40DD-AFC4-6F175D3DCCD1}">
                  <a14:hiddenFill>
                    <a:noFill/>
                  </a14:hiddenFill>
                </a:ext>
              </a:extLst>
            </xdr:spPr>
          </xdr:sp>
          <xdr:sp macro="" textlink="">
            <xdr:nvSpPr>
              <xdr:cNvPr id="15466" name="Option Button 1130" hidden="1">
                <a:extLst>
                  <a:ext uri="{63B3BB69-23CF-44E3-9099-C40C66FF867C}">
                    <a14:compatExt spid="_x0000_s15466"/>
                  </a:ext>
                </a:extLst>
              </xdr:cNvPr>
              <xdr:cNvSpPr/>
            </xdr:nvSpPr>
            <xdr:spPr bwMode="auto">
              <a:xfrm>
                <a:off x="7260431" y="50606671"/>
                <a:ext cx="160340" cy="169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67" name="Option Button 1131" hidden="1">
                <a:extLst>
                  <a:ext uri="{63B3BB69-23CF-44E3-9099-C40C66FF867C}">
                    <a14:compatExt spid="_x0000_s15467"/>
                  </a:ext>
                </a:extLst>
              </xdr:cNvPr>
              <xdr:cNvSpPr/>
            </xdr:nvSpPr>
            <xdr:spPr bwMode="auto">
              <a:xfrm>
                <a:off x="7647781" y="50606671"/>
                <a:ext cx="160340" cy="16948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68" name="Option Button 1132" hidden="1">
                <a:extLst>
                  <a:ext uri="{63B3BB69-23CF-44E3-9099-C40C66FF867C}">
                    <a14:compatExt spid="_x0000_s15468"/>
                  </a:ext>
                </a:extLst>
              </xdr:cNvPr>
              <xdr:cNvSpPr/>
            </xdr:nvSpPr>
            <xdr:spPr bwMode="auto">
              <a:xfrm>
                <a:off x="8094523" y="50604376"/>
                <a:ext cx="157196" cy="16729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7328</xdr:colOff>
          <xdr:row>350</xdr:row>
          <xdr:rowOff>0</xdr:rowOff>
        </xdr:from>
        <xdr:to>
          <xdr:col>12</xdr:col>
          <xdr:colOff>438151</xdr:colOff>
          <xdr:row>351</xdr:row>
          <xdr:rowOff>14654</xdr:rowOff>
        </xdr:to>
        <xdr:grpSp>
          <xdr:nvGrpSpPr>
            <xdr:cNvPr id="142" name="Group 141"/>
            <xdr:cNvGrpSpPr/>
          </xdr:nvGrpSpPr>
          <xdr:grpSpPr>
            <a:xfrm>
              <a:off x="7122503" y="113718975"/>
              <a:ext cx="1278548" cy="395654"/>
              <a:chOff x="7122503" y="111261525"/>
              <a:chExt cx="1278548" cy="395654"/>
            </a:xfrm>
          </xdr:grpSpPr>
          <xdr:sp macro="" textlink="">
            <xdr:nvSpPr>
              <xdr:cNvPr id="15469" name="Group Box 1133" hidden="1">
                <a:extLst>
                  <a:ext uri="{63B3BB69-23CF-44E3-9099-C40C66FF867C}">
                    <a14:compatExt spid="_x0000_s15469"/>
                  </a:ext>
                </a:extLst>
              </xdr:cNvPr>
              <xdr:cNvSpPr/>
            </xdr:nvSpPr>
            <xdr:spPr bwMode="auto">
              <a:xfrm>
                <a:off x="7122503" y="111261525"/>
                <a:ext cx="1278548" cy="395654"/>
              </a:xfrm>
              <a:prstGeom prst="rect">
                <a:avLst/>
              </a:prstGeom>
              <a:noFill/>
              <a:ln w="9525">
                <a:miter lim="800000"/>
                <a:headEnd/>
                <a:tailEnd/>
              </a:ln>
              <a:extLst>
                <a:ext uri="{909E8E84-426E-40DD-AFC4-6F175D3DCCD1}">
                  <a14:hiddenFill>
                    <a:noFill/>
                  </a14:hiddenFill>
                </a:ext>
              </a:extLst>
            </xdr:spPr>
          </xdr:sp>
          <xdr:sp macro="" textlink="">
            <xdr:nvSpPr>
              <xdr:cNvPr id="15470" name="Option Button 1134" hidden="1">
                <a:extLst>
                  <a:ext uri="{63B3BB69-23CF-44E3-9099-C40C66FF867C}">
                    <a14:compatExt spid="_x0000_s15470"/>
                  </a:ext>
                </a:extLst>
              </xdr:cNvPr>
              <xdr:cNvSpPr/>
            </xdr:nvSpPr>
            <xdr:spPr bwMode="auto">
              <a:xfrm>
                <a:off x="7245185" y="111352535"/>
                <a:ext cx="162029" cy="1794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1" name="Option Button 1135" hidden="1">
                <a:extLst>
                  <a:ext uri="{63B3BB69-23CF-44E3-9099-C40C66FF867C}">
                    <a14:compatExt spid="_x0000_s15471"/>
                  </a:ext>
                </a:extLst>
              </xdr:cNvPr>
              <xdr:cNvSpPr/>
            </xdr:nvSpPr>
            <xdr:spPr bwMode="auto">
              <a:xfrm>
                <a:off x="7653845" y="111352535"/>
                <a:ext cx="162029" cy="17945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2" name="Option Button 1136" hidden="1">
                <a:extLst>
                  <a:ext uri="{63B3BB69-23CF-44E3-9099-C40C66FF867C}">
                    <a14:compatExt spid="_x0000_s15472"/>
                  </a:ext>
                </a:extLst>
              </xdr:cNvPr>
              <xdr:cNvSpPr/>
            </xdr:nvSpPr>
            <xdr:spPr bwMode="auto">
              <a:xfrm>
                <a:off x="8075382" y="111349429"/>
                <a:ext cx="161099" cy="18301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454</xdr:row>
          <xdr:rowOff>2198</xdr:rowOff>
        </xdr:from>
        <xdr:to>
          <xdr:col>12</xdr:col>
          <xdr:colOff>450003</xdr:colOff>
          <xdr:row>454</xdr:row>
          <xdr:rowOff>564173</xdr:rowOff>
        </xdr:to>
        <xdr:grpSp>
          <xdr:nvGrpSpPr>
            <xdr:cNvPr id="157" name="Group 156"/>
            <xdr:cNvGrpSpPr/>
          </xdr:nvGrpSpPr>
          <xdr:grpSpPr>
            <a:xfrm>
              <a:off x="7124700" y="148096734"/>
              <a:ext cx="1288203" cy="381000"/>
              <a:chOff x="7124700" y="145455350"/>
              <a:chExt cx="1288203" cy="561968"/>
            </a:xfrm>
          </xdr:grpSpPr>
          <xdr:sp macro="" textlink="">
            <xdr:nvSpPr>
              <xdr:cNvPr id="15473" name="Group Box 1137" hidden="1">
                <a:extLst>
                  <a:ext uri="{63B3BB69-23CF-44E3-9099-C40C66FF867C}">
                    <a14:compatExt spid="_x0000_s15473"/>
                  </a:ext>
                </a:extLst>
              </xdr:cNvPr>
              <xdr:cNvSpPr/>
            </xdr:nvSpPr>
            <xdr:spPr bwMode="auto">
              <a:xfrm>
                <a:off x="7124700" y="145455350"/>
                <a:ext cx="1288203" cy="561968"/>
              </a:xfrm>
              <a:prstGeom prst="rect">
                <a:avLst/>
              </a:prstGeom>
              <a:noFill/>
              <a:ln w="9525">
                <a:miter lim="800000"/>
                <a:headEnd/>
                <a:tailEnd/>
              </a:ln>
              <a:extLst>
                <a:ext uri="{909E8E84-426E-40DD-AFC4-6F175D3DCCD1}">
                  <a14:hiddenFill>
                    <a:noFill/>
                  </a14:hiddenFill>
                </a:ext>
              </a:extLst>
            </xdr:spPr>
          </xdr:sp>
          <xdr:sp macro="" textlink="">
            <xdr:nvSpPr>
              <xdr:cNvPr id="15474" name="Option Button 1138" hidden="1">
                <a:extLst>
                  <a:ext uri="{63B3BB69-23CF-44E3-9099-C40C66FF867C}">
                    <a14:compatExt spid="_x0000_s15474"/>
                  </a:ext>
                </a:extLst>
              </xdr:cNvPr>
              <xdr:cNvSpPr/>
            </xdr:nvSpPr>
            <xdr:spPr bwMode="auto">
              <a:xfrm>
                <a:off x="7239000" y="145585827"/>
                <a:ext cx="157611" cy="2548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5" name="Option Button 1139" hidden="1">
                <a:extLst>
                  <a:ext uri="{63B3BB69-23CF-44E3-9099-C40C66FF867C}">
                    <a14:compatExt spid="_x0000_s15475"/>
                  </a:ext>
                </a:extLst>
              </xdr:cNvPr>
              <xdr:cNvSpPr/>
            </xdr:nvSpPr>
            <xdr:spPr bwMode="auto">
              <a:xfrm>
                <a:off x="7667625" y="145585827"/>
                <a:ext cx="157611" cy="25489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6" name="Option Button 1140" hidden="1">
                <a:extLst>
                  <a:ext uri="{63B3BB69-23CF-44E3-9099-C40C66FF867C}">
                    <a14:compatExt spid="_x0000_s15476"/>
                  </a:ext>
                </a:extLst>
              </xdr:cNvPr>
              <xdr:cNvSpPr/>
            </xdr:nvSpPr>
            <xdr:spPr bwMode="auto">
              <a:xfrm>
                <a:off x="8074670" y="145585128"/>
                <a:ext cx="156707" cy="2532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456</xdr:row>
          <xdr:rowOff>373673</xdr:rowOff>
        </xdr:from>
        <xdr:to>
          <xdr:col>12</xdr:col>
          <xdr:colOff>450003</xdr:colOff>
          <xdr:row>457</xdr:row>
          <xdr:rowOff>556846</xdr:rowOff>
        </xdr:to>
        <xdr:grpSp>
          <xdr:nvGrpSpPr>
            <xdr:cNvPr id="224" name="Group 223"/>
            <xdr:cNvGrpSpPr/>
          </xdr:nvGrpSpPr>
          <xdr:grpSpPr>
            <a:xfrm>
              <a:off x="7124700" y="149230517"/>
              <a:ext cx="1288203" cy="392723"/>
              <a:chOff x="7124700" y="146975509"/>
              <a:chExt cx="1288203" cy="564171"/>
            </a:xfrm>
          </xdr:grpSpPr>
          <xdr:sp macro="" textlink="">
            <xdr:nvSpPr>
              <xdr:cNvPr id="15477" name="Group Box 1141" hidden="1">
                <a:extLst>
                  <a:ext uri="{63B3BB69-23CF-44E3-9099-C40C66FF867C}">
                    <a14:compatExt spid="_x0000_s15477"/>
                  </a:ext>
                </a:extLst>
              </xdr:cNvPr>
              <xdr:cNvSpPr/>
            </xdr:nvSpPr>
            <xdr:spPr bwMode="auto">
              <a:xfrm>
                <a:off x="7124700" y="146975509"/>
                <a:ext cx="1288203" cy="564171"/>
              </a:xfrm>
              <a:prstGeom prst="rect">
                <a:avLst/>
              </a:prstGeom>
              <a:noFill/>
              <a:ln w="9525">
                <a:miter lim="800000"/>
                <a:headEnd/>
                <a:tailEnd/>
              </a:ln>
              <a:extLst>
                <a:ext uri="{909E8E84-426E-40DD-AFC4-6F175D3DCCD1}">
                  <a14:hiddenFill>
                    <a:noFill/>
                  </a14:hiddenFill>
                </a:ext>
              </a:extLst>
            </xdr:spPr>
          </xdr:sp>
          <xdr:sp macro="" textlink="">
            <xdr:nvSpPr>
              <xdr:cNvPr id="15478" name="Option Button 1142" hidden="1">
                <a:extLst>
                  <a:ext uri="{63B3BB69-23CF-44E3-9099-C40C66FF867C}">
                    <a14:compatExt spid="_x0000_s15478"/>
                  </a:ext>
                </a:extLst>
              </xdr:cNvPr>
              <xdr:cNvSpPr/>
            </xdr:nvSpPr>
            <xdr:spPr bwMode="auto">
              <a:xfrm>
                <a:off x="7239000" y="147110119"/>
                <a:ext cx="157611" cy="25589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9" name="Option Button 1143" hidden="1">
                <a:extLst>
                  <a:ext uri="{63B3BB69-23CF-44E3-9099-C40C66FF867C}">
                    <a14:compatExt spid="_x0000_s15479"/>
                  </a:ext>
                </a:extLst>
              </xdr:cNvPr>
              <xdr:cNvSpPr/>
            </xdr:nvSpPr>
            <xdr:spPr bwMode="auto">
              <a:xfrm>
                <a:off x="7667625" y="147110119"/>
                <a:ext cx="157611" cy="25589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0" name="Option Button 1144" hidden="1">
                <a:extLst>
                  <a:ext uri="{63B3BB69-23CF-44E3-9099-C40C66FF867C}">
                    <a14:compatExt spid="_x0000_s15480"/>
                  </a:ext>
                </a:extLst>
              </xdr:cNvPr>
              <xdr:cNvSpPr/>
            </xdr:nvSpPr>
            <xdr:spPr bwMode="auto">
              <a:xfrm>
                <a:off x="8074670" y="147111685"/>
                <a:ext cx="156707" cy="2609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104</xdr:row>
          <xdr:rowOff>28575</xdr:rowOff>
        </xdr:from>
        <xdr:to>
          <xdr:col>7</xdr:col>
          <xdr:colOff>790575</xdr:colOff>
          <xdr:row>104</xdr:row>
          <xdr:rowOff>333375</xdr:rowOff>
        </xdr:to>
        <xdr:sp macro="" textlink="">
          <xdr:nvSpPr>
            <xdr:cNvPr id="15484" name="Drop Down 1148" hidden="1">
              <a:extLst>
                <a:ext uri="{63B3BB69-23CF-44E3-9099-C40C66FF867C}">
                  <a14:compatExt spid="_x0000_s154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104</xdr:row>
          <xdr:rowOff>38100</xdr:rowOff>
        </xdr:from>
        <xdr:to>
          <xdr:col>14</xdr:col>
          <xdr:colOff>0</xdr:colOff>
          <xdr:row>104</xdr:row>
          <xdr:rowOff>447675</xdr:rowOff>
        </xdr:to>
        <xdr:sp macro="" textlink="">
          <xdr:nvSpPr>
            <xdr:cNvPr id="15485" name="Drop Down 1149" hidden="1">
              <a:extLst>
                <a:ext uri="{63B3BB69-23CF-44E3-9099-C40C66FF867C}">
                  <a14:compatExt spid="_x0000_s154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104</xdr:row>
          <xdr:rowOff>38100</xdr:rowOff>
        </xdr:from>
        <xdr:to>
          <xdr:col>12</xdr:col>
          <xdr:colOff>0</xdr:colOff>
          <xdr:row>104</xdr:row>
          <xdr:rowOff>447675</xdr:rowOff>
        </xdr:to>
        <xdr:sp macro="" textlink="">
          <xdr:nvSpPr>
            <xdr:cNvPr id="15486" name="Drop Down 1150" hidden="1">
              <a:extLst>
                <a:ext uri="{63B3BB69-23CF-44E3-9099-C40C66FF867C}">
                  <a14:compatExt spid="_x0000_s154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103</xdr:row>
          <xdr:rowOff>28575</xdr:rowOff>
        </xdr:from>
        <xdr:to>
          <xdr:col>7</xdr:col>
          <xdr:colOff>790575</xdr:colOff>
          <xdr:row>103</xdr:row>
          <xdr:rowOff>333375</xdr:rowOff>
        </xdr:to>
        <xdr:sp macro="" textlink="">
          <xdr:nvSpPr>
            <xdr:cNvPr id="15487" name="Drop Down 1151" hidden="1">
              <a:extLst>
                <a:ext uri="{63B3BB69-23CF-44E3-9099-C40C66FF867C}">
                  <a14:compatExt spid="_x0000_s154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103</xdr:row>
          <xdr:rowOff>38100</xdr:rowOff>
        </xdr:from>
        <xdr:to>
          <xdr:col>14</xdr:col>
          <xdr:colOff>0</xdr:colOff>
          <xdr:row>103</xdr:row>
          <xdr:rowOff>447675</xdr:rowOff>
        </xdr:to>
        <xdr:sp macro="" textlink="">
          <xdr:nvSpPr>
            <xdr:cNvPr id="15488" name="Drop Down 1152" hidden="1">
              <a:extLst>
                <a:ext uri="{63B3BB69-23CF-44E3-9099-C40C66FF867C}">
                  <a14:compatExt spid="_x0000_s154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103</xdr:row>
          <xdr:rowOff>38100</xdr:rowOff>
        </xdr:from>
        <xdr:to>
          <xdr:col>12</xdr:col>
          <xdr:colOff>0</xdr:colOff>
          <xdr:row>103</xdr:row>
          <xdr:rowOff>447675</xdr:rowOff>
        </xdr:to>
        <xdr:sp macro="" textlink="">
          <xdr:nvSpPr>
            <xdr:cNvPr id="15489" name="Drop Down 1153" hidden="1">
              <a:extLst>
                <a:ext uri="{63B3BB69-23CF-44E3-9099-C40C66FF867C}">
                  <a14:compatExt spid="_x0000_s154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204</xdr:row>
          <xdr:rowOff>28575</xdr:rowOff>
        </xdr:from>
        <xdr:to>
          <xdr:col>7</xdr:col>
          <xdr:colOff>781050</xdr:colOff>
          <xdr:row>204</xdr:row>
          <xdr:rowOff>333375</xdr:rowOff>
        </xdr:to>
        <xdr:sp macro="" textlink="">
          <xdr:nvSpPr>
            <xdr:cNvPr id="15490" name="Drop Down 1154" hidden="1">
              <a:extLst>
                <a:ext uri="{63B3BB69-23CF-44E3-9099-C40C66FF867C}">
                  <a14:compatExt spid="_x0000_s154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204</xdr:row>
          <xdr:rowOff>38100</xdr:rowOff>
        </xdr:from>
        <xdr:to>
          <xdr:col>14</xdr:col>
          <xdr:colOff>0</xdr:colOff>
          <xdr:row>204</xdr:row>
          <xdr:rowOff>447675</xdr:rowOff>
        </xdr:to>
        <xdr:sp macro="" textlink="">
          <xdr:nvSpPr>
            <xdr:cNvPr id="15491" name="Drop Down 1155" hidden="1">
              <a:extLst>
                <a:ext uri="{63B3BB69-23CF-44E3-9099-C40C66FF867C}">
                  <a14:compatExt spid="_x0000_s154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204</xdr:row>
          <xdr:rowOff>38100</xdr:rowOff>
        </xdr:from>
        <xdr:to>
          <xdr:col>12</xdr:col>
          <xdr:colOff>0</xdr:colOff>
          <xdr:row>204</xdr:row>
          <xdr:rowOff>447675</xdr:rowOff>
        </xdr:to>
        <xdr:sp macro="" textlink="">
          <xdr:nvSpPr>
            <xdr:cNvPr id="15492" name="Drop Down 1156" hidden="1">
              <a:extLst>
                <a:ext uri="{63B3BB69-23CF-44E3-9099-C40C66FF867C}">
                  <a14:compatExt spid="_x0000_s154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389</xdr:row>
          <xdr:rowOff>28575</xdr:rowOff>
        </xdr:from>
        <xdr:to>
          <xdr:col>7</xdr:col>
          <xdr:colOff>781050</xdr:colOff>
          <xdr:row>389</xdr:row>
          <xdr:rowOff>333375</xdr:rowOff>
        </xdr:to>
        <xdr:sp macro="" textlink="">
          <xdr:nvSpPr>
            <xdr:cNvPr id="15493" name="Drop Down 1157" hidden="1">
              <a:extLst>
                <a:ext uri="{63B3BB69-23CF-44E3-9099-C40C66FF867C}">
                  <a14:compatExt spid="_x0000_s154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389</xdr:row>
          <xdr:rowOff>38100</xdr:rowOff>
        </xdr:from>
        <xdr:to>
          <xdr:col>14</xdr:col>
          <xdr:colOff>0</xdr:colOff>
          <xdr:row>389</xdr:row>
          <xdr:rowOff>447675</xdr:rowOff>
        </xdr:to>
        <xdr:sp macro="" textlink="">
          <xdr:nvSpPr>
            <xdr:cNvPr id="15494" name="Drop Down 1158" hidden="1">
              <a:extLst>
                <a:ext uri="{63B3BB69-23CF-44E3-9099-C40C66FF867C}">
                  <a14:compatExt spid="_x0000_s154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389</xdr:row>
          <xdr:rowOff>38100</xdr:rowOff>
        </xdr:from>
        <xdr:to>
          <xdr:col>12</xdr:col>
          <xdr:colOff>0</xdr:colOff>
          <xdr:row>389</xdr:row>
          <xdr:rowOff>447675</xdr:rowOff>
        </xdr:to>
        <xdr:sp macro="" textlink="">
          <xdr:nvSpPr>
            <xdr:cNvPr id="15495" name="Drop Down 1159" hidden="1">
              <a:extLst>
                <a:ext uri="{63B3BB69-23CF-44E3-9099-C40C66FF867C}">
                  <a14:compatExt spid="_x0000_s154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483</xdr:row>
          <xdr:rowOff>28575</xdr:rowOff>
        </xdr:from>
        <xdr:to>
          <xdr:col>7</xdr:col>
          <xdr:colOff>781050</xdr:colOff>
          <xdr:row>483</xdr:row>
          <xdr:rowOff>333375</xdr:rowOff>
        </xdr:to>
        <xdr:sp macro="" textlink="">
          <xdr:nvSpPr>
            <xdr:cNvPr id="15496" name="Drop Down 1160" hidden="1">
              <a:extLst>
                <a:ext uri="{63B3BB69-23CF-44E3-9099-C40C66FF867C}">
                  <a14:compatExt spid="_x0000_s154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483</xdr:row>
          <xdr:rowOff>38100</xdr:rowOff>
        </xdr:from>
        <xdr:to>
          <xdr:col>14</xdr:col>
          <xdr:colOff>0</xdr:colOff>
          <xdr:row>483</xdr:row>
          <xdr:rowOff>447675</xdr:rowOff>
        </xdr:to>
        <xdr:sp macro="" textlink="">
          <xdr:nvSpPr>
            <xdr:cNvPr id="15497" name="Drop Down 1161" hidden="1">
              <a:extLst>
                <a:ext uri="{63B3BB69-23CF-44E3-9099-C40C66FF867C}">
                  <a14:compatExt spid="_x0000_s154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483</xdr:row>
          <xdr:rowOff>38100</xdr:rowOff>
        </xdr:from>
        <xdr:to>
          <xdr:col>12</xdr:col>
          <xdr:colOff>0</xdr:colOff>
          <xdr:row>483</xdr:row>
          <xdr:rowOff>447675</xdr:rowOff>
        </xdr:to>
        <xdr:sp macro="" textlink="">
          <xdr:nvSpPr>
            <xdr:cNvPr id="15498" name="Drop Down 1162" hidden="1">
              <a:extLst>
                <a:ext uri="{63B3BB69-23CF-44E3-9099-C40C66FF867C}">
                  <a14:compatExt spid="_x0000_s154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486</xdr:row>
          <xdr:rowOff>28575</xdr:rowOff>
        </xdr:from>
        <xdr:to>
          <xdr:col>7</xdr:col>
          <xdr:colOff>781050</xdr:colOff>
          <xdr:row>486</xdr:row>
          <xdr:rowOff>333375</xdr:rowOff>
        </xdr:to>
        <xdr:sp macro="" textlink="">
          <xdr:nvSpPr>
            <xdr:cNvPr id="15499" name="Drop Down 1163" hidden="1">
              <a:extLst>
                <a:ext uri="{63B3BB69-23CF-44E3-9099-C40C66FF867C}">
                  <a14:compatExt spid="_x0000_s154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486</xdr:row>
          <xdr:rowOff>38100</xdr:rowOff>
        </xdr:from>
        <xdr:to>
          <xdr:col>14</xdr:col>
          <xdr:colOff>0</xdr:colOff>
          <xdr:row>486</xdr:row>
          <xdr:rowOff>447675</xdr:rowOff>
        </xdr:to>
        <xdr:sp macro="" textlink="">
          <xdr:nvSpPr>
            <xdr:cNvPr id="15500" name="Drop Down 1164" hidden="1">
              <a:extLst>
                <a:ext uri="{63B3BB69-23CF-44E3-9099-C40C66FF867C}">
                  <a14:compatExt spid="_x0000_s155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486</xdr:row>
          <xdr:rowOff>38100</xdr:rowOff>
        </xdr:from>
        <xdr:to>
          <xdr:col>12</xdr:col>
          <xdr:colOff>0</xdr:colOff>
          <xdr:row>486</xdr:row>
          <xdr:rowOff>447675</xdr:rowOff>
        </xdr:to>
        <xdr:sp macro="" textlink="">
          <xdr:nvSpPr>
            <xdr:cNvPr id="15501" name="Drop Down 1165" hidden="1">
              <a:extLst>
                <a:ext uri="{63B3BB69-23CF-44E3-9099-C40C66FF867C}">
                  <a14:compatExt spid="_x0000_s155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484</xdr:row>
          <xdr:rowOff>28575</xdr:rowOff>
        </xdr:from>
        <xdr:to>
          <xdr:col>7</xdr:col>
          <xdr:colOff>781050</xdr:colOff>
          <xdr:row>484</xdr:row>
          <xdr:rowOff>333375</xdr:rowOff>
        </xdr:to>
        <xdr:sp macro="" textlink="">
          <xdr:nvSpPr>
            <xdr:cNvPr id="15502" name="Drop Down 1166" hidden="1">
              <a:extLst>
                <a:ext uri="{63B3BB69-23CF-44E3-9099-C40C66FF867C}">
                  <a14:compatExt spid="_x0000_s155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484</xdr:row>
          <xdr:rowOff>38100</xdr:rowOff>
        </xdr:from>
        <xdr:to>
          <xdr:col>14</xdr:col>
          <xdr:colOff>0</xdr:colOff>
          <xdr:row>484</xdr:row>
          <xdr:rowOff>447675</xdr:rowOff>
        </xdr:to>
        <xdr:sp macro="" textlink="">
          <xdr:nvSpPr>
            <xdr:cNvPr id="15503" name="Drop Down 1167" hidden="1">
              <a:extLst>
                <a:ext uri="{63B3BB69-23CF-44E3-9099-C40C66FF867C}">
                  <a14:compatExt spid="_x0000_s155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484</xdr:row>
          <xdr:rowOff>38100</xdr:rowOff>
        </xdr:from>
        <xdr:to>
          <xdr:col>12</xdr:col>
          <xdr:colOff>0</xdr:colOff>
          <xdr:row>484</xdr:row>
          <xdr:rowOff>447675</xdr:rowOff>
        </xdr:to>
        <xdr:sp macro="" textlink="">
          <xdr:nvSpPr>
            <xdr:cNvPr id="15504" name="Drop Down 1168" hidden="1">
              <a:extLst>
                <a:ext uri="{63B3BB69-23CF-44E3-9099-C40C66FF867C}">
                  <a14:compatExt spid="_x0000_s155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47625</xdr:colOff>
          <xdr:row>485</xdr:row>
          <xdr:rowOff>28575</xdr:rowOff>
        </xdr:from>
        <xdr:to>
          <xdr:col>7</xdr:col>
          <xdr:colOff>781050</xdr:colOff>
          <xdr:row>485</xdr:row>
          <xdr:rowOff>333375</xdr:rowOff>
        </xdr:to>
        <xdr:sp macro="" textlink="">
          <xdr:nvSpPr>
            <xdr:cNvPr id="15505" name="Drop Down 1169" hidden="1">
              <a:extLst>
                <a:ext uri="{63B3BB69-23CF-44E3-9099-C40C66FF867C}">
                  <a14:compatExt spid="_x0000_s155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485</xdr:row>
          <xdr:rowOff>38100</xdr:rowOff>
        </xdr:from>
        <xdr:to>
          <xdr:col>14</xdr:col>
          <xdr:colOff>0</xdr:colOff>
          <xdr:row>485</xdr:row>
          <xdr:rowOff>447675</xdr:rowOff>
        </xdr:to>
        <xdr:sp macro="" textlink="">
          <xdr:nvSpPr>
            <xdr:cNvPr id="15506" name="Drop Down 1170" hidden="1">
              <a:extLst>
                <a:ext uri="{63B3BB69-23CF-44E3-9099-C40C66FF867C}">
                  <a14:compatExt spid="_x0000_s155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485</xdr:row>
          <xdr:rowOff>38100</xdr:rowOff>
        </xdr:from>
        <xdr:to>
          <xdr:col>12</xdr:col>
          <xdr:colOff>0</xdr:colOff>
          <xdr:row>485</xdr:row>
          <xdr:rowOff>447675</xdr:rowOff>
        </xdr:to>
        <xdr:sp macro="" textlink="">
          <xdr:nvSpPr>
            <xdr:cNvPr id="15507" name="Drop Down 1171" hidden="1">
              <a:extLst>
                <a:ext uri="{63B3BB69-23CF-44E3-9099-C40C66FF867C}">
                  <a14:compatExt spid="_x0000_s155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93</xdr:row>
          <xdr:rowOff>38100</xdr:rowOff>
        </xdr:from>
        <xdr:to>
          <xdr:col>12</xdr:col>
          <xdr:colOff>0</xdr:colOff>
          <xdr:row>93</xdr:row>
          <xdr:rowOff>447675</xdr:rowOff>
        </xdr:to>
        <xdr:sp macro="" textlink="">
          <xdr:nvSpPr>
            <xdr:cNvPr id="15508" name="Drop Down 1172" hidden="1">
              <a:extLst>
                <a:ext uri="{63B3BB69-23CF-44E3-9099-C40C66FF867C}">
                  <a14:compatExt spid="_x0000_s155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2931</xdr:colOff>
          <xdr:row>446</xdr:row>
          <xdr:rowOff>238125</xdr:rowOff>
        </xdr:from>
        <xdr:to>
          <xdr:col>12</xdr:col>
          <xdr:colOff>450052</xdr:colOff>
          <xdr:row>448</xdr:row>
          <xdr:rowOff>0</xdr:rowOff>
        </xdr:to>
        <xdr:grpSp>
          <xdr:nvGrpSpPr>
            <xdr:cNvPr id="850" name="Group 849"/>
            <xdr:cNvGrpSpPr/>
          </xdr:nvGrpSpPr>
          <xdr:grpSpPr>
            <a:xfrm>
              <a:off x="7118106" y="145627933"/>
              <a:ext cx="1294846" cy="257175"/>
              <a:chOff x="7118106" y="142479880"/>
              <a:chExt cx="1294846" cy="390526"/>
            </a:xfrm>
          </xdr:grpSpPr>
          <xdr:sp macro="" textlink="">
            <xdr:nvSpPr>
              <xdr:cNvPr id="15510" name="Group Box 1174" hidden="1">
                <a:extLst>
                  <a:ext uri="{63B3BB69-23CF-44E3-9099-C40C66FF867C}">
                    <a14:compatExt spid="_x0000_s15510"/>
                  </a:ext>
                </a:extLst>
              </xdr:cNvPr>
              <xdr:cNvSpPr/>
            </xdr:nvSpPr>
            <xdr:spPr bwMode="auto">
              <a:xfrm>
                <a:off x="7118106" y="142479880"/>
                <a:ext cx="1294846" cy="390526"/>
              </a:xfrm>
              <a:prstGeom prst="rect">
                <a:avLst/>
              </a:prstGeom>
              <a:noFill/>
              <a:ln w="9525">
                <a:miter lim="800000"/>
                <a:headEnd/>
                <a:tailEnd/>
              </a:ln>
              <a:extLst>
                <a:ext uri="{909E8E84-426E-40DD-AFC4-6F175D3DCCD1}">
                  <a14:hiddenFill>
                    <a:noFill/>
                  </a14:hiddenFill>
                </a:ext>
              </a:extLst>
            </xdr:spPr>
          </xdr:sp>
          <xdr:sp macro="" textlink="">
            <xdr:nvSpPr>
              <xdr:cNvPr id="15511" name="Option Button 1175" hidden="1">
                <a:extLst>
                  <a:ext uri="{63B3BB69-23CF-44E3-9099-C40C66FF867C}">
                    <a14:compatExt spid="_x0000_s15511"/>
                  </a:ext>
                </a:extLst>
              </xdr:cNvPr>
              <xdr:cNvSpPr/>
            </xdr:nvSpPr>
            <xdr:spPr bwMode="auto">
              <a:xfrm>
                <a:off x="7239000" y="142565104"/>
                <a:ext cx="157843" cy="17713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2" name="Option Button 1176" hidden="1">
                <a:extLst>
                  <a:ext uri="{63B3BB69-23CF-44E3-9099-C40C66FF867C}">
                    <a14:compatExt spid="_x0000_s15512"/>
                  </a:ext>
                </a:extLst>
              </xdr:cNvPr>
              <xdr:cNvSpPr/>
            </xdr:nvSpPr>
            <xdr:spPr bwMode="auto">
              <a:xfrm>
                <a:off x="7667625" y="142565104"/>
                <a:ext cx="157843" cy="17713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3" name="Option Button 1177" hidden="1">
                <a:extLst>
                  <a:ext uri="{63B3BB69-23CF-44E3-9099-C40C66FF867C}">
                    <a14:compatExt spid="_x0000_s15513"/>
                  </a:ext>
                </a:extLst>
              </xdr:cNvPr>
              <xdr:cNvSpPr/>
            </xdr:nvSpPr>
            <xdr:spPr bwMode="auto">
              <a:xfrm>
                <a:off x="8074670" y="142562705"/>
                <a:ext cx="156939" cy="17484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133350</xdr:colOff>
      <xdr:row>57</xdr:row>
      <xdr:rowOff>133350</xdr:rowOff>
    </xdr:from>
    <xdr:to>
      <xdr:col>1</xdr:col>
      <xdr:colOff>342900</xdr:colOff>
      <xdr:row>57</xdr:row>
      <xdr:rowOff>133350</xdr:rowOff>
    </xdr:to>
    <xdr:cxnSp macro="">
      <xdr:nvCxnSpPr>
        <xdr:cNvPr id="5" name="Straight Arrow Connector 4"/>
        <xdr:cNvCxnSpPr/>
      </xdr:nvCxnSpPr>
      <xdr:spPr>
        <a:xfrm flipH="1">
          <a:off x="609600" y="8715375"/>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95250</xdr:colOff>
      <xdr:row>11</xdr:row>
      <xdr:rowOff>116682</xdr:rowOff>
    </xdr:from>
    <xdr:to>
      <xdr:col>8</xdr:col>
      <xdr:colOff>1257300</xdr:colOff>
      <xdr:row>26</xdr:row>
      <xdr:rowOff>352425</xdr:rowOff>
    </xdr:to>
    <xdr:grpSp>
      <xdr:nvGrpSpPr>
        <xdr:cNvPr id="2" name="Group 1"/>
        <xdr:cNvGrpSpPr/>
      </xdr:nvGrpSpPr>
      <xdr:grpSpPr>
        <a:xfrm>
          <a:off x="342900" y="7870032"/>
          <a:ext cx="7477125" cy="3093243"/>
          <a:chOff x="335757" y="3367071"/>
          <a:chExt cx="8353425" cy="3048000"/>
        </a:xfrm>
      </xdr:grpSpPr>
      <xdr:grpSp>
        <xdr:nvGrpSpPr>
          <xdr:cNvPr id="14" name="Group 13"/>
          <xdr:cNvGrpSpPr/>
        </xdr:nvGrpSpPr>
        <xdr:grpSpPr>
          <a:xfrm>
            <a:off x="442944" y="3653964"/>
            <a:ext cx="8141461" cy="2526092"/>
            <a:chOff x="685800" y="4743448"/>
            <a:chExt cx="7705725" cy="2533651"/>
          </a:xfrm>
        </xdr:grpSpPr>
        <xdr:sp macro="[0]!Module3SafeguardA" textlink="">
          <xdr:nvSpPr>
            <xdr:cNvPr id="15" name="TextBox 14"/>
            <xdr:cNvSpPr txBox="1"/>
          </xdr:nvSpPr>
          <xdr:spPr>
            <a:xfrm>
              <a:off x="1191663" y="4743448"/>
              <a:ext cx="2157199" cy="1247776"/>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Safeguard (a)</a:t>
              </a:r>
            </a:p>
            <a:p>
              <a:pPr algn="ctr"/>
              <a:r>
                <a:rPr lang="fr-CH" sz="1400">
                  <a:solidFill>
                    <a:sysClr val="windowText" lastClr="000000"/>
                  </a:solidFill>
                </a:rPr>
                <a:t>Consistency with national objectives and international agreements.</a:t>
              </a:r>
            </a:p>
          </xdr:txBody>
        </xdr:sp>
        <xdr:sp macro="[0]!Module3SafeguardB" textlink="">
          <xdr:nvSpPr>
            <xdr:cNvPr id="16" name="TextBox 15"/>
            <xdr:cNvSpPr txBox="1"/>
          </xdr:nvSpPr>
          <xdr:spPr>
            <a:xfrm>
              <a:off x="3508459" y="4743448"/>
              <a:ext cx="1939841" cy="1247776"/>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Safeguard (b)</a:t>
              </a:r>
            </a:p>
            <a:p>
              <a:pPr algn="ctr"/>
              <a:r>
                <a:rPr lang="fr-CH" sz="1400">
                  <a:solidFill>
                    <a:sysClr val="windowText" lastClr="000000"/>
                  </a:solidFill>
                </a:rPr>
                <a:t>Transparent, effective forest governance and sovereignty.</a:t>
              </a:r>
            </a:p>
          </xdr:txBody>
        </xdr:sp>
        <xdr:sp macro="[0]!Module3SafeguardC" textlink="">
          <xdr:nvSpPr>
            <xdr:cNvPr id="17" name="TextBox 16"/>
            <xdr:cNvSpPr txBox="1"/>
          </xdr:nvSpPr>
          <xdr:spPr>
            <a:xfrm>
              <a:off x="5619749" y="4743448"/>
              <a:ext cx="2376095" cy="1247776"/>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Safeguard (c)</a:t>
              </a:r>
            </a:p>
            <a:p>
              <a:pPr algn="ctr"/>
              <a:r>
                <a:rPr lang="fr-CH" sz="1400">
                  <a:solidFill>
                    <a:sysClr val="windowText" lastClr="000000"/>
                  </a:solidFill>
                </a:rPr>
                <a:t>Respect for knowledge and rights of indigenous peoples and members of local communities.</a:t>
              </a:r>
            </a:p>
          </xdr:txBody>
        </xdr:sp>
        <xdr:sp macro="[0]!Module3SafeguardD" textlink="">
          <xdr:nvSpPr>
            <xdr:cNvPr id="18" name="TextBox 17"/>
            <xdr:cNvSpPr txBox="1"/>
          </xdr:nvSpPr>
          <xdr:spPr>
            <a:xfrm>
              <a:off x="685800" y="6076948"/>
              <a:ext cx="1838325"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Safeguard (d)</a:t>
              </a:r>
            </a:p>
            <a:p>
              <a:pPr algn="ctr"/>
              <a:r>
                <a:rPr lang="fr-CH" sz="1400">
                  <a:solidFill>
                    <a:sysClr val="windowText" lastClr="000000"/>
                  </a:solidFill>
                </a:rPr>
                <a:t>Full and effective participation of stakeholders.</a:t>
              </a:r>
            </a:p>
          </xdr:txBody>
        </xdr:sp>
        <xdr:sp macro="[0]!Module3SafeguardE" textlink="">
          <xdr:nvSpPr>
            <xdr:cNvPr id="19" name="TextBox 18"/>
            <xdr:cNvSpPr txBox="1"/>
          </xdr:nvSpPr>
          <xdr:spPr>
            <a:xfrm>
              <a:off x="2638425" y="6076948"/>
              <a:ext cx="2068167"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Safeguard (e)</a:t>
              </a:r>
            </a:p>
            <a:p>
              <a:pPr algn="ctr"/>
              <a:r>
                <a:rPr lang="fr-CH" sz="1400">
                  <a:solidFill>
                    <a:sysClr val="windowText" lastClr="000000"/>
                  </a:solidFill>
                </a:rPr>
                <a:t>Natural forest, biological diversity and enhancement of benefits.</a:t>
              </a:r>
            </a:p>
          </xdr:txBody>
        </xdr:sp>
        <xdr:sp macro="[0]!Module3SafeguardF" textlink="">
          <xdr:nvSpPr>
            <xdr:cNvPr id="20" name="TextBox 19"/>
            <xdr:cNvSpPr txBox="1"/>
          </xdr:nvSpPr>
          <xdr:spPr>
            <a:xfrm>
              <a:off x="4861422" y="6076948"/>
              <a:ext cx="1577477"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Safeguard (f)</a:t>
              </a:r>
            </a:p>
            <a:p>
              <a:pPr algn="ctr"/>
              <a:r>
                <a:rPr lang="fr-CH" sz="1400">
                  <a:solidFill>
                    <a:sysClr val="windowText" lastClr="000000"/>
                  </a:solidFill>
                </a:rPr>
                <a:t>Address risk of reversals. </a:t>
              </a:r>
            </a:p>
          </xdr:txBody>
        </xdr:sp>
        <xdr:sp macro="[0]!Module3SafeguardG" textlink="">
          <xdr:nvSpPr>
            <xdr:cNvPr id="21" name="TextBox 20"/>
            <xdr:cNvSpPr txBox="1"/>
          </xdr:nvSpPr>
          <xdr:spPr>
            <a:xfrm>
              <a:off x="6553200" y="6076948"/>
              <a:ext cx="1838325" cy="1200151"/>
            </a:xfrm>
            <a:prstGeom prst="rect">
              <a:avLst/>
            </a:prstGeom>
            <a:solidFill>
              <a:schemeClr val="lt1"/>
            </a:solidFill>
            <a:ln w="9525" cmpd="sng">
              <a:solidFill>
                <a:schemeClr val="lt1">
                  <a:shade val="50000"/>
                </a:schemeClr>
              </a:solidFill>
            </a:ln>
            <a:scene3d>
              <a:camera prst="orthographicFront"/>
              <a:lightRig rig="threePt" dir="t"/>
            </a:scene3d>
            <a:sp3d>
              <a:bevelT w="165100" prst="coolSlant"/>
            </a:sp3d>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CH" sz="1400" b="1">
                  <a:solidFill>
                    <a:srgbClr val="4F81BD"/>
                  </a:solidFill>
                </a:rPr>
                <a:t>Safeguard (g)</a:t>
              </a:r>
            </a:p>
            <a:p>
              <a:pPr algn="ctr"/>
              <a:r>
                <a:rPr lang="fr-CH" sz="1400">
                  <a:solidFill>
                    <a:sysClr val="windowText" lastClr="000000"/>
                  </a:solidFill>
                </a:rPr>
                <a:t>Reduce displacement of emissions.</a:t>
              </a:r>
            </a:p>
          </xdr:txBody>
        </xdr:sp>
      </xdr:grpSp>
      <mc:AlternateContent xmlns:mc="http://schemas.openxmlformats.org/markup-compatibility/2006">
        <mc:Choice xmlns:a14="http://schemas.microsoft.com/office/drawing/2010/main" Requires="a14">
          <xdr:sp macro="" textlink="">
            <xdr:nvSpPr>
              <xdr:cNvPr id="8227" name="Group Box 35" hidden="1">
                <a:extLst>
                  <a:ext uri="{63B3BB69-23CF-44E3-9099-C40C66FF867C}">
                    <a14:compatExt spid="_x0000_s8227"/>
                  </a:ext>
                </a:extLst>
              </xdr:cNvPr>
              <xdr:cNvSpPr/>
            </xdr:nvSpPr>
            <xdr:spPr bwMode="auto">
              <a:xfrm>
                <a:off x="335757" y="3367071"/>
                <a:ext cx="8353425" cy="304800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Click in the appropriate box to choose a safeguard</a:t>
                </a:r>
              </a:p>
            </xdr:txBody>
          </xdr:sp>
        </mc:Choice>
        <mc:Fallback/>
      </mc:AlternateContent>
    </xdr:grpSp>
    <xdr:clientData/>
  </xdr:twoCellAnchor>
  <mc:AlternateContent xmlns:mc="http://schemas.openxmlformats.org/markup-compatibility/2006">
    <mc:Choice xmlns:a14="http://schemas.microsoft.com/office/drawing/2010/main" Requires="a14">
      <xdr:twoCellAnchor>
        <xdr:from>
          <xdr:col>0</xdr:col>
          <xdr:colOff>1553</xdr:colOff>
          <xdr:row>8</xdr:row>
          <xdr:rowOff>85165</xdr:rowOff>
        </xdr:from>
        <xdr:to>
          <xdr:col>0</xdr:col>
          <xdr:colOff>1553</xdr:colOff>
          <xdr:row>8</xdr:row>
          <xdr:rowOff>85165</xdr:rowOff>
        </xdr:to>
        <xdr:grpSp>
          <xdr:nvGrpSpPr>
            <xdr:cNvPr id="7" name="Group 6"/>
            <xdr:cNvGrpSpPr/>
          </xdr:nvGrpSpPr>
          <xdr:grpSpPr>
            <a:xfrm>
              <a:off x="1553" y="4447615"/>
              <a:ext cx="0" cy="0"/>
              <a:chOff x="1553" y="4447615"/>
              <a:chExt cx="0" cy="0"/>
            </a:xfrm>
          </xdr:grpSpPr>
        </xdr:grpSp>
        <xdr:clientData/>
      </xdr:twoCellAnchor>
    </mc:Choice>
    <mc:Fallback/>
  </mc:AlternateContent>
  <xdr:twoCellAnchor>
    <xdr:from>
      <xdr:col>1</xdr:col>
      <xdr:colOff>133350</xdr:colOff>
      <xdr:row>148</xdr:row>
      <xdr:rowOff>133350</xdr:rowOff>
    </xdr:from>
    <xdr:to>
      <xdr:col>1</xdr:col>
      <xdr:colOff>342900</xdr:colOff>
      <xdr:row>148</xdr:row>
      <xdr:rowOff>133350</xdr:rowOff>
    </xdr:to>
    <xdr:cxnSp macro="">
      <xdr:nvCxnSpPr>
        <xdr:cNvPr id="23" name="Straight Arrow Connector 22"/>
        <xdr:cNvCxnSpPr/>
      </xdr:nvCxnSpPr>
      <xdr:spPr>
        <a:xfrm flipH="1">
          <a:off x="242455" y="14611350"/>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154</xdr:row>
          <xdr:rowOff>47625</xdr:rowOff>
        </xdr:from>
        <xdr:to>
          <xdr:col>6</xdr:col>
          <xdr:colOff>209550</xdr:colOff>
          <xdr:row>155</xdr:row>
          <xdr:rowOff>0</xdr:rowOff>
        </xdr:to>
        <xdr:grpSp>
          <xdr:nvGrpSpPr>
            <xdr:cNvPr id="24" name="Group 46"/>
            <xdr:cNvGrpSpPr>
              <a:grpSpLocks/>
            </xdr:cNvGrpSpPr>
          </xdr:nvGrpSpPr>
          <xdr:grpSpPr bwMode="auto">
            <a:xfrm>
              <a:off x="381000" y="48320325"/>
              <a:ext cx="3638548" cy="31146750"/>
              <a:chOff x="224" y="0"/>
              <a:chExt cx="5314743" cy="31146750"/>
            </a:xfrm>
          </xdr:grpSpPr>
          <xdr:sp macro="" textlink="">
            <xdr:nvSpPr>
              <xdr:cNvPr id="8238" name="Group Box 46" hidden="1">
                <a:extLst>
                  <a:ext uri="{63B3BB69-23CF-44E3-9099-C40C66FF867C}">
                    <a14:compatExt spid="_x0000_s8238"/>
                  </a:ext>
                </a:extLst>
              </xdr:cNvPr>
              <xdr:cNvSpPr/>
            </xdr:nvSpPr>
            <xdr:spPr bwMode="auto">
              <a:xfrm>
                <a:off x="5314494" y="31146750"/>
                <a:ext cx="473"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Continue with</a:t>
                </a:r>
              </a:p>
            </xdr:txBody>
          </xdr:sp>
          <xdr:sp macro="" textlink="">
            <xdr:nvSpPr>
              <xdr:cNvPr id="8239" name="Option Button 47" hidden="1">
                <a:extLst>
                  <a:ext uri="{63B3BB69-23CF-44E3-9099-C40C66FF867C}">
                    <a14:compatExt spid="_x0000_s8239"/>
                  </a:ext>
                </a:extLst>
              </xdr:cNvPr>
              <xdr:cNvSpPr/>
            </xdr:nvSpPr>
            <xdr:spPr bwMode="auto">
              <a:xfrm>
                <a:off x="3720776" y="31146750"/>
                <a:ext cx="251"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All risks and benefits</a:t>
                </a:r>
              </a:p>
            </xdr:txBody>
          </xdr:sp>
          <xdr:sp macro="" textlink="">
            <xdr:nvSpPr>
              <xdr:cNvPr id="8240" name="Option Button 48" hidden="1">
                <a:extLst>
                  <a:ext uri="{63B3BB69-23CF-44E3-9099-C40C66FF867C}">
                    <a14:compatExt spid="_x0000_s8240"/>
                  </a:ext>
                </a:extLst>
              </xdr:cNvPr>
              <xdr:cNvSpPr/>
            </xdr:nvSpPr>
            <xdr:spPr bwMode="auto">
              <a:xfrm>
                <a:off x="3267818" y="31146750"/>
                <a:ext cx="197"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Only with potential priorities: </a:t>
                </a:r>
              </a:p>
            </xdr:txBody>
          </xdr:sp>
          <xdr:sp macro="" textlink="">
            <xdr:nvSpPr>
              <xdr:cNvPr id="8241" name="Label 49" hidden="1">
                <a:extLst>
                  <a:ext uri="{63B3BB69-23CF-44E3-9099-C40C66FF867C}">
                    <a14:compatExt spid="_x0000_s8241"/>
                  </a:ext>
                </a:extLst>
              </xdr:cNvPr>
              <xdr:cNvSpPr/>
            </xdr:nvSpPr>
            <xdr:spPr bwMode="auto">
              <a:xfrm>
                <a:off x="224" y="0"/>
                <a:ext cx="254"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Benefits: medium probability / high-impact</a:t>
                </a:r>
              </a:p>
              <a:p>
                <a:pPr algn="l" rtl="0">
                  <a:defRPr sz="1000"/>
                </a:pPr>
                <a:r>
                  <a:rPr lang="en-GB" sz="800" b="0" i="0" u="none" strike="noStrike" baseline="0">
                    <a:solidFill>
                      <a:srgbClr val="000000"/>
                    </a:solidFill>
                    <a:latin typeface="Tahoma"/>
                    <a:ea typeface="Tahoma"/>
                    <a:cs typeface="Tahoma"/>
                  </a:rPr>
                  <a:t>Risks: high-probability / high-impact</a:t>
                </a:r>
              </a:p>
            </xdr:txBody>
          </xdr:sp>
        </xdr:grpSp>
        <xdr:clientData/>
      </xdr:twoCellAnchor>
    </mc:Choice>
    <mc:Fallback/>
  </mc:AlternateContent>
  <xdr:twoCellAnchor>
    <xdr:from>
      <xdr:col>1</xdr:col>
      <xdr:colOff>133350</xdr:colOff>
      <xdr:row>253</xdr:row>
      <xdr:rowOff>133350</xdr:rowOff>
    </xdr:from>
    <xdr:to>
      <xdr:col>1</xdr:col>
      <xdr:colOff>342900</xdr:colOff>
      <xdr:row>253</xdr:row>
      <xdr:rowOff>133350</xdr:rowOff>
    </xdr:to>
    <xdr:cxnSp macro="">
      <xdr:nvCxnSpPr>
        <xdr:cNvPr id="29" name="Straight Arrow Connector 28"/>
        <xdr:cNvCxnSpPr/>
      </xdr:nvCxnSpPr>
      <xdr:spPr>
        <a:xfrm flipH="1">
          <a:off x="247650" y="41300400"/>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259</xdr:row>
          <xdr:rowOff>47625</xdr:rowOff>
        </xdr:from>
        <xdr:to>
          <xdr:col>6</xdr:col>
          <xdr:colOff>933450</xdr:colOff>
          <xdr:row>260</xdr:row>
          <xdr:rowOff>0</xdr:rowOff>
        </xdr:to>
        <xdr:grpSp>
          <xdr:nvGrpSpPr>
            <xdr:cNvPr id="30" name="Group 46"/>
            <xdr:cNvGrpSpPr>
              <a:grpSpLocks/>
            </xdr:cNvGrpSpPr>
          </xdr:nvGrpSpPr>
          <xdr:grpSpPr bwMode="auto">
            <a:xfrm>
              <a:off x="381000" y="78028800"/>
              <a:ext cx="4362450" cy="876300"/>
              <a:chOff x="35" y="2181"/>
              <a:chExt cx="473" cy="88"/>
            </a:xfrm>
          </xdr:grpSpPr>
          <xdr:sp macro="" textlink="">
            <xdr:nvSpPr>
              <xdr:cNvPr id="8242" name="Group Box 50" hidden="1">
                <a:extLst>
                  <a:ext uri="{63B3BB69-23CF-44E3-9099-C40C66FF867C}">
                    <a14:compatExt spid="_x0000_s8242"/>
                  </a:ext>
                </a:extLst>
              </xdr:cNvPr>
              <xdr:cNvSpPr/>
            </xdr:nvSpPr>
            <xdr:spPr bwMode="auto">
              <a:xfrm>
                <a:off x="35" y="2181"/>
                <a:ext cx="473" cy="88"/>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From Module 2, import:</a:t>
                </a:r>
              </a:p>
            </xdr:txBody>
          </xdr:sp>
          <xdr:sp macro="" textlink="">
            <xdr:nvSpPr>
              <xdr:cNvPr id="8243" name="Option Button 51" hidden="1">
                <a:extLst>
                  <a:ext uri="{63B3BB69-23CF-44E3-9099-C40C66FF867C}">
                    <a14:compatExt spid="_x0000_s8243"/>
                  </a:ext>
                </a:extLst>
              </xdr:cNvPr>
              <xdr:cNvSpPr/>
            </xdr:nvSpPr>
            <xdr:spPr bwMode="auto">
              <a:xfrm>
                <a:off x="51" y="2189"/>
                <a:ext cx="251"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All benefits and risks</a:t>
                </a:r>
              </a:p>
            </xdr:txBody>
          </xdr:sp>
          <xdr:sp macro="" textlink="">
            <xdr:nvSpPr>
              <xdr:cNvPr id="8244" name="Option Button 52" hidden="1">
                <a:extLst>
                  <a:ext uri="{63B3BB69-23CF-44E3-9099-C40C66FF867C}">
                    <a14:compatExt spid="_x0000_s8244"/>
                  </a:ext>
                </a:extLst>
              </xdr:cNvPr>
              <xdr:cNvSpPr/>
            </xdr:nvSpPr>
            <xdr:spPr bwMode="auto">
              <a:xfrm>
                <a:off x="51" y="2215"/>
                <a:ext cx="197"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Only with potential priorities: </a:t>
                </a:r>
              </a:p>
            </xdr:txBody>
          </xdr:sp>
          <xdr:sp macro="" textlink="">
            <xdr:nvSpPr>
              <xdr:cNvPr id="8245" name="Label 53" hidden="1">
                <a:extLst>
                  <a:ext uri="{63B3BB69-23CF-44E3-9099-C40C66FF867C}">
                    <a14:compatExt spid="_x0000_s8245"/>
                  </a:ext>
                </a:extLst>
              </xdr:cNvPr>
              <xdr:cNvSpPr/>
            </xdr:nvSpPr>
            <xdr:spPr bwMode="auto">
              <a:xfrm>
                <a:off x="227" y="2222"/>
                <a:ext cx="255" cy="31"/>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Benefits: medium probability / high impact</a:t>
                </a:r>
              </a:p>
              <a:p>
                <a:pPr algn="l" rtl="0">
                  <a:defRPr sz="1000"/>
                </a:pPr>
                <a:r>
                  <a:rPr lang="en-GB" sz="800" b="0" i="0" u="none" strike="noStrike" baseline="0">
                    <a:solidFill>
                      <a:srgbClr val="000000"/>
                    </a:solidFill>
                    <a:latin typeface="Tahoma"/>
                    <a:ea typeface="Tahoma"/>
                    <a:cs typeface="Tahoma"/>
                  </a:rPr>
                  <a:t>Risks: high probability / high impact</a:t>
                </a:r>
              </a:p>
            </xdr:txBody>
          </xdr:sp>
        </xdr:grpSp>
        <xdr:clientData/>
      </xdr:twoCellAnchor>
    </mc:Choice>
    <mc:Fallback/>
  </mc:AlternateContent>
  <xdr:twoCellAnchor>
    <xdr:from>
      <xdr:col>1</xdr:col>
      <xdr:colOff>133350</xdr:colOff>
      <xdr:row>339</xdr:row>
      <xdr:rowOff>133350</xdr:rowOff>
    </xdr:from>
    <xdr:to>
      <xdr:col>1</xdr:col>
      <xdr:colOff>342900</xdr:colOff>
      <xdr:row>339</xdr:row>
      <xdr:rowOff>133350</xdr:rowOff>
    </xdr:to>
    <xdr:cxnSp macro="">
      <xdr:nvCxnSpPr>
        <xdr:cNvPr id="37" name="Straight Arrow Connector 36"/>
        <xdr:cNvCxnSpPr/>
      </xdr:nvCxnSpPr>
      <xdr:spPr>
        <a:xfrm flipH="1">
          <a:off x="247650" y="67417950"/>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345</xdr:row>
          <xdr:rowOff>47625</xdr:rowOff>
        </xdr:from>
        <xdr:to>
          <xdr:col>6</xdr:col>
          <xdr:colOff>819150</xdr:colOff>
          <xdr:row>346</xdr:row>
          <xdr:rowOff>0</xdr:rowOff>
        </xdr:to>
        <xdr:grpSp>
          <xdr:nvGrpSpPr>
            <xdr:cNvPr id="38" name="Group 46"/>
            <xdr:cNvGrpSpPr>
              <a:grpSpLocks/>
            </xdr:cNvGrpSpPr>
          </xdr:nvGrpSpPr>
          <xdr:grpSpPr bwMode="auto">
            <a:xfrm>
              <a:off x="381000" y="101336475"/>
              <a:ext cx="4248150" cy="876300"/>
              <a:chOff x="35" y="2181"/>
              <a:chExt cx="473" cy="88"/>
            </a:xfrm>
          </xdr:grpSpPr>
          <xdr:sp macro="" textlink="">
            <xdr:nvSpPr>
              <xdr:cNvPr id="8246" name="Group Box 54" hidden="1">
                <a:extLst>
                  <a:ext uri="{63B3BB69-23CF-44E3-9099-C40C66FF867C}">
                    <a14:compatExt spid="_x0000_s8246"/>
                  </a:ext>
                </a:extLst>
              </xdr:cNvPr>
              <xdr:cNvSpPr/>
            </xdr:nvSpPr>
            <xdr:spPr bwMode="auto">
              <a:xfrm>
                <a:off x="35" y="2181"/>
                <a:ext cx="473" cy="88"/>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From Module 2, import:</a:t>
                </a:r>
              </a:p>
            </xdr:txBody>
          </xdr:sp>
          <xdr:sp macro="" textlink="">
            <xdr:nvSpPr>
              <xdr:cNvPr id="8247" name="Option Button 55" hidden="1">
                <a:extLst>
                  <a:ext uri="{63B3BB69-23CF-44E3-9099-C40C66FF867C}">
                    <a14:compatExt spid="_x0000_s8247"/>
                  </a:ext>
                </a:extLst>
              </xdr:cNvPr>
              <xdr:cNvSpPr/>
            </xdr:nvSpPr>
            <xdr:spPr bwMode="auto">
              <a:xfrm>
                <a:off x="51" y="2189"/>
                <a:ext cx="251"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All benefits and risks</a:t>
                </a:r>
              </a:p>
            </xdr:txBody>
          </xdr:sp>
          <xdr:sp macro="" textlink="">
            <xdr:nvSpPr>
              <xdr:cNvPr id="8248" name="Option Button 56" hidden="1">
                <a:extLst>
                  <a:ext uri="{63B3BB69-23CF-44E3-9099-C40C66FF867C}">
                    <a14:compatExt spid="_x0000_s8248"/>
                  </a:ext>
                </a:extLst>
              </xdr:cNvPr>
              <xdr:cNvSpPr/>
            </xdr:nvSpPr>
            <xdr:spPr bwMode="auto">
              <a:xfrm>
                <a:off x="51" y="2215"/>
                <a:ext cx="197"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Only with potential priorities: </a:t>
                </a:r>
              </a:p>
            </xdr:txBody>
          </xdr:sp>
          <xdr:sp macro="" textlink="">
            <xdr:nvSpPr>
              <xdr:cNvPr id="8249" name="Label 57" hidden="1">
                <a:extLst>
                  <a:ext uri="{63B3BB69-23CF-44E3-9099-C40C66FF867C}">
                    <a14:compatExt spid="_x0000_s8249"/>
                  </a:ext>
                </a:extLst>
              </xdr:cNvPr>
              <xdr:cNvSpPr/>
            </xdr:nvSpPr>
            <xdr:spPr bwMode="auto">
              <a:xfrm>
                <a:off x="234" y="2222"/>
                <a:ext cx="255" cy="31"/>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Benefits: medium probability / high impact</a:t>
                </a:r>
              </a:p>
              <a:p>
                <a:pPr algn="l" rtl="0">
                  <a:defRPr sz="1000"/>
                </a:pPr>
                <a:r>
                  <a:rPr lang="en-GB" sz="800" b="0" i="0" u="none" strike="noStrike" baseline="0">
                    <a:solidFill>
                      <a:srgbClr val="000000"/>
                    </a:solidFill>
                    <a:latin typeface="Tahoma"/>
                    <a:ea typeface="Tahoma"/>
                    <a:cs typeface="Tahoma"/>
                  </a:rPr>
                  <a:t>Risks: high probability / high impact</a:t>
                </a:r>
              </a:p>
            </xdr:txBody>
          </xdr:sp>
        </xdr:grpSp>
        <xdr:clientData/>
      </xdr:twoCellAnchor>
    </mc:Choice>
    <mc:Fallback/>
  </mc:AlternateContent>
  <xdr:twoCellAnchor>
    <xdr:from>
      <xdr:col>1</xdr:col>
      <xdr:colOff>133350</xdr:colOff>
      <xdr:row>447</xdr:row>
      <xdr:rowOff>133350</xdr:rowOff>
    </xdr:from>
    <xdr:to>
      <xdr:col>1</xdr:col>
      <xdr:colOff>342900</xdr:colOff>
      <xdr:row>447</xdr:row>
      <xdr:rowOff>133350</xdr:rowOff>
    </xdr:to>
    <xdr:cxnSp macro="">
      <xdr:nvCxnSpPr>
        <xdr:cNvPr id="45" name="Straight Arrow Connector 44"/>
        <xdr:cNvCxnSpPr/>
      </xdr:nvCxnSpPr>
      <xdr:spPr>
        <a:xfrm flipH="1">
          <a:off x="247650" y="94459425"/>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453</xdr:row>
          <xdr:rowOff>47625</xdr:rowOff>
        </xdr:from>
        <xdr:to>
          <xdr:col>6</xdr:col>
          <xdr:colOff>714375</xdr:colOff>
          <xdr:row>454</xdr:row>
          <xdr:rowOff>0</xdr:rowOff>
        </xdr:to>
        <xdr:grpSp>
          <xdr:nvGrpSpPr>
            <xdr:cNvPr id="46" name="Group 46"/>
            <xdr:cNvGrpSpPr>
              <a:grpSpLocks/>
            </xdr:cNvGrpSpPr>
          </xdr:nvGrpSpPr>
          <xdr:grpSpPr bwMode="auto">
            <a:xfrm>
              <a:off x="381000" y="133283325"/>
              <a:ext cx="4143375" cy="876300"/>
              <a:chOff x="35" y="2181"/>
              <a:chExt cx="473" cy="88"/>
            </a:xfrm>
          </xdr:grpSpPr>
          <xdr:sp macro="" textlink="">
            <xdr:nvSpPr>
              <xdr:cNvPr id="8250" name="Group Box 58" hidden="1">
                <a:extLst>
                  <a:ext uri="{63B3BB69-23CF-44E3-9099-C40C66FF867C}">
                    <a14:compatExt spid="_x0000_s8250"/>
                  </a:ext>
                </a:extLst>
              </xdr:cNvPr>
              <xdr:cNvSpPr/>
            </xdr:nvSpPr>
            <xdr:spPr bwMode="auto">
              <a:xfrm>
                <a:off x="35" y="2181"/>
                <a:ext cx="473" cy="88"/>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From Module 2, import:</a:t>
                </a:r>
              </a:p>
            </xdr:txBody>
          </xdr:sp>
          <xdr:sp macro="" textlink="">
            <xdr:nvSpPr>
              <xdr:cNvPr id="8251" name="Option Button 59" hidden="1">
                <a:extLst>
                  <a:ext uri="{63B3BB69-23CF-44E3-9099-C40C66FF867C}">
                    <a14:compatExt spid="_x0000_s8251"/>
                  </a:ext>
                </a:extLst>
              </xdr:cNvPr>
              <xdr:cNvSpPr/>
            </xdr:nvSpPr>
            <xdr:spPr bwMode="auto">
              <a:xfrm>
                <a:off x="51" y="2189"/>
                <a:ext cx="251"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All benefits and risks</a:t>
                </a:r>
              </a:p>
            </xdr:txBody>
          </xdr:sp>
          <xdr:sp macro="" textlink="">
            <xdr:nvSpPr>
              <xdr:cNvPr id="8252" name="Option Button 60" hidden="1">
                <a:extLst>
                  <a:ext uri="{63B3BB69-23CF-44E3-9099-C40C66FF867C}">
                    <a14:compatExt spid="_x0000_s8252"/>
                  </a:ext>
                </a:extLst>
              </xdr:cNvPr>
              <xdr:cNvSpPr/>
            </xdr:nvSpPr>
            <xdr:spPr bwMode="auto">
              <a:xfrm>
                <a:off x="51" y="2215"/>
                <a:ext cx="197"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Only with potential priorities: </a:t>
                </a:r>
              </a:p>
            </xdr:txBody>
          </xdr:sp>
          <xdr:sp macro="" textlink="">
            <xdr:nvSpPr>
              <xdr:cNvPr id="8253" name="Label 61" hidden="1">
                <a:extLst>
                  <a:ext uri="{63B3BB69-23CF-44E3-9099-C40C66FF867C}">
                    <a14:compatExt spid="_x0000_s8253"/>
                  </a:ext>
                </a:extLst>
              </xdr:cNvPr>
              <xdr:cNvSpPr/>
            </xdr:nvSpPr>
            <xdr:spPr bwMode="auto">
              <a:xfrm>
                <a:off x="237" y="2222"/>
                <a:ext cx="255" cy="31"/>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Benefits: medium probability / high impact</a:t>
                </a:r>
              </a:p>
              <a:p>
                <a:pPr algn="l" rtl="0">
                  <a:defRPr sz="1000"/>
                </a:pPr>
                <a:r>
                  <a:rPr lang="en-GB" sz="800" b="0" i="0" u="none" strike="noStrike" baseline="0">
                    <a:solidFill>
                      <a:srgbClr val="000000"/>
                    </a:solidFill>
                    <a:latin typeface="Tahoma"/>
                    <a:ea typeface="Tahoma"/>
                    <a:cs typeface="Tahoma"/>
                  </a:rPr>
                  <a:t>Risks: high probability / high impact</a:t>
                </a:r>
              </a:p>
            </xdr:txBody>
          </xdr:sp>
        </xdr:grpSp>
        <xdr:clientData/>
      </xdr:twoCellAnchor>
    </mc:Choice>
    <mc:Fallback/>
  </mc:AlternateContent>
  <xdr:twoCellAnchor>
    <xdr:from>
      <xdr:col>1</xdr:col>
      <xdr:colOff>133350</xdr:colOff>
      <xdr:row>556</xdr:row>
      <xdr:rowOff>133350</xdr:rowOff>
    </xdr:from>
    <xdr:to>
      <xdr:col>1</xdr:col>
      <xdr:colOff>342900</xdr:colOff>
      <xdr:row>556</xdr:row>
      <xdr:rowOff>133350</xdr:rowOff>
    </xdr:to>
    <xdr:cxnSp macro="">
      <xdr:nvCxnSpPr>
        <xdr:cNvPr id="53" name="Straight Arrow Connector 52"/>
        <xdr:cNvCxnSpPr/>
      </xdr:nvCxnSpPr>
      <xdr:spPr>
        <a:xfrm flipH="1">
          <a:off x="247650" y="124005975"/>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562</xdr:row>
          <xdr:rowOff>47625</xdr:rowOff>
        </xdr:from>
        <xdr:to>
          <xdr:col>6</xdr:col>
          <xdr:colOff>885825</xdr:colOff>
          <xdr:row>563</xdr:row>
          <xdr:rowOff>0</xdr:rowOff>
        </xdr:to>
        <xdr:grpSp>
          <xdr:nvGrpSpPr>
            <xdr:cNvPr id="54" name="Group 46"/>
            <xdr:cNvGrpSpPr>
              <a:grpSpLocks/>
            </xdr:cNvGrpSpPr>
          </xdr:nvGrpSpPr>
          <xdr:grpSpPr bwMode="auto">
            <a:xfrm>
              <a:off x="381000" y="160105725"/>
              <a:ext cx="4314825" cy="876300"/>
              <a:chOff x="35" y="2181"/>
              <a:chExt cx="473" cy="88"/>
            </a:xfrm>
          </xdr:grpSpPr>
          <xdr:sp macro="" textlink="">
            <xdr:nvSpPr>
              <xdr:cNvPr id="8254" name="Group Box 62" hidden="1">
                <a:extLst>
                  <a:ext uri="{63B3BB69-23CF-44E3-9099-C40C66FF867C}">
                    <a14:compatExt spid="_x0000_s8254"/>
                  </a:ext>
                </a:extLst>
              </xdr:cNvPr>
              <xdr:cNvSpPr/>
            </xdr:nvSpPr>
            <xdr:spPr bwMode="auto">
              <a:xfrm>
                <a:off x="35" y="2181"/>
                <a:ext cx="473" cy="88"/>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From Module 2, import:</a:t>
                </a:r>
              </a:p>
            </xdr:txBody>
          </xdr:sp>
          <xdr:sp macro="" textlink="">
            <xdr:nvSpPr>
              <xdr:cNvPr id="8255" name="Option Button 63" hidden="1">
                <a:extLst>
                  <a:ext uri="{63B3BB69-23CF-44E3-9099-C40C66FF867C}">
                    <a14:compatExt spid="_x0000_s8255"/>
                  </a:ext>
                </a:extLst>
              </xdr:cNvPr>
              <xdr:cNvSpPr/>
            </xdr:nvSpPr>
            <xdr:spPr bwMode="auto">
              <a:xfrm>
                <a:off x="51" y="2189"/>
                <a:ext cx="251"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All risks</a:t>
                </a:r>
              </a:p>
            </xdr:txBody>
          </xdr:sp>
          <xdr:sp macro="" textlink="">
            <xdr:nvSpPr>
              <xdr:cNvPr id="8256" name="Option Button 64" hidden="1">
                <a:extLst>
                  <a:ext uri="{63B3BB69-23CF-44E3-9099-C40C66FF867C}">
                    <a14:compatExt spid="_x0000_s8256"/>
                  </a:ext>
                </a:extLst>
              </xdr:cNvPr>
              <xdr:cNvSpPr/>
            </xdr:nvSpPr>
            <xdr:spPr bwMode="auto">
              <a:xfrm>
                <a:off x="51" y="2215"/>
                <a:ext cx="197"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Only with potential priorities: </a:t>
                </a:r>
              </a:p>
            </xdr:txBody>
          </xdr:sp>
          <xdr:sp macro="" textlink="">
            <xdr:nvSpPr>
              <xdr:cNvPr id="8257" name="Label 65" hidden="1">
                <a:extLst>
                  <a:ext uri="{63B3BB69-23CF-44E3-9099-C40C66FF867C}">
                    <a14:compatExt spid="_x0000_s8257"/>
                  </a:ext>
                </a:extLst>
              </xdr:cNvPr>
              <xdr:cNvSpPr/>
            </xdr:nvSpPr>
            <xdr:spPr bwMode="auto">
              <a:xfrm>
                <a:off x="234" y="2222"/>
                <a:ext cx="255" cy="31"/>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Risks: high probability / high impact</a:t>
                </a:r>
              </a:p>
            </xdr:txBody>
          </xdr:sp>
        </xdr:grpSp>
        <xdr:clientData/>
      </xdr:twoCellAnchor>
    </mc:Choice>
    <mc:Fallback/>
  </mc:AlternateContent>
  <xdr:twoCellAnchor>
    <xdr:from>
      <xdr:col>1</xdr:col>
      <xdr:colOff>133350</xdr:colOff>
      <xdr:row>634</xdr:row>
      <xdr:rowOff>133350</xdr:rowOff>
    </xdr:from>
    <xdr:to>
      <xdr:col>1</xdr:col>
      <xdr:colOff>342900</xdr:colOff>
      <xdr:row>634</xdr:row>
      <xdr:rowOff>133350</xdr:rowOff>
    </xdr:to>
    <xdr:cxnSp macro="">
      <xdr:nvCxnSpPr>
        <xdr:cNvPr id="61" name="Straight Arrow Connector 60"/>
        <xdr:cNvCxnSpPr/>
      </xdr:nvCxnSpPr>
      <xdr:spPr>
        <a:xfrm flipH="1">
          <a:off x="242455" y="151442305"/>
          <a:ext cx="0" cy="0"/>
        </a:xfrm>
        <a:prstGeom prst="straightConnector1">
          <a:avLst/>
        </a:prstGeom>
        <a:ln>
          <a:solidFill>
            <a:schemeClr val="bg1">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2</xdr:col>
          <xdr:colOff>133350</xdr:colOff>
          <xdr:row>640</xdr:row>
          <xdr:rowOff>47625</xdr:rowOff>
        </xdr:from>
        <xdr:to>
          <xdr:col>6</xdr:col>
          <xdr:colOff>981075</xdr:colOff>
          <xdr:row>641</xdr:row>
          <xdr:rowOff>0</xdr:rowOff>
        </xdr:to>
        <xdr:grpSp>
          <xdr:nvGrpSpPr>
            <xdr:cNvPr id="62" name="Group 46"/>
            <xdr:cNvGrpSpPr>
              <a:grpSpLocks/>
            </xdr:cNvGrpSpPr>
          </xdr:nvGrpSpPr>
          <xdr:grpSpPr bwMode="auto">
            <a:xfrm>
              <a:off x="381000" y="176993550"/>
              <a:ext cx="4410075" cy="876300"/>
              <a:chOff x="35" y="2181"/>
              <a:chExt cx="473" cy="88"/>
            </a:xfrm>
          </xdr:grpSpPr>
          <xdr:sp macro="" textlink="">
            <xdr:nvSpPr>
              <xdr:cNvPr id="8258" name="Group Box 66" hidden="1">
                <a:extLst>
                  <a:ext uri="{63B3BB69-23CF-44E3-9099-C40C66FF867C}">
                    <a14:compatExt spid="_x0000_s8258"/>
                  </a:ext>
                </a:extLst>
              </xdr:cNvPr>
              <xdr:cNvSpPr/>
            </xdr:nvSpPr>
            <xdr:spPr bwMode="auto">
              <a:xfrm>
                <a:off x="35" y="2181"/>
                <a:ext cx="473" cy="88"/>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From Module 2, import:</a:t>
                </a:r>
              </a:p>
            </xdr:txBody>
          </xdr:sp>
          <xdr:sp macro="" textlink="">
            <xdr:nvSpPr>
              <xdr:cNvPr id="8259" name="Option Button 67" hidden="1">
                <a:extLst>
                  <a:ext uri="{63B3BB69-23CF-44E3-9099-C40C66FF867C}">
                    <a14:compatExt spid="_x0000_s8259"/>
                  </a:ext>
                </a:extLst>
              </xdr:cNvPr>
              <xdr:cNvSpPr/>
            </xdr:nvSpPr>
            <xdr:spPr bwMode="auto">
              <a:xfrm>
                <a:off x="51" y="2189"/>
                <a:ext cx="251"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All risks</a:t>
                </a:r>
              </a:p>
            </xdr:txBody>
          </xdr:sp>
          <xdr:sp macro="" textlink="">
            <xdr:nvSpPr>
              <xdr:cNvPr id="8260" name="Option Button 68" hidden="1">
                <a:extLst>
                  <a:ext uri="{63B3BB69-23CF-44E3-9099-C40C66FF867C}">
                    <a14:compatExt spid="_x0000_s8260"/>
                  </a:ext>
                </a:extLst>
              </xdr:cNvPr>
              <xdr:cNvSpPr/>
            </xdr:nvSpPr>
            <xdr:spPr bwMode="auto">
              <a:xfrm>
                <a:off x="51" y="2215"/>
                <a:ext cx="197" cy="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Only with potential priorities: </a:t>
                </a:r>
              </a:p>
            </xdr:txBody>
          </xdr:sp>
          <xdr:sp macro="" textlink="">
            <xdr:nvSpPr>
              <xdr:cNvPr id="8261" name="Label 69" hidden="1">
                <a:extLst>
                  <a:ext uri="{63B3BB69-23CF-44E3-9099-C40C66FF867C}">
                    <a14:compatExt spid="_x0000_s8261"/>
                  </a:ext>
                </a:extLst>
              </xdr:cNvPr>
              <xdr:cNvSpPr/>
            </xdr:nvSpPr>
            <xdr:spPr bwMode="auto">
              <a:xfrm>
                <a:off x="222" y="2222"/>
                <a:ext cx="255" cy="31"/>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Risks: high probability / high impact</a:t>
                </a:r>
              </a:p>
            </xdr:txBody>
          </xdr:sp>
        </xdr:grpSp>
        <xdr:clientData/>
      </xdr:twoCellAnchor>
    </mc:Choice>
    <mc:Fallback/>
  </mc:AlternateContent>
  <xdr:twoCellAnchor>
    <xdr:from>
      <xdr:col>7</xdr:col>
      <xdr:colOff>323849</xdr:colOff>
      <xdr:row>90</xdr:row>
      <xdr:rowOff>0</xdr:rowOff>
    </xdr:from>
    <xdr:to>
      <xdr:col>8</xdr:col>
      <xdr:colOff>276225</xdr:colOff>
      <xdr:row>90</xdr:row>
      <xdr:rowOff>450000</xdr:rowOff>
    </xdr:to>
    <xdr:sp macro="[0]!Module3Safeguards" textlink="">
      <xdr:nvSpPr>
        <xdr:cNvPr id="69" name="Flowchart: Process 68"/>
        <xdr:cNvSpPr/>
      </xdr:nvSpPr>
      <xdr:spPr>
        <a:xfrm flipH="1">
          <a:off x="5181599" y="20421600"/>
          <a:ext cx="15716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Go back and choose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another safeguard </a:t>
          </a:r>
        </a:p>
      </xdr:txBody>
    </xdr:sp>
    <xdr:clientData/>
  </xdr:twoCellAnchor>
  <xdr:twoCellAnchor>
    <xdr:from>
      <xdr:col>6</xdr:col>
      <xdr:colOff>171450</xdr:colOff>
      <xdr:row>90</xdr:row>
      <xdr:rowOff>0</xdr:rowOff>
    </xdr:from>
    <xdr:to>
      <xdr:col>7</xdr:col>
      <xdr:colOff>209550</xdr:colOff>
      <xdr:row>90</xdr:row>
      <xdr:rowOff>450000</xdr:rowOff>
    </xdr:to>
    <xdr:sp macro="[0]!Module3SafeguardB" textlink="">
      <xdr:nvSpPr>
        <xdr:cNvPr id="70" name="Flowchart: Process 69"/>
        <xdr:cNvSpPr/>
      </xdr:nvSpPr>
      <xdr:spPr>
        <a:xfrm>
          <a:off x="3895725" y="30470475"/>
          <a:ext cx="11715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with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(b) </a:t>
          </a:r>
        </a:p>
      </xdr:txBody>
    </xdr:sp>
    <xdr:clientData/>
  </xdr:twoCellAnchor>
  <xdr:twoCellAnchor>
    <xdr:from>
      <xdr:col>7</xdr:col>
      <xdr:colOff>476248</xdr:colOff>
      <xdr:row>189</xdr:row>
      <xdr:rowOff>238125</xdr:rowOff>
    </xdr:from>
    <xdr:to>
      <xdr:col>8</xdr:col>
      <xdr:colOff>476249</xdr:colOff>
      <xdr:row>190</xdr:row>
      <xdr:rowOff>183300</xdr:rowOff>
    </xdr:to>
    <xdr:sp macro="[0]!Module3Safeguards" textlink="">
      <xdr:nvSpPr>
        <xdr:cNvPr id="73" name="Flowchart: Process 72"/>
        <xdr:cNvSpPr/>
      </xdr:nvSpPr>
      <xdr:spPr>
        <a:xfrm flipH="1">
          <a:off x="5333998" y="20812125"/>
          <a:ext cx="16192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Go back and choose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another safeguard </a:t>
          </a:r>
        </a:p>
      </xdr:txBody>
    </xdr:sp>
    <xdr:clientData/>
  </xdr:twoCellAnchor>
  <xdr:twoCellAnchor>
    <xdr:from>
      <xdr:col>6</xdr:col>
      <xdr:colOff>257175</xdr:colOff>
      <xdr:row>189</xdr:row>
      <xdr:rowOff>238125</xdr:rowOff>
    </xdr:from>
    <xdr:to>
      <xdr:col>7</xdr:col>
      <xdr:colOff>323850</xdr:colOff>
      <xdr:row>190</xdr:row>
      <xdr:rowOff>183300</xdr:rowOff>
    </xdr:to>
    <xdr:sp macro="[0]!Module3SafeguardC" textlink="">
      <xdr:nvSpPr>
        <xdr:cNvPr id="74" name="Flowchart: Process 73"/>
        <xdr:cNvSpPr/>
      </xdr:nvSpPr>
      <xdr:spPr>
        <a:xfrm>
          <a:off x="3981450" y="56664225"/>
          <a:ext cx="12001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with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(c) </a:t>
          </a:r>
        </a:p>
      </xdr:txBody>
    </xdr:sp>
    <xdr:clientData/>
  </xdr:twoCellAnchor>
  <xdr:twoCellAnchor>
    <xdr:from>
      <xdr:col>7</xdr:col>
      <xdr:colOff>466723</xdr:colOff>
      <xdr:row>287</xdr:row>
      <xdr:rowOff>228600</xdr:rowOff>
    </xdr:from>
    <xdr:to>
      <xdr:col>8</xdr:col>
      <xdr:colOff>485774</xdr:colOff>
      <xdr:row>288</xdr:row>
      <xdr:rowOff>173775</xdr:rowOff>
    </xdr:to>
    <xdr:sp macro="[0]!Module3Safeguards" textlink="">
      <xdr:nvSpPr>
        <xdr:cNvPr id="75" name="Flowchart: Process 74"/>
        <xdr:cNvSpPr/>
      </xdr:nvSpPr>
      <xdr:spPr>
        <a:xfrm flipH="1">
          <a:off x="5324473" y="20993100"/>
          <a:ext cx="16383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Go back and choose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another safeguard </a:t>
          </a:r>
        </a:p>
      </xdr:txBody>
    </xdr:sp>
    <xdr:clientData/>
  </xdr:twoCellAnchor>
  <xdr:twoCellAnchor>
    <xdr:from>
      <xdr:col>6</xdr:col>
      <xdr:colOff>190500</xdr:colOff>
      <xdr:row>287</xdr:row>
      <xdr:rowOff>228600</xdr:rowOff>
    </xdr:from>
    <xdr:to>
      <xdr:col>7</xdr:col>
      <xdr:colOff>285750</xdr:colOff>
      <xdr:row>288</xdr:row>
      <xdr:rowOff>173775</xdr:rowOff>
    </xdr:to>
    <xdr:sp macro="[0]!Module3SafeguardD" textlink="">
      <xdr:nvSpPr>
        <xdr:cNvPr id="76" name="Flowchart: Process 75"/>
        <xdr:cNvSpPr/>
      </xdr:nvSpPr>
      <xdr:spPr>
        <a:xfrm>
          <a:off x="3914775" y="84324825"/>
          <a:ext cx="12287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with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(d) </a:t>
          </a:r>
        </a:p>
      </xdr:txBody>
    </xdr:sp>
    <xdr:clientData/>
  </xdr:twoCellAnchor>
  <xdr:twoCellAnchor>
    <xdr:from>
      <xdr:col>7</xdr:col>
      <xdr:colOff>438149</xdr:colOff>
      <xdr:row>377</xdr:row>
      <xdr:rowOff>228600</xdr:rowOff>
    </xdr:from>
    <xdr:to>
      <xdr:col>8</xdr:col>
      <xdr:colOff>352424</xdr:colOff>
      <xdr:row>378</xdr:row>
      <xdr:rowOff>173775</xdr:rowOff>
    </xdr:to>
    <xdr:sp macro="[0]!Module3Safeguards" textlink="">
      <xdr:nvSpPr>
        <xdr:cNvPr id="77" name="Flowchart: Process 76"/>
        <xdr:cNvSpPr/>
      </xdr:nvSpPr>
      <xdr:spPr>
        <a:xfrm flipH="1">
          <a:off x="5295899" y="19802475"/>
          <a:ext cx="15335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Go back and choose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another safeguard </a:t>
          </a:r>
        </a:p>
      </xdr:txBody>
    </xdr:sp>
    <xdr:clientData/>
  </xdr:twoCellAnchor>
  <xdr:twoCellAnchor>
    <xdr:from>
      <xdr:col>6</xdr:col>
      <xdr:colOff>190499</xdr:colOff>
      <xdr:row>377</xdr:row>
      <xdr:rowOff>228600</xdr:rowOff>
    </xdr:from>
    <xdr:to>
      <xdr:col>7</xdr:col>
      <xdr:colOff>266699</xdr:colOff>
      <xdr:row>378</xdr:row>
      <xdr:rowOff>173775</xdr:rowOff>
    </xdr:to>
    <xdr:sp macro="[0]!Module3SafeguardE" textlink="">
      <xdr:nvSpPr>
        <xdr:cNvPr id="78" name="Flowchart: Process 77"/>
        <xdr:cNvSpPr/>
      </xdr:nvSpPr>
      <xdr:spPr>
        <a:xfrm>
          <a:off x="3914774" y="109470825"/>
          <a:ext cx="12096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with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(e) </a:t>
          </a:r>
        </a:p>
      </xdr:txBody>
    </xdr:sp>
    <xdr:clientData/>
  </xdr:twoCellAnchor>
  <xdr:twoCellAnchor>
    <xdr:from>
      <xdr:col>7</xdr:col>
      <xdr:colOff>371473</xdr:colOff>
      <xdr:row>491</xdr:row>
      <xdr:rowOff>247650</xdr:rowOff>
    </xdr:from>
    <xdr:to>
      <xdr:col>8</xdr:col>
      <xdr:colOff>295274</xdr:colOff>
      <xdr:row>493</xdr:row>
      <xdr:rowOff>2325</xdr:rowOff>
    </xdr:to>
    <xdr:sp macro="[0]!Module3Safeguards" textlink="">
      <xdr:nvSpPr>
        <xdr:cNvPr id="79" name="Flowchart: Process 78"/>
        <xdr:cNvSpPr/>
      </xdr:nvSpPr>
      <xdr:spPr>
        <a:xfrm flipH="1">
          <a:off x="5229223" y="25326975"/>
          <a:ext cx="15430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Go back and choose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another safeguard </a:t>
          </a:r>
        </a:p>
      </xdr:txBody>
    </xdr:sp>
    <xdr:clientData/>
  </xdr:twoCellAnchor>
  <xdr:twoCellAnchor>
    <xdr:from>
      <xdr:col>6</xdr:col>
      <xdr:colOff>200024</xdr:colOff>
      <xdr:row>491</xdr:row>
      <xdr:rowOff>247650</xdr:rowOff>
    </xdr:from>
    <xdr:to>
      <xdr:col>7</xdr:col>
      <xdr:colOff>238124</xdr:colOff>
      <xdr:row>493</xdr:row>
      <xdr:rowOff>2325</xdr:rowOff>
    </xdr:to>
    <xdr:sp macro="[0]!Module3SafeguardF" textlink="">
      <xdr:nvSpPr>
        <xdr:cNvPr id="80" name="Flowchart: Process 79"/>
        <xdr:cNvSpPr/>
      </xdr:nvSpPr>
      <xdr:spPr>
        <a:xfrm>
          <a:off x="3924299" y="140903325"/>
          <a:ext cx="11715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with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(f) </a:t>
          </a:r>
        </a:p>
      </xdr:txBody>
    </xdr:sp>
    <xdr:clientData/>
  </xdr:twoCellAnchor>
  <xdr:twoCellAnchor>
    <xdr:from>
      <xdr:col>7</xdr:col>
      <xdr:colOff>314322</xdr:colOff>
      <xdr:row>586</xdr:row>
      <xdr:rowOff>238125</xdr:rowOff>
    </xdr:from>
    <xdr:to>
      <xdr:col>8</xdr:col>
      <xdr:colOff>266699</xdr:colOff>
      <xdr:row>587</xdr:row>
      <xdr:rowOff>183300</xdr:rowOff>
    </xdr:to>
    <xdr:sp macro="[0]!Module3Safeguards" textlink="">
      <xdr:nvSpPr>
        <xdr:cNvPr id="81" name="Flowchart: Process 80"/>
        <xdr:cNvSpPr/>
      </xdr:nvSpPr>
      <xdr:spPr>
        <a:xfrm flipH="1">
          <a:off x="5172072" y="13477875"/>
          <a:ext cx="157162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Go back and choose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another safeguard </a:t>
          </a:r>
        </a:p>
      </xdr:txBody>
    </xdr:sp>
    <xdr:clientData/>
  </xdr:twoCellAnchor>
  <xdr:twoCellAnchor>
    <xdr:from>
      <xdr:col>6</xdr:col>
      <xdr:colOff>76200</xdr:colOff>
      <xdr:row>586</xdr:row>
      <xdr:rowOff>238125</xdr:rowOff>
    </xdr:from>
    <xdr:to>
      <xdr:col>7</xdr:col>
      <xdr:colOff>180975</xdr:colOff>
      <xdr:row>587</xdr:row>
      <xdr:rowOff>183300</xdr:rowOff>
    </xdr:to>
    <xdr:sp macro="[0]!Module3SafeguardG" textlink="">
      <xdr:nvSpPr>
        <xdr:cNvPr id="82" name="Flowchart: Process 81"/>
        <xdr:cNvSpPr/>
      </xdr:nvSpPr>
      <xdr:spPr>
        <a:xfrm>
          <a:off x="3800475" y="161648775"/>
          <a:ext cx="12382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with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(g) </a:t>
          </a:r>
        </a:p>
      </xdr:txBody>
    </xdr:sp>
    <xdr:clientData/>
  </xdr:twoCellAnchor>
  <xdr:twoCellAnchor>
    <xdr:from>
      <xdr:col>6</xdr:col>
      <xdr:colOff>209548</xdr:colOff>
      <xdr:row>666</xdr:row>
      <xdr:rowOff>231321</xdr:rowOff>
    </xdr:from>
    <xdr:to>
      <xdr:col>7</xdr:col>
      <xdr:colOff>657225</xdr:colOff>
      <xdr:row>667</xdr:row>
      <xdr:rowOff>177856</xdr:rowOff>
    </xdr:to>
    <xdr:sp macro="[0]!Module3Safeguards" textlink="">
      <xdr:nvSpPr>
        <xdr:cNvPr id="83" name="Flowchart: Process 82"/>
        <xdr:cNvSpPr/>
      </xdr:nvSpPr>
      <xdr:spPr>
        <a:xfrm flipH="1">
          <a:off x="3933823" y="13556796"/>
          <a:ext cx="1581152" cy="45136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Go back and choose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another safeguard </a:t>
          </a:r>
        </a:p>
      </xdr:txBody>
    </xdr:sp>
    <xdr:clientData/>
  </xdr:twoCellAnchor>
  <xdr:twoCellAnchor>
    <xdr:from>
      <xdr:col>4</xdr:col>
      <xdr:colOff>142875</xdr:colOff>
      <xdr:row>90</xdr:row>
      <xdr:rowOff>0</xdr:rowOff>
    </xdr:from>
    <xdr:to>
      <xdr:col>6</xdr:col>
      <xdr:colOff>19051</xdr:colOff>
      <xdr:row>90</xdr:row>
      <xdr:rowOff>450000</xdr:rowOff>
    </xdr:to>
    <xdr:sp macro="[0]!GoToOutputTable_Module3SafA" textlink="">
      <xdr:nvSpPr>
        <xdr:cNvPr id="84" name="Flowchart: Process 83"/>
        <xdr:cNvSpPr/>
      </xdr:nvSpPr>
      <xdr:spPr>
        <a:xfrm>
          <a:off x="2600325" y="31051500"/>
          <a:ext cx="11430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Preview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xdr:twoCellAnchor>
  <xdr:twoCellAnchor>
    <xdr:from>
      <xdr:col>4</xdr:col>
      <xdr:colOff>161925</xdr:colOff>
      <xdr:row>189</xdr:row>
      <xdr:rowOff>238125</xdr:rowOff>
    </xdr:from>
    <xdr:to>
      <xdr:col>6</xdr:col>
      <xdr:colOff>57151</xdr:colOff>
      <xdr:row>190</xdr:row>
      <xdr:rowOff>183300</xdr:rowOff>
    </xdr:to>
    <xdr:sp macro="[0]!GoToOutputTable_Module3SafB" textlink="">
      <xdr:nvSpPr>
        <xdr:cNvPr id="85" name="Flowchart: Process 84"/>
        <xdr:cNvSpPr/>
      </xdr:nvSpPr>
      <xdr:spPr>
        <a:xfrm>
          <a:off x="2619375" y="20812125"/>
          <a:ext cx="116205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Preview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xdr:twoCellAnchor>
  <xdr:twoCellAnchor>
    <xdr:from>
      <xdr:col>4</xdr:col>
      <xdr:colOff>123825</xdr:colOff>
      <xdr:row>287</xdr:row>
      <xdr:rowOff>228600</xdr:rowOff>
    </xdr:from>
    <xdr:to>
      <xdr:col>6</xdr:col>
      <xdr:colOff>9526</xdr:colOff>
      <xdr:row>288</xdr:row>
      <xdr:rowOff>173775</xdr:rowOff>
    </xdr:to>
    <xdr:sp macro="[0]!GoToOutputTable_Module3SafC" textlink="">
      <xdr:nvSpPr>
        <xdr:cNvPr id="86" name="Flowchart: Process 85"/>
        <xdr:cNvSpPr/>
      </xdr:nvSpPr>
      <xdr:spPr>
        <a:xfrm>
          <a:off x="2581275" y="20993100"/>
          <a:ext cx="11525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Preview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xdr:twoCellAnchor>
  <xdr:twoCellAnchor>
    <xdr:from>
      <xdr:col>4</xdr:col>
      <xdr:colOff>133350</xdr:colOff>
      <xdr:row>377</xdr:row>
      <xdr:rowOff>228600</xdr:rowOff>
    </xdr:from>
    <xdr:to>
      <xdr:col>6</xdr:col>
      <xdr:colOff>9526</xdr:colOff>
      <xdr:row>378</xdr:row>
      <xdr:rowOff>173775</xdr:rowOff>
    </xdr:to>
    <xdr:sp macro="[0]!GoToOutputTable_Module3SafD" textlink="">
      <xdr:nvSpPr>
        <xdr:cNvPr id="87" name="Flowchart: Process 86"/>
        <xdr:cNvSpPr/>
      </xdr:nvSpPr>
      <xdr:spPr>
        <a:xfrm>
          <a:off x="2590800" y="19802475"/>
          <a:ext cx="114300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Preview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xdr:twoCellAnchor>
  <xdr:twoCellAnchor>
    <xdr:from>
      <xdr:col>4</xdr:col>
      <xdr:colOff>104775</xdr:colOff>
      <xdr:row>491</xdr:row>
      <xdr:rowOff>247650</xdr:rowOff>
    </xdr:from>
    <xdr:to>
      <xdr:col>6</xdr:col>
      <xdr:colOff>9526</xdr:colOff>
      <xdr:row>493</xdr:row>
      <xdr:rowOff>2325</xdr:rowOff>
    </xdr:to>
    <xdr:sp macro="[0]!GoToOutputTable_Module3SafE" textlink="">
      <xdr:nvSpPr>
        <xdr:cNvPr id="88" name="Flowchart: Process 87"/>
        <xdr:cNvSpPr/>
      </xdr:nvSpPr>
      <xdr:spPr>
        <a:xfrm>
          <a:off x="2562225" y="24965025"/>
          <a:ext cx="117157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Preview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xdr:twoCellAnchor>
  <xdr:twoCellAnchor>
    <xdr:from>
      <xdr:col>4</xdr:col>
      <xdr:colOff>104775</xdr:colOff>
      <xdr:row>586</xdr:row>
      <xdr:rowOff>238125</xdr:rowOff>
    </xdr:from>
    <xdr:to>
      <xdr:col>5</xdr:col>
      <xdr:colOff>1019176</xdr:colOff>
      <xdr:row>587</xdr:row>
      <xdr:rowOff>183300</xdr:rowOff>
    </xdr:to>
    <xdr:sp macro="[0]!GoToOutputTable_Module3SafF" textlink="">
      <xdr:nvSpPr>
        <xdr:cNvPr id="89" name="Flowchart: Process 88"/>
        <xdr:cNvSpPr/>
      </xdr:nvSpPr>
      <xdr:spPr>
        <a:xfrm>
          <a:off x="2562225" y="251002800"/>
          <a:ext cx="11144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Preview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xdr:twoCellAnchor>
  <mc:AlternateContent xmlns:mc="http://schemas.openxmlformats.org/markup-compatibility/2006">
    <mc:Choice xmlns:a14="http://schemas.microsoft.com/office/drawing/2010/main" Requires="a14">
      <xdr:twoCellAnchor>
        <xdr:from>
          <xdr:col>1</xdr:col>
          <xdr:colOff>0</xdr:colOff>
          <xdr:row>154</xdr:row>
          <xdr:rowOff>100854</xdr:rowOff>
        </xdr:from>
        <xdr:to>
          <xdr:col>6</xdr:col>
          <xdr:colOff>733425</xdr:colOff>
          <xdr:row>155</xdr:row>
          <xdr:rowOff>20172</xdr:rowOff>
        </xdr:to>
        <xdr:grpSp>
          <xdr:nvGrpSpPr>
            <xdr:cNvPr id="90" name="Group 89"/>
            <xdr:cNvGrpSpPr/>
          </xdr:nvGrpSpPr>
          <xdr:grpSpPr>
            <a:xfrm>
              <a:off x="247650" y="48373548"/>
              <a:ext cx="4295775" cy="843243"/>
              <a:chOff x="379877" y="17069148"/>
              <a:chExt cx="4939554" cy="838201"/>
            </a:xfrm>
          </xdr:grpSpPr>
          <xdr:sp macro="" textlink="">
            <xdr:nvSpPr>
              <xdr:cNvPr id="8262" name="Group Box 70" descr="From Module 2, import:" hidden="1">
                <a:extLst>
                  <a:ext uri="{63B3BB69-23CF-44E3-9099-C40C66FF867C}">
                    <a14:compatExt spid="_x0000_s8262"/>
                  </a:ext>
                </a:extLst>
              </xdr:cNvPr>
              <xdr:cNvSpPr/>
            </xdr:nvSpPr>
            <xdr:spPr bwMode="auto">
              <a:xfrm>
                <a:off x="379877" y="17069148"/>
                <a:ext cx="4939554" cy="838201"/>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From Module 2, import:</a:t>
                </a:r>
              </a:p>
            </xdr:txBody>
          </xdr:sp>
          <xdr:sp macro="" textlink="">
            <xdr:nvSpPr>
              <xdr:cNvPr id="8263" name="Option Button 71" hidden="1">
                <a:extLst>
                  <a:ext uri="{63B3BB69-23CF-44E3-9099-C40C66FF867C}">
                    <a14:compatExt spid="_x0000_s8263"/>
                  </a:ext>
                </a:extLst>
              </xdr:cNvPr>
              <xdr:cNvSpPr/>
            </xdr:nvSpPr>
            <xdr:spPr bwMode="auto">
              <a:xfrm>
                <a:off x="546967" y="17145560"/>
                <a:ext cx="2621200"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All benefits and risks</a:t>
                </a:r>
              </a:p>
            </xdr:txBody>
          </xdr:sp>
          <xdr:sp macro="" textlink="">
            <xdr:nvSpPr>
              <xdr:cNvPr id="8264" name="Option Button 72" hidden="1">
                <a:extLst>
                  <a:ext uri="{63B3BB69-23CF-44E3-9099-C40C66FF867C}">
                    <a14:compatExt spid="_x0000_s8264"/>
                  </a:ext>
                </a:extLst>
              </xdr:cNvPr>
              <xdr:cNvSpPr/>
            </xdr:nvSpPr>
            <xdr:spPr bwMode="auto">
              <a:xfrm>
                <a:off x="546967" y="17393210"/>
                <a:ext cx="2057278"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Only with potential priorities: </a:t>
                </a:r>
              </a:p>
            </xdr:txBody>
          </xdr:sp>
          <xdr:sp macro="" textlink="">
            <xdr:nvSpPr>
              <xdr:cNvPr id="8265" name="Label 73" hidden="1">
                <a:extLst>
                  <a:ext uri="{63B3BB69-23CF-44E3-9099-C40C66FF867C}">
                    <a14:compatExt spid="_x0000_s8265"/>
                  </a:ext>
                </a:extLst>
              </xdr:cNvPr>
              <xdr:cNvSpPr/>
            </xdr:nvSpPr>
            <xdr:spPr bwMode="auto">
              <a:xfrm>
                <a:off x="2422130" y="17459885"/>
                <a:ext cx="2662973" cy="295275"/>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Benefits: medium probability / high impact</a:t>
                </a:r>
              </a:p>
              <a:p>
                <a:pPr algn="l" rtl="0">
                  <a:defRPr sz="1000"/>
                </a:pPr>
                <a:r>
                  <a:rPr lang="en-GB" sz="800" b="0" i="0" u="none" strike="noStrike" baseline="0">
                    <a:solidFill>
                      <a:srgbClr val="000000"/>
                    </a:solidFill>
                    <a:latin typeface="Tahoma"/>
                    <a:ea typeface="Tahoma"/>
                    <a:cs typeface="Tahoma"/>
                  </a:rPr>
                  <a:t>Risks: high probability / high impact</a:t>
                </a:r>
              </a:p>
            </xdr:txBody>
          </xdr:sp>
        </xdr:grpSp>
        <xdr:clientData/>
      </xdr:twoCellAnchor>
    </mc:Choice>
    <mc:Fallback/>
  </mc:AlternateContent>
  <xdr:twoCellAnchor>
    <xdr:from>
      <xdr:col>4</xdr:col>
      <xdr:colOff>189139</xdr:colOff>
      <xdr:row>666</xdr:row>
      <xdr:rowOff>231321</xdr:rowOff>
    </xdr:from>
    <xdr:to>
      <xdr:col>6</xdr:col>
      <xdr:colOff>36740</xdr:colOff>
      <xdr:row>667</xdr:row>
      <xdr:rowOff>176496</xdr:rowOff>
    </xdr:to>
    <xdr:sp macro="[0]!GoToOutputTable_Module3SafG" textlink="">
      <xdr:nvSpPr>
        <xdr:cNvPr id="91" name="Flowchart: Process 90"/>
        <xdr:cNvSpPr/>
      </xdr:nvSpPr>
      <xdr:spPr>
        <a:xfrm>
          <a:off x="2646589" y="269322096"/>
          <a:ext cx="111442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Preview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xdr:twoCellAnchor>
  <mc:AlternateContent xmlns:mc="http://schemas.openxmlformats.org/markup-compatibility/2006">
    <mc:Choice xmlns:a14="http://schemas.microsoft.com/office/drawing/2010/main" Requires="a14">
      <xdr:twoCellAnchor>
        <xdr:from>
          <xdr:col>2</xdr:col>
          <xdr:colOff>133350</xdr:colOff>
          <xdr:row>63</xdr:row>
          <xdr:rowOff>47625</xdr:rowOff>
        </xdr:from>
        <xdr:to>
          <xdr:col>6</xdr:col>
          <xdr:colOff>209550</xdr:colOff>
          <xdr:row>63</xdr:row>
          <xdr:rowOff>885825</xdr:rowOff>
        </xdr:to>
        <xdr:grpSp>
          <xdr:nvGrpSpPr>
            <xdr:cNvPr id="8275" name="Group 83"/>
            <xdr:cNvGrpSpPr>
              <a:grpSpLocks/>
            </xdr:cNvGrpSpPr>
          </xdr:nvGrpSpPr>
          <xdr:grpSpPr bwMode="auto">
            <a:xfrm>
              <a:off x="381000" y="22745700"/>
              <a:ext cx="3638550" cy="838200"/>
              <a:chOff x="3798" y="170693"/>
              <a:chExt cx="49395" cy="8382"/>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63</xdr:row>
          <xdr:rowOff>0</xdr:rowOff>
        </xdr:from>
        <xdr:to>
          <xdr:col>6</xdr:col>
          <xdr:colOff>742950</xdr:colOff>
          <xdr:row>63</xdr:row>
          <xdr:rowOff>843243</xdr:rowOff>
        </xdr:to>
        <xdr:grpSp>
          <xdr:nvGrpSpPr>
            <xdr:cNvPr id="92" name="Group 91"/>
            <xdr:cNvGrpSpPr/>
          </xdr:nvGrpSpPr>
          <xdr:grpSpPr>
            <a:xfrm>
              <a:off x="247650" y="22698069"/>
              <a:ext cx="4305300" cy="843243"/>
              <a:chOff x="379877" y="17069149"/>
              <a:chExt cx="4939553" cy="838201"/>
            </a:xfrm>
          </xdr:grpSpPr>
          <xdr:sp macro="" textlink="">
            <xdr:nvSpPr>
              <xdr:cNvPr id="8266" name="Group Box 74" descr="From Module 2, import:" hidden="1">
                <a:extLst>
                  <a:ext uri="{63B3BB69-23CF-44E3-9099-C40C66FF867C}">
                    <a14:compatExt spid="_x0000_s8266"/>
                  </a:ext>
                </a:extLst>
              </xdr:cNvPr>
              <xdr:cNvSpPr/>
            </xdr:nvSpPr>
            <xdr:spPr bwMode="auto">
              <a:xfrm>
                <a:off x="379877" y="17069149"/>
                <a:ext cx="4939553" cy="838201"/>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GB" sz="800" b="0" i="0" u="none" strike="noStrike" baseline="0">
                    <a:solidFill>
                      <a:srgbClr val="000000"/>
                    </a:solidFill>
                    <a:latin typeface="Tahoma"/>
                    <a:ea typeface="Tahoma"/>
                    <a:cs typeface="Tahoma"/>
                  </a:rPr>
                  <a:t>From Module 2, import:</a:t>
                </a:r>
              </a:p>
            </xdr:txBody>
          </xdr:sp>
          <xdr:sp macro="" textlink="">
            <xdr:nvSpPr>
              <xdr:cNvPr id="8267" name="Option Button 75" hidden="1">
                <a:extLst>
                  <a:ext uri="{63B3BB69-23CF-44E3-9099-C40C66FF867C}">
                    <a14:compatExt spid="_x0000_s8267"/>
                  </a:ext>
                </a:extLst>
              </xdr:cNvPr>
              <xdr:cNvSpPr/>
            </xdr:nvSpPr>
            <xdr:spPr bwMode="auto">
              <a:xfrm>
                <a:off x="546967" y="17145560"/>
                <a:ext cx="2621200"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All benefits and risks</a:t>
                </a:r>
              </a:p>
            </xdr:txBody>
          </xdr:sp>
          <xdr:sp macro="" textlink="">
            <xdr:nvSpPr>
              <xdr:cNvPr id="8268" name="Option Button 76" hidden="1">
                <a:extLst>
                  <a:ext uri="{63B3BB69-23CF-44E3-9099-C40C66FF867C}">
                    <a14:compatExt spid="_x0000_s8268"/>
                  </a:ext>
                </a:extLst>
              </xdr:cNvPr>
              <xdr:cNvSpPr/>
            </xdr:nvSpPr>
            <xdr:spPr bwMode="auto">
              <a:xfrm>
                <a:off x="546967" y="17393210"/>
                <a:ext cx="2057277"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800" b="0" i="0" u="none" strike="noStrike" baseline="0">
                    <a:solidFill>
                      <a:srgbClr val="000000"/>
                    </a:solidFill>
                    <a:latin typeface="Tahoma"/>
                    <a:ea typeface="Tahoma"/>
                    <a:cs typeface="Tahoma"/>
                  </a:rPr>
                  <a:t>Only with potential priorities: </a:t>
                </a:r>
              </a:p>
            </xdr:txBody>
          </xdr:sp>
          <xdr:sp macro="" textlink="">
            <xdr:nvSpPr>
              <xdr:cNvPr id="8269" name="Label 77" hidden="1">
                <a:extLst>
                  <a:ext uri="{63B3BB69-23CF-44E3-9099-C40C66FF867C}">
                    <a14:compatExt spid="_x0000_s8269"/>
                  </a:ext>
                </a:extLst>
              </xdr:cNvPr>
              <xdr:cNvSpPr/>
            </xdr:nvSpPr>
            <xdr:spPr bwMode="auto">
              <a:xfrm>
                <a:off x="2433078" y="17459885"/>
                <a:ext cx="2662974" cy="295275"/>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en-GB" sz="800" b="0" i="0" u="none" strike="noStrike" baseline="0">
                    <a:solidFill>
                      <a:srgbClr val="000000"/>
                    </a:solidFill>
                    <a:latin typeface="Tahoma"/>
                    <a:ea typeface="Tahoma"/>
                    <a:cs typeface="Tahoma"/>
                  </a:rPr>
                  <a:t>Benefits: medium probability / high impact</a:t>
                </a:r>
              </a:p>
              <a:p>
                <a:pPr algn="l" rtl="0">
                  <a:defRPr sz="1000"/>
                </a:pPr>
                <a:r>
                  <a:rPr lang="en-GB" sz="800" b="0" i="0" u="none" strike="noStrike" baseline="0">
                    <a:solidFill>
                      <a:srgbClr val="000000"/>
                    </a:solidFill>
                    <a:latin typeface="Tahoma"/>
                    <a:ea typeface="Tahoma"/>
                    <a:cs typeface="Tahoma"/>
                  </a:rPr>
                  <a:t>Risks: high probability / high impact</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161925</xdr:colOff>
          <xdr:row>90</xdr:row>
          <xdr:rowOff>0</xdr:rowOff>
        </xdr:from>
        <xdr:to>
          <xdr:col>3</xdr:col>
          <xdr:colOff>1819275</xdr:colOff>
          <xdr:row>90</xdr:row>
          <xdr:rowOff>447675</xdr:rowOff>
        </xdr:to>
        <xdr:sp macro="" textlink="">
          <xdr:nvSpPr>
            <xdr:cNvPr id="8278" name="Button 86" hidden="1">
              <a:extLst>
                <a:ext uri="{63B3BB69-23CF-44E3-9099-C40C66FF867C}">
                  <a14:compatExt spid="_x0000_s827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161925</xdr:colOff>
          <xdr:row>189</xdr:row>
          <xdr:rowOff>247650</xdr:rowOff>
        </xdr:from>
        <xdr:to>
          <xdr:col>3</xdr:col>
          <xdr:colOff>1819275</xdr:colOff>
          <xdr:row>191</xdr:row>
          <xdr:rowOff>0</xdr:rowOff>
        </xdr:to>
        <xdr:sp macro="" textlink="">
          <xdr:nvSpPr>
            <xdr:cNvPr id="8279" name="Button 87" hidden="1">
              <a:extLst>
                <a:ext uri="{63B3BB69-23CF-44E3-9099-C40C66FF867C}">
                  <a14:compatExt spid="_x0000_s827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161925</xdr:colOff>
          <xdr:row>287</xdr:row>
          <xdr:rowOff>238125</xdr:rowOff>
        </xdr:from>
        <xdr:to>
          <xdr:col>3</xdr:col>
          <xdr:colOff>1819275</xdr:colOff>
          <xdr:row>288</xdr:row>
          <xdr:rowOff>180975</xdr:rowOff>
        </xdr:to>
        <xdr:sp macro="" textlink="">
          <xdr:nvSpPr>
            <xdr:cNvPr id="8280" name="Button 88" hidden="1">
              <a:extLst>
                <a:ext uri="{63B3BB69-23CF-44E3-9099-C40C66FF867C}">
                  <a14:compatExt spid="_x0000_s828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161925</xdr:colOff>
          <xdr:row>377</xdr:row>
          <xdr:rowOff>247650</xdr:rowOff>
        </xdr:from>
        <xdr:to>
          <xdr:col>3</xdr:col>
          <xdr:colOff>1819275</xdr:colOff>
          <xdr:row>379</xdr:row>
          <xdr:rowOff>0</xdr:rowOff>
        </xdr:to>
        <xdr:sp macro="" textlink="">
          <xdr:nvSpPr>
            <xdr:cNvPr id="8281" name="Button 89" hidden="1">
              <a:extLst>
                <a:ext uri="{63B3BB69-23CF-44E3-9099-C40C66FF867C}">
                  <a14:compatExt spid="_x0000_s828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161925</xdr:colOff>
          <xdr:row>491</xdr:row>
          <xdr:rowOff>247650</xdr:rowOff>
        </xdr:from>
        <xdr:to>
          <xdr:col>3</xdr:col>
          <xdr:colOff>1819275</xdr:colOff>
          <xdr:row>493</xdr:row>
          <xdr:rowOff>0</xdr:rowOff>
        </xdr:to>
        <xdr:sp macro="" textlink="">
          <xdr:nvSpPr>
            <xdr:cNvPr id="8282" name="Button 90" hidden="1">
              <a:extLst>
                <a:ext uri="{63B3BB69-23CF-44E3-9099-C40C66FF867C}">
                  <a14:compatExt spid="_x0000_s828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161925</xdr:colOff>
          <xdr:row>586</xdr:row>
          <xdr:rowOff>247650</xdr:rowOff>
        </xdr:from>
        <xdr:to>
          <xdr:col>3</xdr:col>
          <xdr:colOff>1819275</xdr:colOff>
          <xdr:row>588</xdr:row>
          <xdr:rowOff>0</xdr:rowOff>
        </xdr:to>
        <xdr:sp macro="" textlink="">
          <xdr:nvSpPr>
            <xdr:cNvPr id="8283" name="Button 91" hidden="1">
              <a:extLst>
                <a:ext uri="{63B3BB69-23CF-44E3-9099-C40C66FF867C}">
                  <a14:compatExt spid="_x0000_s828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161925</xdr:colOff>
          <xdr:row>666</xdr:row>
          <xdr:rowOff>247650</xdr:rowOff>
        </xdr:from>
        <xdr:to>
          <xdr:col>3</xdr:col>
          <xdr:colOff>1819275</xdr:colOff>
          <xdr:row>668</xdr:row>
          <xdr:rowOff>0</xdr:rowOff>
        </xdr:to>
        <xdr:sp macro="" textlink="">
          <xdr:nvSpPr>
            <xdr:cNvPr id="8284" name="Button 92" hidden="1">
              <a:extLst>
                <a:ext uri="{63B3BB69-23CF-44E3-9099-C40C66FF867C}">
                  <a14:compatExt spid="_x0000_s828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xdr:twoCellAnchor>
    <xdr:from>
      <xdr:col>8</xdr:col>
      <xdr:colOff>381001</xdr:colOff>
      <xdr:row>57</xdr:row>
      <xdr:rowOff>133350</xdr:rowOff>
    </xdr:from>
    <xdr:to>
      <xdr:col>9</xdr:col>
      <xdr:colOff>1201032</xdr:colOff>
      <xdr:row>59</xdr:row>
      <xdr:rowOff>11850</xdr:rowOff>
    </xdr:to>
    <xdr:sp macro="[0]!GoToOutputTable_Module3NotesSafA" textlink="">
      <xdr:nvSpPr>
        <xdr:cNvPr id="95" name="Flowchart: Process 94"/>
        <xdr:cNvSpPr/>
      </xdr:nvSpPr>
      <xdr:spPr>
        <a:xfrm>
          <a:off x="6858001" y="21259800"/>
          <a:ext cx="212495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Adjust Text and Print Notes from Guiding Questions</a:t>
          </a:r>
        </a:p>
      </xdr:txBody>
    </xdr:sp>
    <xdr:clientData fPrintsWithSheet="0"/>
  </xdr:twoCellAnchor>
  <xdr:twoCellAnchor>
    <xdr:from>
      <xdr:col>8</xdr:col>
      <xdr:colOff>361950</xdr:colOff>
      <xdr:row>148</xdr:row>
      <xdr:rowOff>85725</xdr:rowOff>
    </xdr:from>
    <xdr:to>
      <xdr:col>9</xdr:col>
      <xdr:colOff>1181981</xdr:colOff>
      <xdr:row>149</xdr:row>
      <xdr:rowOff>30900</xdr:rowOff>
    </xdr:to>
    <xdr:sp macro="[0]!GoToOutputTable_Module3NotesSafB" textlink="">
      <xdr:nvSpPr>
        <xdr:cNvPr id="96" name="Flowchart: Process 95"/>
        <xdr:cNvSpPr/>
      </xdr:nvSpPr>
      <xdr:spPr>
        <a:xfrm>
          <a:off x="6838950" y="46891575"/>
          <a:ext cx="212495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Adjust Text and Print Notes from Guiding Questions</a:t>
          </a:r>
        </a:p>
      </xdr:txBody>
    </xdr:sp>
    <xdr:clientData fPrintsWithSheet="0"/>
  </xdr:twoCellAnchor>
  <xdr:twoCellAnchor>
    <xdr:from>
      <xdr:col>8</xdr:col>
      <xdr:colOff>390525</xdr:colOff>
      <xdr:row>253</xdr:row>
      <xdr:rowOff>85725</xdr:rowOff>
    </xdr:from>
    <xdr:to>
      <xdr:col>9</xdr:col>
      <xdr:colOff>1210556</xdr:colOff>
      <xdr:row>254</xdr:row>
      <xdr:rowOff>30900</xdr:rowOff>
    </xdr:to>
    <xdr:sp macro="[0]!GoToOutputTable_Module3NotesSafC" textlink="">
      <xdr:nvSpPr>
        <xdr:cNvPr id="97" name="Flowchart: Process 96"/>
        <xdr:cNvSpPr/>
      </xdr:nvSpPr>
      <xdr:spPr>
        <a:xfrm>
          <a:off x="6867525" y="76819125"/>
          <a:ext cx="212495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Adjust Text and Print Notes from Guiding Questions</a:t>
          </a:r>
        </a:p>
      </xdr:txBody>
    </xdr:sp>
    <xdr:clientData fPrintsWithSheet="0"/>
  </xdr:twoCellAnchor>
  <xdr:twoCellAnchor>
    <xdr:from>
      <xdr:col>8</xdr:col>
      <xdr:colOff>342900</xdr:colOff>
      <xdr:row>339</xdr:row>
      <xdr:rowOff>85725</xdr:rowOff>
    </xdr:from>
    <xdr:to>
      <xdr:col>9</xdr:col>
      <xdr:colOff>1162931</xdr:colOff>
      <xdr:row>340</xdr:row>
      <xdr:rowOff>30900</xdr:rowOff>
    </xdr:to>
    <xdr:sp macro="[0]!GoToOutputTable_Module3NotesSafD" textlink="">
      <xdr:nvSpPr>
        <xdr:cNvPr id="98" name="Flowchart: Process 97"/>
        <xdr:cNvSpPr/>
      </xdr:nvSpPr>
      <xdr:spPr>
        <a:xfrm>
          <a:off x="6819900" y="100183950"/>
          <a:ext cx="212495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Adjust Text and Print Notes from Guiding Questions</a:t>
          </a:r>
        </a:p>
      </xdr:txBody>
    </xdr:sp>
    <xdr:clientData fPrintsWithSheet="0"/>
  </xdr:twoCellAnchor>
  <xdr:twoCellAnchor>
    <xdr:from>
      <xdr:col>8</xdr:col>
      <xdr:colOff>381000</xdr:colOff>
      <xdr:row>447</xdr:row>
      <xdr:rowOff>76200</xdr:rowOff>
    </xdr:from>
    <xdr:to>
      <xdr:col>9</xdr:col>
      <xdr:colOff>1201031</xdr:colOff>
      <xdr:row>448</xdr:row>
      <xdr:rowOff>21375</xdr:rowOff>
    </xdr:to>
    <xdr:sp macro="[0]!GoToOutputTable_Module3NotesSafE" textlink="">
      <xdr:nvSpPr>
        <xdr:cNvPr id="99" name="Flowchart: Process 98"/>
        <xdr:cNvSpPr/>
      </xdr:nvSpPr>
      <xdr:spPr>
        <a:xfrm>
          <a:off x="6858000" y="132321300"/>
          <a:ext cx="212495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Adjust Text and Print Notes from Guiding Questions</a:t>
          </a:r>
        </a:p>
      </xdr:txBody>
    </xdr:sp>
    <xdr:clientData fPrintsWithSheet="0"/>
  </xdr:twoCellAnchor>
  <xdr:twoCellAnchor>
    <xdr:from>
      <xdr:col>8</xdr:col>
      <xdr:colOff>400050</xdr:colOff>
      <xdr:row>556</xdr:row>
      <xdr:rowOff>95250</xdr:rowOff>
    </xdr:from>
    <xdr:to>
      <xdr:col>9</xdr:col>
      <xdr:colOff>1220081</xdr:colOff>
      <xdr:row>557</xdr:row>
      <xdr:rowOff>40425</xdr:rowOff>
    </xdr:to>
    <xdr:sp macro="[0]!GoToOutputTable_Module3NotesSafF" textlink="">
      <xdr:nvSpPr>
        <xdr:cNvPr id="100" name="Flowchart: Process 99"/>
        <xdr:cNvSpPr/>
      </xdr:nvSpPr>
      <xdr:spPr>
        <a:xfrm>
          <a:off x="6877050" y="159362775"/>
          <a:ext cx="212495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Adjust Text and Print Notes from Guiding Questions</a:t>
          </a:r>
        </a:p>
      </xdr:txBody>
    </xdr:sp>
    <xdr:clientData fPrintsWithSheet="0"/>
  </xdr:twoCellAnchor>
  <xdr:twoCellAnchor>
    <xdr:from>
      <xdr:col>8</xdr:col>
      <xdr:colOff>400050</xdr:colOff>
      <xdr:row>634</xdr:row>
      <xdr:rowOff>76200</xdr:rowOff>
    </xdr:from>
    <xdr:to>
      <xdr:col>9</xdr:col>
      <xdr:colOff>1220081</xdr:colOff>
      <xdr:row>635</xdr:row>
      <xdr:rowOff>21375</xdr:rowOff>
    </xdr:to>
    <xdr:sp macro="[0]!GoToOutputTable_Module3NotesSafG" textlink="">
      <xdr:nvSpPr>
        <xdr:cNvPr id="101" name="Flowchart: Process 100"/>
        <xdr:cNvSpPr/>
      </xdr:nvSpPr>
      <xdr:spPr>
        <a:xfrm>
          <a:off x="6877050" y="176431575"/>
          <a:ext cx="212495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Adjust Text and Print Notes from Guiding Questions</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5</xdr:col>
      <xdr:colOff>19050</xdr:colOff>
      <xdr:row>34</xdr:row>
      <xdr:rowOff>133350</xdr:rowOff>
    </xdr:from>
    <xdr:to>
      <xdr:col>6</xdr:col>
      <xdr:colOff>1172175</xdr:colOff>
      <xdr:row>35</xdr:row>
      <xdr:rowOff>392850</xdr:rowOff>
    </xdr:to>
    <xdr:sp macro="[0]!Table1_OutputPrintBox_Click" textlink="">
      <xdr:nvSpPr>
        <xdr:cNvPr id="2" name="Flowchart: Process 1"/>
        <xdr:cNvSpPr/>
      </xdr:nvSpPr>
      <xdr:spPr>
        <a:xfrm>
          <a:off x="266700" y="15068550"/>
          <a:ext cx="12960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lang="fr-CH" sz="1100" b="1">
              <a:solidFill>
                <a:sysClr val="windowText" lastClr="000000"/>
              </a:solidFill>
              <a:latin typeface="Constantia" pitchFamily="18" charset="0"/>
            </a:rPr>
            <a:t>Output Table</a:t>
          </a:r>
        </a:p>
      </xdr:txBody>
    </xdr:sp>
    <xdr:clientData fPrintsWithSheet="0"/>
  </xdr:twoCellAnchor>
  <xdr:twoCellAnchor>
    <xdr:from>
      <xdr:col>6</xdr:col>
      <xdr:colOff>1366838</xdr:colOff>
      <xdr:row>34</xdr:row>
      <xdr:rowOff>133350</xdr:rowOff>
    </xdr:from>
    <xdr:to>
      <xdr:col>6</xdr:col>
      <xdr:colOff>2662838</xdr:colOff>
      <xdr:row>35</xdr:row>
      <xdr:rowOff>392850</xdr:rowOff>
    </xdr:to>
    <xdr:sp macro="[0]!Module1_Table1" textlink="">
      <xdr:nvSpPr>
        <xdr:cNvPr id="5" name="Flowchart: Process 4"/>
        <xdr:cNvSpPr/>
      </xdr:nvSpPr>
      <xdr:spPr>
        <a:xfrm>
          <a:off x="1757363" y="15068550"/>
          <a:ext cx="12960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Go Back to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1</a:t>
          </a:r>
        </a:p>
      </xdr:txBody>
    </xdr:sp>
    <xdr:clientData fPrintsWithSheet="0"/>
  </xdr:twoCellAnchor>
  <xdr:twoCellAnchor>
    <xdr:from>
      <xdr:col>6</xdr:col>
      <xdr:colOff>2857500</xdr:colOff>
      <xdr:row>34</xdr:row>
      <xdr:rowOff>133350</xdr:rowOff>
    </xdr:from>
    <xdr:to>
      <xdr:col>6</xdr:col>
      <xdr:colOff>4153500</xdr:colOff>
      <xdr:row>35</xdr:row>
      <xdr:rowOff>392850</xdr:rowOff>
    </xdr:to>
    <xdr:sp macro="[0]!Module33.Module2" textlink="">
      <xdr:nvSpPr>
        <xdr:cNvPr id="6" name="Flowchart: Process 5"/>
        <xdr:cNvSpPr/>
      </xdr:nvSpPr>
      <xdr:spPr>
        <a:xfrm>
          <a:off x="3248025" y="15068550"/>
          <a:ext cx="12960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with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2</a:t>
          </a:r>
        </a:p>
      </xdr:txBody>
    </xdr:sp>
    <xdr:clientData fPrintsWithSheet="0"/>
  </xdr:twoCellAnchor>
  <xdr:twoCellAnchor>
    <xdr:from>
      <xdr:col>26</xdr:col>
      <xdr:colOff>428626</xdr:colOff>
      <xdr:row>460</xdr:row>
      <xdr:rowOff>150283</xdr:rowOff>
    </xdr:from>
    <xdr:to>
      <xdr:col>27</xdr:col>
      <xdr:colOff>1395765</xdr:colOff>
      <xdr:row>460</xdr:row>
      <xdr:rowOff>596050</xdr:rowOff>
    </xdr:to>
    <xdr:sp macro="[0]!Table3_OutputPrintBox_Click" textlink="">
      <xdr:nvSpPr>
        <xdr:cNvPr id="90" name="Flowchart: Process 89"/>
        <xdr:cNvSpPr/>
      </xdr:nvSpPr>
      <xdr:spPr>
        <a:xfrm>
          <a:off x="33747076" y="120203383"/>
          <a:ext cx="1491014"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 </a:t>
          </a:r>
        </a:p>
      </xdr:txBody>
    </xdr:sp>
    <xdr:clientData fPrintsWithSheet="0"/>
  </xdr:twoCellAnchor>
  <xdr:twoCellAnchor>
    <xdr:from>
      <xdr:col>31</xdr:col>
      <xdr:colOff>873125</xdr:colOff>
      <xdr:row>460</xdr:row>
      <xdr:rowOff>150283</xdr:rowOff>
    </xdr:from>
    <xdr:to>
      <xdr:col>32</xdr:col>
      <xdr:colOff>455387</xdr:colOff>
      <xdr:row>460</xdr:row>
      <xdr:rowOff>596050</xdr:rowOff>
    </xdr:to>
    <xdr:sp macro="[0]!Module33.Module3" textlink="">
      <xdr:nvSpPr>
        <xdr:cNvPr id="91" name="Flowchart: Process 90"/>
        <xdr:cNvSpPr/>
      </xdr:nvSpPr>
      <xdr:spPr>
        <a:xfrm flipH="1">
          <a:off x="38077775" y="115545658"/>
          <a:ext cx="982437"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a:t>
          </a:r>
        </a:p>
      </xdr:txBody>
    </xdr:sp>
    <xdr:clientData fPrintsWithSheet="0"/>
  </xdr:twoCellAnchor>
  <xdr:twoCellAnchor>
    <xdr:from>
      <xdr:col>29</xdr:col>
      <xdr:colOff>377001</xdr:colOff>
      <xdr:row>460</xdr:row>
      <xdr:rowOff>150283</xdr:rowOff>
    </xdr:from>
    <xdr:to>
      <xdr:col>30</xdr:col>
      <xdr:colOff>476250</xdr:colOff>
      <xdr:row>460</xdr:row>
      <xdr:rowOff>596050</xdr:rowOff>
    </xdr:to>
    <xdr:sp macro="[0]!Module3SafeguardA" textlink="">
      <xdr:nvSpPr>
        <xdr:cNvPr id="92" name="Flowchart: Process 91"/>
        <xdr:cNvSpPr/>
      </xdr:nvSpPr>
      <xdr:spPr>
        <a:xfrm>
          <a:off x="36910668" y="121287116"/>
          <a:ext cx="1348082"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(a) </a:t>
          </a:r>
        </a:p>
      </xdr:txBody>
    </xdr:sp>
    <xdr:clientData fPrintsWithSheet="0"/>
  </xdr:twoCellAnchor>
  <xdr:twoCellAnchor>
    <xdr:from>
      <xdr:col>30</xdr:col>
      <xdr:colOff>558388</xdr:colOff>
      <xdr:row>460</xdr:row>
      <xdr:rowOff>150283</xdr:rowOff>
    </xdr:from>
    <xdr:to>
      <xdr:col>31</xdr:col>
      <xdr:colOff>781050</xdr:colOff>
      <xdr:row>460</xdr:row>
      <xdr:rowOff>596050</xdr:rowOff>
    </xdr:to>
    <xdr:sp macro="[0]!Module3SafeguardB" textlink="">
      <xdr:nvSpPr>
        <xdr:cNvPr id="93" name="Flowchart: Process 92"/>
        <xdr:cNvSpPr/>
      </xdr:nvSpPr>
      <xdr:spPr>
        <a:xfrm>
          <a:off x="36496213" y="115545658"/>
          <a:ext cx="1489487"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(b) </a:t>
          </a:r>
        </a:p>
      </xdr:txBody>
    </xdr:sp>
    <xdr:clientData fPrintsWithSheet="0"/>
  </xdr:twoCellAnchor>
  <xdr:twoCellAnchor>
    <xdr:from>
      <xdr:col>26</xdr:col>
      <xdr:colOff>428625</xdr:colOff>
      <xdr:row>522</xdr:row>
      <xdr:rowOff>134408</xdr:rowOff>
    </xdr:from>
    <xdr:to>
      <xdr:col>27</xdr:col>
      <xdr:colOff>1372482</xdr:colOff>
      <xdr:row>522</xdr:row>
      <xdr:rowOff>584408</xdr:rowOff>
    </xdr:to>
    <xdr:sp macro="[0]!Table3_OutputPrintBox_Click" textlink="">
      <xdr:nvSpPr>
        <xdr:cNvPr id="98" name="Flowchart: Process 97"/>
        <xdr:cNvSpPr/>
      </xdr:nvSpPr>
      <xdr:spPr>
        <a:xfrm>
          <a:off x="33747075" y="136208558"/>
          <a:ext cx="146773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 </a:t>
          </a:r>
        </a:p>
      </xdr:txBody>
    </xdr:sp>
    <xdr:clientData fPrintsWithSheet="0"/>
  </xdr:twoCellAnchor>
  <xdr:twoCellAnchor>
    <xdr:from>
      <xdr:col>31</xdr:col>
      <xdr:colOff>935567</xdr:colOff>
      <xdr:row>522</xdr:row>
      <xdr:rowOff>134408</xdr:rowOff>
    </xdr:from>
    <xdr:to>
      <xdr:col>32</xdr:col>
      <xdr:colOff>517829</xdr:colOff>
      <xdr:row>522</xdr:row>
      <xdr:rowOff>584408</xdr:rowOff>
    </xdr:to>
    <xdr:sp macro="[0]!Module33.Module3" textlink="">
      <xdr:nvSpPr>
        <xdr:cNvPr id="99" name="Flowchart: Process 98"/>
        <xdr:cNvSpPr/>
      </xdr:nvSpPr>
      <xdr:spPr>
        <a:xfrm flipH="1">
          <a:off x="38140217" y="131007908"/>
          <a:ext cx="98243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a:t>
          </a:r>
        </a:p>
      </xdr:txBody>
    </xdr:sp>
    <xdr:clientData fPrintsWithSheet="0"/>
  </xdr:twoCellAnchor>
  <xdr:twoCellAnchor>
    <xdr:from>
      <xdr:col>29</xdr:col>
      <xdr:colOff>458493</xdr:colOff>
      <xdr:row>522</xdr:row>
      <xdr:rowOff>134408</xdr:rowOff>
    </xdr:from>
    <xdr:to>
      <xdr:col>30</xdr:col>
      <xdr:colOff>533400</xdr:colOff>
      <xdr:row>522</xdr:row>
      <xdr:rowOff>584408</xdr:rowOff>
    </xdr:to>
    <xdr:sp macro="[0]!Module3SafeguardB" textlink="">
      <xdr:nvSpPr>
        <xdr:cNvPr id="100" name="Flowchart: Process 99"/>
        <xdr:cNvSpPr/>
      </xdr:nvSpPr>
      <xdr:spPr>
        <a:xfrm>
          <a:off x="35148543" y="131007908"/>
          <a:ext cx="132268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(b) </a:t>
          </a:r>
        </a:p>
      </xdr:txBody>
    </xdr:sp>
    <xdr:clientData fPrintsWithSheet="0"/>
  </xdr:twoCellAnchor>
  <xdr:twoCellAnchor>
    <xdr:from>
      <xdr:col>30</xdr:col>
      <xdr:colOff>620829</xdr:colOff>
      <xdr:row>522</xdr:row>
      <xdr:rowOff>134408</xdr:rowOff>
    </xdr:from>
    <xdr:to>
      <xdr:col>31</xdr:col>
      <xdr:colOff>819149</xdr:colOff>
      <xdr:row>522</xdr:row>
      <xdr:rowOff>584408</xdr:rowOff>
    </xdr:to>
    <xdr:sp macro="[0]!Module3SafeguardC" textlink="">
      <xdr:nvSpPr>
        <xdr:cNvPr id="101" name="Flowchart: Process 100"/>
        <xdr:cNvSpPr/>
      </xdr:nvSpPr>
      <xdr:spPr>
        <a:xfrm>
          <a:off x="36558654" y="131007908"/>
          <a:ext cx="146514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(c) </a:t>
          </a:r>
        </a:p>
      </xdr:txBody>
    </xdr:sp>
    <xdr:clientData fPrintsWithSheet="0"/>
  </xdr:twoCellAnchor>
  <xdr:twoCellAnchor>
    <xdr:from>
      <xdr:col>26</xdr:col>
      <xdr:colOff>485775</xdr:colOff>
      <xdr:row>573</xdr:row>
      <xdr:rowOff>83344</xdr:rowOff>
    </xdr:from>
    <xdr:to>
      <xdr:col>27</xdr:col>
      <xdr:colOff>1430600</xdr:colOff>
      <xdr:row>573</xdr:row>
      <xdr:rowOff>533344</xdr:rowOff>
    </xdr:to>
    <xdr:sp macro="[0]!Table3_OutputPrintBox_Click" textlink="">
      <xdr:nvSpPr>
        <xdr:cNvPr id="106" name="Flowchart: Process 105"/>
        <xdr:cNvSpPr/>
      </xdr:nvSpPr>
      <xdr:spPr>
        <a:xfrm>
          <a:off x="33804225" y="150864094"/>
          <a:ext cx="146870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 </a:t>
          </a:r>
        </a:p>
      </xdr:txBody>
    </xdr:sp>
    <xdr:clientData fPrintsWithSheet="0"/>
  </xdr:twoCellAnchor>
  <xdr:twoCellAnchor>
    <xdr:from>
      <xdr:col>31</xdr:col>
      <xdr:colOff>969873</xdr:colOff>
      <xdr:row>573</xdr:row>
      <xdr:rowOff>83344</xdr:rowOff>
    </xdr:from>
    <xdr:to>
      <xdr:col>32</xdr:col>
      <xdr:colOff>542611</xdr:colOff>
      <xdr:row>573</xdr:row>
      <xdr:rowOff>533344</xdr:rowOff>
    </xdr:to>
    <xdr:sp macro="[0]!Module33.Module3" textlink="">
      <xdr:nvSpPr>
        <xdr:cNvPr id="107" name="Flowchart: Process 106"/>
        <xdr:cNvSpPr/>
      </xdr:nvSpPr>
      <xdr:spPr>
        <a:xfrm flipH="1">
          <a:off x="38174523" y="143215519"/>
          <a:ext cx="972913"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a:t>
          </a:r>
        </a:p>
      </xdr:txBody>
    </xdr:sp>
    <xdr:clientData fPrintsWithSheet="0"/>
  </xdr:twoCellAnchor>
  <xdr:twoCellAnchor>
    <xdr:from>
      <xdr:col>29</xdr:col>
      <xdr:colOff>488037</xdr:colOff>
      <xdr:row>573</xdr:row>
      <xdr:rowOff>83344</xdr:rowOff>
    </xdr:from>
    <xdr:to>
      <xdr:col>30</xdr:col>
      <xdr:colOff>561975</xdr:colOff>
      <xdr:row>573</xdr:row>
      <xdr:rowOff>533344</xdr:rowOff>
    </xdr:to>
    <xdr:sp macro="[0]!Module3SafeguardC" textlink="">
      <xdr:nvSpPr>
        <xdr:cNvPr id="108" name="Flowchart: Process 107"/>
        <xdr:cNvSpPr/>
      </xdr:nvSpPr>
      <xdr:spPr>
        <a:xfrm>
          <a:off x="35178087" y="143215519"/>
          <a:ext cx="1321713"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(c) </a:t>
          </a:r>
        </a:p>
      </xdr:txBody>
    </xdr:sp>
    <xdr:clientData fPrintsWithSheet="0"/>
  </xdr:twoCellAnchor>
  <xdr:twoCellAnchor>
    <xdr:from>
      <xdr:col>30</xdr:col>
      <xdr:colOff>664662</xdr:colOff>
      <xdr:row>573</xdr:row>
      <xdr:rowOff>83344</xdr:rowOff>
    </xdr:from>
    <xdr:to>
      <xdr:col>31</xdr:col>
      <xdr:colOff>876300</xdr:colOff>
      <xdr:row>573</xdr:row>
      <xdr:rowOff>533344</xdr:rowOff>
    </xdr:to>
    <xdr:sp macro="[0]!Module3SafeguardD" textlink="">
      <xdr:nvSpPr>
        <xdr:cNvPr id="109" name="Flowchart: Process 108"/>
        <xdr:cNvSpPr/>
      </xdr:nvSpPr>
      <xdr:spPr>
        <a:xfrm>
          <a:off x="36602487" y="143215519"/>
          <a:ext cx="1478463"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(d) </a:t>
          </a:r>
        </a:p>
      </xdr:txBody>
    </xdr:sp>
    <xdr:clientData fPrintsWithSheet="0"/>
  </xdr:twoCellAnchor>
  <xdr:twoCellAnchor>
    <xdr:from>
      <xdr:col>26</xdr:col>
      <xdr:colOff>295275</xdr:colOff>
      <xdr:row>625</xdr:row>
      <xdr:rowOff>95250</xdr:rowOff>
    </xdr:from>
    <xdr:to>
      <xdr:col>27</xdr:col>
      <xdr:colOff>1259150</xdr:colOff>
      <xdr:row>625</xdr:row>
      <xdr:rowOff>545250</xdr:rowOff>
    </xdr:to>
    <xdr:sp macro="[0]!Table3_OutputPrintBox_Click" textlink="">
      <xdr:nvSpPr>
        <xdr:cNvPr id="110" name="Flowchart: Process 109"/>
        <xdr:cNvSpPr/>
      </xdr:nvSpPr>
      <xdr:spPr>
        <a:xfrm>
          <a:off x="33613725" y="165830250"/>
          <a:ext cx="1487750"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 </a:t>
          </a:r>
        </a:p>
      </xdr:txBody>
    </xdr:sp>
    <xdr:clientData fPrintsWithSheet="0"/>
  </xdr:twoCellAnchor>
  <xdr:twoCellAnchor>
    <xdr:from>
      <xdr:col>31</xdr:col>
      <xdr:colOff>750798</xdr:colOff>
      <xdr:row>625</xdr:row>
      <xdr:rowOff>95250</xdr:rowOff>
    </xdr:from>
    <xdr:to>
      <xdr:col>32</xdr:col>
      <xdr:colOff>561661</xdr:colOff>
      <xdr:row>625</xdr:row>
      <xdr:rowOff>545250</xdr:rowOff>
    </xdr:to>
    <xdr:sp macro="[0]!Module33.Module3" textlink="">
      <xdr:nvSpPr>
        <xdr:cNvPr id="111" name="Flowchart: Process 110"/>
        <xdr:cNvSpPr/>
      </xdr:nvSpPr>
      <xdr:spPr>
        <a:xfrm flipH="1">
          <a:off x="37955448" y="154381200"/>
          <a:ext cx="1211038"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a:t>
          </a:r>
        </a:p>
      </xdr:txBody>
    </xdr:sp>
    <xdr:clientData fPrintsWithSheet="0"/>
  </xdr:twoCellAnchor>
  <xdr:twoCellAnchor>
    <xdr:from>
      <xdr:col>29</xdr:col>
      <xdr:colOff>297537</xdr:colOff>
      <xdr:row>625</xdr:row>
      <xdr:rowOff>95250</xdr:rowOff>
    </xdr:from>
    <xdr:to>
      <xdr:col>30</xdr:col>
      <xdr:colOff>352425</xdr:colOff>
      <xdr:row>625</xdr:row>
      <xdr:rowOff>545250</xdr:rowOff>
    </xdr:to>
    <xdr:sp macro="[0]!Module3SafeguardD" textlink="">
      <xdr:nvSpPr>
        <xdr:cNvPr id="112" name="Flowchart: Process 111"/>
        <xdr:cNvSpPr/>
      </xdr:nvSpPr>
      <xdr:spPr>
        <a:xfrm>
          <a:off x="34987587" y="154381200"/>
          <a:ext cx="1302663"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(d) </a:t>
          </a:r>
        </a:p>
      </xdr:txBody>
    </xdr:sp>
    <xdr:clientData fPrintsWithSheet="0"/>
  </xdr:twoCellAnchor>
  <xdr:twoCellAnchor>
    <xdr:from>
      <xdr:col>30</xdr:col>
      <xdr:colOff>457200</xdr:colOff>
      <xdr:row>625</xdr:row>
      <xdr:rowOff>95250</xdr:rowOff>
    </xdr:from>
    <xdr:to>
      <xdr:col>31</xdr:col>
      <xdr:colOff>645611</xdr:colOff>
      <xdr:row>625</xdr:row>
      <xdr:rowOff>545250</xdr:rowOff>
    </xdr:to>
    <xdr:sp macro="[0]!Module3SafeguardE" textlink="">
      <xdr:nvSpPr>
        <xdr:cNvPr id="113" name="Flowchart: Process 112"/>
        <xdr:cNvSpPr/>
      </xdr:nvSpPr>
      <xdr:spPr>
        <a:xfrm>
          <a:off x="36395025" y="154381200"/>
          <a:ext cx="145523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(e) </a:t>
          </a:r>
        </a:p>
      </xdr:txBody>
    </xdr:sp>
    <xdr:clientData fPrintsWithSheet="0"/>
  </xdr:twoCellAnchor>
  <xdr:twoCellAnchor>
    <xdr:from>
      <xdr:col>26</xdr:col>
      <xdr:colOff>400051</xdr:colOff>
      <xdr:row>679</xdr:row>
      <xdr:rowOff>95250</xdr:rowOff>
    </xdr:from>
    <xdr:to>
      <xdr:col>27</xdr:col>
      <xdr:colOff>1366308</xdr:colOff>
      <xdr:row>679</xdr:row>
      <xdr:rowOff>545250</xdr:rowOff>
    </xdr:to>
    <xdr:sp macro="[0]!Table3_OutputPrintBox_Click" textlink="">
      <xdr:nvSpPr>
        <xdr:cNvPr id="114" name="Flowchart: Process 113"/>
        <xdr:cNvSpPr/>
      </xdr:nvSpPr>
      <xdr:spPr>
        <a:xfrm>
          <a:off x="33718501" y="180670200"/>
          <a:ext cx="149013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 </a:t>
          </a:r>
        </a:p>
      </xdr:txBody>
    </xdr:sp>
    <xdr:clientData fPrintsWithSheet="0"/>
  </xdr:twoCellAnchor>
  <xdr:twoCellAnchor>
    <xdr:from>
      <xdr:col>31</xdr:col>
      <xdr:colOff>877005</xdr:colOff>
      <xdr:row>679</xdr:row>
      <xdr:rowOff>95250</xdr:rowOff>
    </xdr:from>
    <xdr:to>
      <xdr:col>32</xdr:col>
      <xdr:colOff>602143</xdr:colOff>
      <xdr:row>679</xdr:row>
      <xdr:rowOff>545250</xdr:rowOff>
    </xdr:to>
    <xdr:sp macro="[0]!Module33.Module3" textlink="">
      <xdr:nvSpPr>
        <xdr:cNvPr id="115" name="Flowchart: Process 114"/>
        <xdr:cNvSpPr/>
      </xdr:nvSpPr>
      <xdr:spPr>
        <a:xfrm flipH="1">
          <a:off x="38081655" y="166258875"/>
          <a:ext cx="1125313"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a:t>
          </a:r>
        </a:p>
      </xdr:txBody>
    </xdr:sp>
    <xdr:clientData fPrintsWithSheet="0"/>
  </xdr:twoCellAnchor>
  <xdr:twoCellAnchor>
    <xdr:from>
      <xdr:col>29</xdr:col>
      <xdr:colOff>395169</xdr:colOff>
      <xdr:row>679</xdr:row>
      <xdr:rowOff>95250</xdr:rowOff>
    </xdr:from>
    <xdr:to>
      <xdr:col>30</xdr:col>
      <xdr:colOff>476250</xdr:colOff>
      <xdr:row>679</xdr:row>
      <xdr:rowOff>545250</xdr:rowOff>
    </xdr:to>
    <xdr:sp macro="[0]!Module3SafeguardE" textlink="">
      <xdr:nvSpPr>
        <xdr:cNvPr id="116" name="Flowchart: Process 115"/>
        <xdr:cNvSpPr/>
      </xdr:nvSpPr>
      <xdr:spPr>
        <a:xfrm>
          <a:off x="35085219" y="166258875"/>
          <a:ext cx="132885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(e) </a:t>
          </a:r>
        </a:p>
      </xdr:txBody>
    </xdr:sp>
    <xdr:clientData fPrintsWithSheet="0"/>
  </xdr:twoCellAnchor>
  <xdr:twoCellAnchor>
    <xdr:from>
      <xdr:col>30</xdr:col>
      <xdr:colOff>581319</xdr:colOff>
      <xdr:row>679</xdr:row>
      <xdr:rowOff>95250</xdr:rowOff>
    </xdr:from>
    <xdr:to>
      <xdr:col>31</xdr:col>
      <xdr:colOff>762000</xdr:colOff>
      <xdr:row>679</xdr:row>
      <xdr:rowOff>545250</xdr:rowOff>
    </xdr:to>
    <xdr:sp macro="[0]!Module3SafeguardF" textlink="">
      <xdr:nvSpPr>
        <xdr:cNvPr id="117" name="Flowchart: Process 116"/>
        <xdr:cNvSpPr/>
      </xdr:nvSpPr>
      <xdr:spPr>
        <a:xfrm>
          <a:off x="36519144" y="166258875"/>
          <a:ext cx="144750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(f) </a:t>
          </a:r>
        </a:p>
      </xdr:txBody>
    </xdr:sp>
    <xdr:clientData fPrintsWithSheet="0"/>
  </xdr:twoCellAnchor>
  <xdr:twoCellAnchor>
    <xdr:from>
      <xdr:col>26</xdr:col>
      <xdr:colOff>438150</xdr:colOff>
      <xdr:row>733</xdr:row>
      <xdr:rowOff>100012</xdr:rowOff>
    </xdr:from>
    <xdr:to>
      <xdr:col>27</xdr:col>
      <xdr:colOff>1390120</xdr:colOff>
      <xdr:row>733</xdr:row>
      <xdr:rowOff>550012</xdr:rowOff>
    </xdr:to>
    <xdr:sp macro="[0]!Table3_OutputPrintBox_Click" textlink="">
      <xdr:nvSpPr>
        <xdr:cNvPr id="118" name="Flowchart: Process 117"/>
        <xdr:cNvSpPr/>
      </xdr:nvSpPr>
      <xdr:spPr>
        <a:xfrm>
          <a:off x="33756600" y="194505262"/>
          <a:ext cx="147584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 </a:t>
          </a:r>
        </a:p>
      </xdr:txBody>
    </xdr:sp>
    <xdr:clientData fPrintsWithSheet="0"/>
  </xdr:twoCellAnchor>
  <xdr:twoCellAnchor>
    <xdr:from>
      <xdr:col>31</xdr:col>
      <xdr:colOff>900818</xdr:colOff>
      <xdr:row>733</xdr:row>
      <xdr:rowOff>100012</xdr:rowOff>
    </xdr:from>
    <xdr:to>
      <xdr:col>32</xdr:col>
      <xdr:colOff>606906</xdr:colOff>
      <xdr:row>733</xdr:row>
      <xdr:rowOff>550012</xdr:rowOff>
    </xdr:to>
    <xdr:sp macro="[0]!Module33.Module3" textlink="">
      <xdr:nvSpPr>
        <xdr:cNvPr id="119" name="Flowchart: Process 118"/>
        <xdr:cNvSpPr/>
      </xdr:nvSpPr>
      <xdr:spPr>
        <a:xfrm flipH="1">
          <a:off x="38105468" y="176350612"/>
          <a:ext cx="1106263"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a:t>
          </a:r>
        </a:p>
      </xdr:txBody>
    </xdr:sp>
    <xdr:clientData fPrintsWithSheet="0"/>
  </xdr:twoCellAnchor>
  <xdr:twoCellAnchor>
    <xdr:from>
      <xdr:col>29</xdr:col>
      <xdr:colOff>418981</xdr:colOff>
      <xdr:row>733</xdr:row>
      <xdr:rowOff>100012</xdr:rowOff>
    </xdr:from>
    <xdr:to>
      <xdr:col>30</xdr:col>
      <xdr:colOff>495299</xdr:colOff>
      <xdr:row>733</xdr:row>
      <xdr:rowOff>550012</xdr:rowOff>
    </xdr:to>
    <xdr:sp macro="[0]!Module3SafeguardF" textlink="">
      <xdr:nvSpPr>
        <xdr:cNvPr id="120" name="Flowchart: Process 119"/>
        <xdr:cNvSpPr/>
      </xdr:nvSpPr>
      <xdr:spPr>
        <a:xfrm>
          <a:off x="35109031" y="176350612"/>
          <a:ext cx="1324093"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(f) </a:t>
          </a:r>
        </a:p>
      </xdr:txBody>
    </xdr:sp>
    <xdr:clientData fPrintsWithSheet="0"/>
  </xdr:twoCellAnchor>
  <xdr:twoCellAnchor>
    <xdr:from>
      <xdr:col>30</xdr:col>
      <xdr:colOff>595606</xdr:colOff>
      <xdr:row>733</xdr:row>
      <xdr:rowOff>100012</xdr:rowOff>
    </xdr:from>
    <xdr:to>
      <xdr:col>31</xdr:col>
      <xdr:colOff>809624</xdr:colOff>
      <xdr:row>733</xdr:row>
      <xdr:rowOff>550012</xdr:rowOff>
    </xdr:to>
    <xdr:sp macro="[0]!Module3SafeguardG" textlink="">
      <xdr:nvSpPr>
        <xdr:cNvPr id="121" name="Flowchart: Process 120"/>
        <xdr:cNvSpPr/>
      </xdr:nvSpPr>
      <xdr:spPr>
        <a:xfrm>
          <a:off x="36533431" y="176350612"/>
          <a:ext cx="1480843"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(g) </a:t>
          </a:r>
        </a:p>
      </xdr:txBody>
    </xdr:sp>
    <xdr:clientData fPrintsWithSheet="0"/>
  </xdr:twoCellAnchor>
  <xdr:twoCellAnchor>
    <xdr:from>
      <xdr:col>26</xdr:col>
      <xdr:colOff>323850</xdr:colOff>
      <xdr:row>777</xdr:row>
      <xdr:rowOff>97631</xdr:rowOff>
    </xdr:from>
    <xdr:to>
      <xdr:col>27</xdr:col>
      <xdr:colOff>1266294</xdr:colOff>
      <xdr:row>777</xdr:row>
      <xdr:rowOff>547631</xdr:rowOff>
    </xdr:to>
    <xdr:sp macro="[0]!Table3_OutputPrintBox_Click" textlink="">
      <xdr:nvSpPr>
        <xdr:cNvPr id="122" name="Flowchart: Process 121"/>
        <xdr:cNvSpPr/>
      </xdr:nvSpPr>
      <xdr:spPr>
        <a:xfrm>
          <a:off x="33642300" y="204961331"/>
          <a:ext cx="1466319"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 </a:t>
          </a:r>
        </a:p>
      </xdr:txBody>
    </xdr:sp>
    <xdr:clientData fPrintsWithSheet="0"/>
  </xdr:twoCellAnchor>
  <xdr:twoCellAnchor>
    <xdr:from>
      <xdr:col>31</xdr:col>
      <xdr:colOff>815093</xdr:colOff>
      <xdr:row>777</xdr:row>
      <xdr:rowOff>97631</xdr:rowOff>
    </xdr:from>
    <xdr:to>
      <xdr:col>32</xdr:col>
      <xdr:colOff>664054</xdr:colOff>
      <xdr:row>777</xdr:row>
      <xdr:rowOff>547631</xdr:rowOff>
    </xdr:to>
    <xdr:sp macro="[0]!Module33.Module3" textlink="">
      <xdr:nvSpPr>
        <xdr:cNvPr id="123" name="Flowchart: Process 122"/>
        <xdr:cNvSpPr/>
      </xdr:nvSpPr>
      <xdr:spPr>
        <a:xfrm flipH="1">
          <a:off x="38019743" y="184349231"/>
          <a:ext cx="1249136"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a:t>
          </a:r>
        </a:p>
      </xdr:txBody>
    </xdr:sp>
    <xdr:clientData fPrintsWithSheet="0"/>
  </xdr:twoCellAnchor>
  <xdr:twoCellAnchor>
    <xdr:from>
      <xdr:col>29</xdr:col>
      <xdr:colOff>342780</xdr:colOff>
      <xdr:row>777</xdr:row>
      <xdr:rowOff>97631</xdr:rowOff>
    </xdr:from>
    <xdr:to>
      <xdr:col>30</xdr:col>
      <xdr:colOff>428624</xdr:colOff>
      <xdr:row>777</xdr:row>
      <xdr:rowOff>547631</xdr:rowOff>
    </xdr:to>
    <xdr:sp macro="[0]!Module3SafeguardG" textlink="">
      <xdr:nvSpPr>
        <xdr:cNvPr id="124" name="Flowchart: Process 123"/>
        <xdr:cNvSpPr/>
      </xdr:nvSpPr>
      <xdr:spPr>
        <a:xfrm>
          <a:off x="35032830" y="184349231"/>
          <a:ext cx="1333619"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(g) </a:t>
          </a:r>
        </a:p>
      </xdr:txBody>
    </xdr:sp>
    <xdr:clientData fPrintsWithSheet="0"/>
  </xdr:twoCellAnchor>
  <xdr:twoCellAnchor>
    <xdr:from>
      <xdr:col>15</xdr:col>
      <xdr:colOff>1038225</xdr:colOff>
      <xdr:row>75</xdr:row>
      <xdr:rowOff>9525</xdr:rowOff>
    </xdr:from>
    <xdr:to>
      <xdr:col>16</xdr:col>
      <xdr:colOff>1318682</xdr:colOff>
      <xdr:row>77</xdr:row>
      <xdr:rowOff>78525</xdr:rowOff>
    </xdr:to>
    <xdr:sp macro="[0]!Table2_OutputPrintBox_Click" textlink="">
      <xdr:nvSpPr>
        <xdr:cNvPr id="130" name="Flowchart: Process 129"/>
        <xdr:cNvSpPr/>
      </xdr:nvSpPr>
      <xdr:spPr>
        <a:xfrm>
          <a:off x="1209675" y="8715375"/>
          <a:ext cx="132820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 </a:t>
          </a:r>
        </a:p>
      </xdr:txBody>
    </xdr:sp>
    <xdr:clientData fPrintsWithSheet="0"/>
  </xdr:twoCellAnchor>
  <xdr:twoCellAnchor>
    <xdr:from>
      <xdr:col>18</xdr:col>
      <xdr:colOff>1053218</xdr:colOff>
      <xdr:row>75</xdr:row>
      <xdr:rowOff>9525</xdr:rowOff>
    </xdr:from>
    <xdr:to>
      <xdr:col>18</xdr:col>
      <xdr:colOff>2521430</xdr:colOff>
      <xdr:row>77</xdr:row>
      <xdr:rowOff>78525</xdr:rowOff>
    </xdr:to>
    <xdr:sp macro="[0]!Module33.Module2" textlink="">
      <xdr:nvSpPr>
        <xdr:cNvPr id="131" name="Flowchart: Process 130"/>
        <xdr:cNvSpPr/>
      </xdr:nvSpPr>
      <xdr:spPr>
        <a:xfrm flipH="1">
          <a:off x="5949068" y="871537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2</a:t>
          </a:r>
        </a:p>
      </xdr:txBody>
    </xdr:sp>
    <xdr:clientData fPrintsWithSheet="0"/>
  </xdr:twoCellAnchor>
  <xdr:twoCellAnchor>
    <xdr:from>
      <xdr:col>16</xdr:col>
      <xdr:colOff>1471494</xdr:colOff>
      <xdr:row>75</xdr:row>
      <xdr:rowOff>9525</xdr:rowOff>
    </xdr:from>
    <xdr:to>
      <xdr:col>16</xdr:col>
      <xdr:colOff>2947869</xdr:colOff>
      <xdr:row>77</xdr:row>
      <xdr:rowOff>78525</xdr:rowOff>
    </xdr:to>
    <xdr:sp macro="[0]!Module2SafeguardA" textlink="">
      <xdr:nvSpPr>
        <xdr:cNvPr id="132" name="Flowchart: Process 131"/>
        <xdr:cNvSpPr/>
      </xdr:nvSpPr>
      <xdr:spPr>
        <a:xfrm>
          <a:off x="2690694" y="8715375"/>
          <a:ext cx="14763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(a) </a:t>
          </a:r>
        </a:p>
      </xdr:txBody>
    </xdr:sp>
    <xdr:clientData fPrintsWithSheet="0"/>
  </xdr:twoCellAnchor>
  <xdr:twoCellAnchor>
    <xdr:from>
      <xdr:col>16</xdr:col>
      <xdr:colOff>3100681</xdr:colOff>
      <xdr:row>75</xdr:row>
      <xdr:rowOff>9525</xdr:rowOff>
    </xdr:from>
    <xdr:to>
      <xdr:col>18</xdr:col>
      <xdr:colOff>900406</xdr:colOff>
      <xdr:row>77</xdr:row>
      <xdr:rowOff>78525</xdr:rowOff>
    </xdr:to>
    <xdr:sp macro="[0]!Module2SafeguardB" textlink="">
      <xdr:nvSpPr>
        <xdr:cNvPr id="133" name="Flowchart: Process 132"/>
        <xdr:cNvSpPr/>
      </xdr:nvSpPr>
      <xdr:spPr>
        <a:xfrm>
          <a:off x="4319881" y="8715375"/>
          <a:ext cx="14763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(b) </a:t>
          </a:r>
        </a:p>
      </xdr:txBody>
    </xdr:sp>
    <xdr:clientData fPrintsWithSheet="0"/>
  </xdr:twoCellAnchor>
  <xdr:twoCellAnchor>
    <xdr:from>
      <xdr:col>16</xdr:col>
      <xdr:colOff>0</xdr:colOff>
      <xdr:row>135</xdr:row>
      <xdr:rowOff>9525</xdr:rowOff>
    </xdr:from>
    <xdr:to>
      <xdr:col>16</xdr:col>
      <xdr:colOff>1328207</xdr:colOff>
      <xdr:row>137</xdr:row>
      <xdr:rowOff>78525</xdr:rowOff>
    </xdr:to>
    <xdr:sp macro="[0]!Table2_OutputPrintBox_Click" textlink="">
      <xdr:nvSpPr>
        <xdr:cNvPr id="134" name="Flowchart: Process 133"/>
        <xdr:cNvSpPr/>
      </xdr:nvSpPr>
      <xdr:spPr>
        <a:xfrm>
          <a:off x="1543050" y="21231225"/>
          <a:ext cx="132820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 </a:t>
          </a:r>
        </a:p>
      </xdr:txBody>
    </xdr:sp>
    <xdr:clientData fPrintsWithSheet="0"/>
  </xdr:twoCellAnchor>
  <xdr:twoCellAnchor>
    <xdr:from>
      <xdr:col>18</xdr:col>
      <xdr:colOff>1062743</xdr:colOff>
      <xdr:row>135</xdr:row>
      <xdr:rowOff>9525</xdr:rowOff>
    </xdr:from>
    <xdr:to>
      <xdr:col>18</xdr:col>
      <xdr:colOff>2530955</xdr:colOff>
      <xdr:row>137</xdr:row>
      <xdr:rowOff>78525</xdr:rowOff>
    </xdr:to>
    <xdr:sp macro="[0]!Module33.Module2" textlink="">
      <xdr:nvSpPr>
        <xdr:cNvPr id="135" name="Flowchart: Process 134"/>
        <xdr:cNvSpPr/>
      </xdr:nvSpPr>
      <xdr:spPr>
        <a:xfrm flipH="1">
          <a:off x="6282443" y="2123122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2</a:t>
          </a:r>
        </a:p>
      </xdr:txBody>
    </xdr:sp>
    <xdr:clientData fPrintsWithSheet="0"/>
  </xdr:twoCellAnchor>
  <xdr:twoCellAnchor>
    <xdr:from>
      <xdr:col>16</xdr:col>
      <xdr:colOff>1481019</xdr:colOff>
      <xdr:row>135</xdr:row>
      <xdr:rowOff>9525</xdr:rowOff>
    </xdr:from>
    <xdr:to>
      <xdr:col>16</xdr:col>
      <xdr:colOff>2957394</xdr:colOff>
      <xdr:row>137</xdr:row>
      <xdr:rowOff>78525</xdr:rowOff>
    </xdr:to>
    <xdr:sp macro="[0]!Module2SafeguardB" textlink="">
      <xdr:nvSpPr>
        <xdr:cNvPr id="136" name="Flowchart: Process 135"/>
        <xdr:cNvSpPr/>
      </xdr:nvSpPr>
      <xdr:spPr>
        <a:xfrm>
          <a:off x="3024069" y="21231225"/>
          <a:ext cx="14763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(b) </a:t>
          </a:r>
        </a:p>
      </xdr:txBody>
    </xdr:sp>
    <xdr:clientData fPrintsWithSheet="0"/>
  </xdr:twoCellAnchor>
  <xdr:twoCellAnchor>
    <xdr:from>
      <xdr:col>16</xdr:col>
      <xdr:colOff>3110206</xdr:colOff>
      <xdr:row>135</xdr:row>
      <xdr:rowOff>9525</xdr:rowOff>
    </xdr:from>
    <xdr:to>
      <xdr:col>18</xdr:col>
      <xdr:colOff>909931</xdr:colOff>
      <xdr:row>137</xdr:row>
      <xdr:rowOff>78525</xdr:rowOff>
    </xdr:to>
    <xdr:sp macro="[0]!Module2SafeguardC" textlink="">
      <xdr:nvSpPr>
        <xdr:cNvPr id="137" name="Flowchart: Process 136"/>
        <xdr:cNvSpPr/>
      </xdr:nvSpPr>
      <xdr:spPr>
        <a:xfrm>
          <a:off x="4653256" y="21231225"/>
          <a:ext cx="14763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(c) </a:t>
          </a:r>
        </a:p>
      </xdr:txBody>
    </xdr:sp>
    <xdr:clientData fPrintsWithSheet="0"/>
  </xdr:twoCellAnchor>
  <xdr:twoCellAnchor>
    <xdr:from>
      <xdr:col>16</xdr:col>
      <xdr:colOff>0</xdr:colOff>
      <xdr:row>188</xdr:row>
      <xdr:rowOff>114300</xdr:rowOff>
    </xdr:from>
    <xdr:to>
      <xdr:col>16</xdr:col>
      <xdr:colOff>1328207</xdr:colOff>
      <xdr:row>190</xdr:row>
      <xdr:rowOff>183300</xdr:rowOff>
    </xdr:to>
    <xdr:sp macro="[0]!Table2_OutputPrintBox_Click" textlink="">
      <xdr:nvSpPr>
        <xdr:cNvPr id="138" name="Flowchart: Process 137"/>
        <xdr:cNvSpPr/>
      </xdr:nvSpPr>
      <xdr:spPr>
        <a:xfrm>
          <a:off x="1543050" y="32184975"/>
          <a:ext cx="132820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 </a:t>
          </a:r>
        </a:p>
      </xdr:txBody>
    </xdr:sp>
    <xdr:clientData fPrintsWithSheet="0"/>
  </xdr:twoCellAnchor>
  <xdr:twoCellAnchor>
    <xdr:from>
      <xdr:col>18</xdr:col>
      <xdr:colOff>1062743</xdr:colOff>
      <xdr:row>188</xdr:row>
      <xdr:rowOff>114300</xdr:rowOff>
    </xdr:from>
    <xdr:to>
      <xdr:col>18</xdr:col>
      <xdr:colOff>2530955</xdr:colOff>
      <xdr:row>190</xdr:row>
      <xdr:rowOff>183300</xdr:rowOff>
    </xdr:to>
    <xdr:sp macro="[0]!Module33.Module2" textlink="">
      <xdr:nvSpPr>
        <xdr:cNvPr id="139" name="Flowchart: Process 138"/>
        <xdr:cNvSpPr/>
      </xdr:nvSpPr>
      <xdr:spPr>
        <a:xfrm flipH="1">
          <a:off x="6282443" y="3218497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2</a:t>
          </a:r>
        </a:p>
      </xdr:txBody>
    </xdr:sp>
    <xdr:clientData fPrintsWithSheet="0"/>
  </xdr:twoCellAnchor>
  <xdr:twoCellAnchor>
    <xdr:from>
      <xdr:col>16</xdr:col>
      <xdr:colOff>1481019</xdr:colOff>
      <xdr:row>188</xdr:row>
      <xdr:rowOff>114300</xdr:rowOff>
    </xdr:from>
    <xdr:to>
      <xdr:col>16</xdr:col>
      <xdr:colOff>2957394</xdr:colOff>
      <xdr:row>190</xdr:row>
      <xdr:rowOff>183300</xdr:rowOff>
    </xdr:to>
    <xdr:sp macro="[0]!Module2SafeguardC" textlink="">
      <xdr:nvSpPr>
        <xdr:cNvPr id="140" name="Flowchart: Process 139"/>
        <xdr:cNvSpPr/>
      </xdr:nvSpPr>
      <xdr:spPr>
        <a:xfrm>
          <a:off x="3024069" y="32184975"/>
          <a:ext cx="14763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(c) </a:t>
          </a:r>
        </a:p>
      </xdr:txBody>
    </xdr:sp>
    <xdr:clientData fPrintsWithSheet="0"/>
  </xdr:twoCellAnchor>
  <xdr:twoCellAnchor>
    <xdr:from>
      <xdr:col>16</xdr:col>
      <xdr:colOff>3110206</xdr:colOff>
      <xdr:row>188</xdr:row>
      <xdr:rowOff>114300</xdr:rowOff>
    </xdr:from>
    <xdr:to>
      <xdr:col>18</xdr:col>
      <xdr:colOff>909931</xdr:colOff>
      <xdr:row>190</xdr:row>
      <xdr:rowOff>183300</xdr:rowOff>
    </xdr:to>
    <xdr:sp macro="[0]!Module2SafeguardD" textlink="">
      <xdr:nvSpPr>
        <xdr:cNvPr id="141" name="Flowchart: Process 140"/>
        <xdr:cNvSpPr/>
      </xdr:nvSpPr>
      <xdr:spPr>
        <a:xfrm>
          <a:off x="4653256" y="32184975"/>
          <a:ext cx="14763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(d) </a:t>
          </a:r>
        </a:p>
      </xdr:txBody>
    </xdr:sp>
    <xdr:clientData fPrintsWithSheet="0"/>
  </xdr:twoCellAnchor>
  <xdr:twoCellAnchor>
    <xdr:from>
      <xdr:col>16</xdr:col>
      <xdr:colOff>0</xdr:colOff>
      <xdr:row>245</xdr:row>
      <xdr:rowOff>0</xdr:rowOff>
    </xdr:from>
    <xdr:to>
      <xdr:col>16</xdr:col>
      <xdr:colOff>1328207</xdr:colOff>
      <xdr:row>247</xdr:row>
      <xdr:rowOff>69000</xdr:rowOff>
    </xdr:to>
    <xdr:sp macro="[0]!Table2_OutputPrintBox_Click" textlink="">
      <xdr:nvSpPr>
        <xdr:cNvPr id="142" name="Flowchart: Process 141"/>
        <xdr:cNvSpPr/>
      </xdr:nvSpPr>
      <xdr:spPr>
        <a:xfrm>
          <a:off x="1543050" y="34251900"/>
          <a:ext cx="132820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 </a:t>
          </a:r>
        </a:p>
      </xdr:txBody>
    </xdr:sp>
    <xdr:clientData fPrintsWithSheet="0"/>
  </xdr:twoCellAnchor>
  <xdr:twoCellAnchor>
    <xdr:from>
      <xdr:col>18</xdr:col>
      <xdr:colOff>1062743</xdr:colOff>
      <xdr:row>245</xdr:row>
      <xdr:rowOff>0</xdr:rowOff>
    </xdr:from>
    <xdr:to>
      <xdr:col>18</xdr:col>
      <xdr:colOff>2530955</xdr:colOff>
      <xdr:row>247</xdr:row>
      <xdr:rowOff>69000</xdr:rowOff>
    </xdr:to>
    <xdr:sp macro="[0]!Module33.Module2" textlink="">
      <xdr:nvSpPr>
        <xdr:cNvPr id="143" name="Flowchart: Process 142"/>
        <xdr:cNvSpPr/>
      </xdr:nvSpPr>
      <xdr:spPr>
        <a:xfrm flipH="1">
          <a:off x="6282443" y="34251900"/>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2</a:t>
          </a:r>
        </a:p>
      </xdr:txBody>
    </xdr:sp>
    <xdr:clientData fPrintsWithSheet="0"/>
  </xdr:twoCellAnchor>
  <xdr:twoCellAnchor>
    <xdr:from>
      <xdr:col>16</xdr:col>
      <xdr:colOff>1481019</xdr:colOff>
      <xdr:row>245</xdr:row>
      <xdr:rowOff>0</xdr:rowOff>
    </xdr:from>
    <xdr:to>
      <xdr:col>16</xdr:col>
      <xdr:colOff>2957394</xdr:colOff>
      <xdr:row>247</xdr:row>
      <xdr:rowOff>69000</xdr:rowOff>
    </xdr:to>
    <xdr:sp macro="[0]!Module2SafeguardD" textlink="">
      <xdr:nvSpPr>
        <xdr:cNvPr id="144" name="Flowchart: Process 143"/>
        <xdr:cNvSpPr/>
      </xdr:nvSpPr>
      <xdr:spPr>
        <a:xfrm>
          <a:off x="3024069" y="34251900"/>
          <a:ext cx="14763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(d) </a:t>
          </a:r>
        </a:p>
      </xdr:txBody>
    </xdr:sp>
    <xdr:clientData fPrintsWithSheet="0"/>
  </xdr:twoCellAnchor>
  <xdr:twoCellAnchor>
    <xdr:from>
      <xdr:col>16</xdr:col>
      <xdr:colOff>3110206</xdr:colOff>
      <xdr:row>245</xdr:row>
      <xdr:rowOff>0</xdr:rowOff>
    </xdr:from>
    <xdr:to>
      <xdr:col>18</xdr:col>
      <xdr:colOff>909931</xdr:colOff>
      <xdr:row>247</xdr:row>
      <xdr:rowOff>69000</xdr:rowOff>
    </xdr:to>
    <xdr:sp macro="[0]!Module2SafeguardE" textlink="">
      <xdr:nvSpPr>
        <xdr:cNvPr id="145" name="Flowchart: Process 144"/>
        <xdr:cNvSpPr/>
      </xdr:nvSpPr>
      <xdr:spPr>
        <a:xfrm>
          <a:off x="4653256" y="34251900"/>
          <a:ext cx="14763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(e) </a:t>
          </a:r>
        </a:p>
      </xdr:txBody>
    </xdr:sp>
    <xdr:clientData fPrintsWithSheet="0"/>
  </xdr:twoCellAnchor>
  <xdr:twoCellAnchor>
    <xdr:from>
      <xdr:col>16</xdr:col>
      <xdr:colOff>0</xdr:colOff>
      <xdr:row>305</xdr:row>
      <xdr:rowOff>0</xdr:rowOff>
    </xdr:from>
    <xdr:to>
      <xdr:col>16</xdr:col>
      <xdr:colOff>1328207</xdr:colOff>
      <xdr:row>307</xdr:row>
      <xdr:rowOff>69000</xdr:rowOff>
    </xdr:to>
    <xdr:sp macro="[0]!Table2_OutputPrintBox_Click" textlink="">
      <xdr:nvSpPr>
        <xdr:cNvPr id="146" name="Flowchart: Process 145"/>
        <xdr:cNvSpPr/>
      </xdr:nvSpPr>
      <xdr:spPr>
        <a:xfrm>
          <a:off x="1543050" y="43310175"/>
          <a:ext cx="132820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 </a:t>
          </a:r>
        </a:p>
      </xdr:txBody>
    </xdr:sp>
    <xdr:clientData fPrintsWithSheet="0"/>
  </xdr:twoCellAnchor>
  <xdr:twoCellAnchor>
    <xdr:from>
      <xdr:col>18</xdr:col>
      <xdr:colOff>1062743</xdr:colOff>
      <xdr:row>305</xdr:row>
      <xdr:rowOff>0</xdr:rowOff>
    </xdr:from>
    <xdr:to>
      <xdr:col>18</xdr:col>
      <xdr:colOff>2530955</xdr:colOff>
      <xdr:row>307</xdr:row>
      <xdr:rowOff>69000</xdr:rowOff>
    </xdr:to>
    <xdr:sp macro="[0]!Module33.Module2" textlink="">
      <xdr:nvSpPr>
        <xdr:cNvPr id="147" name="Flowchart: Process 146"/>
        <xdr:cNvSpPr/>
      </xdr:nvSpPr>
      <xdr:spPr>
        <a:xfrm flipH="1">
          <a:off x="6282443" y="4331017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2</a:t>
          </a:r>
        </a:p>
      </xdr:txBody>
    </xdr:sp>
    <xdr:clientData fPrintsWithSheet="0"/>
  </xdr:twoCellAnchor>
  <xdr:twoCellAnchor>
    <xdr:from>
      <xdr:col>16</xdr:col>
      <xdr:colOff>1481019</xdr:colOff>
      <xdr:row>305</xdr:row>
      <xdr:rowOff>0</xdr:rowOff>
    </xdr:from>
    <xdr:to>
      <xdr:col>16</xdr:col>
      <xdr:colOff>2957394</xdr:colOff>
      <xdr:row>307</xdr:row>
      <xdr:rowOff>69000</xdr:rowOff>
    </xdr:to>
    <xdr:sp macro="[0]!Module2SafeguardE" textlink="">
      <xdr:nvSpPr>
        <xdr:cNvPr id="148" name="Flowchart: Process 147"/>
        <xdr:cNvSpPr/>
      </xdr:nvSpPr>
      <xdr:spPr>
        <a:xfrm>
          <a:off x="3024069" y="43310175"/>
          <a:ext cx="14763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(e) </a:t>
          </a:r>
        </a:p>
      </xdr:txBody>
    </xdr:sp>
    <xdr:clientData fPrintsWithSheet="0"/>
  </xdr:twoCellAnchor>
  <xdr:twoCellAnchor>
    <xdr:from>
      <xdr:col>16</xdr:col>
      <xdr:colOff>3110206</xdr:colOff>
      <xdr:row>305</xdr:row>
      <xdr:rowOff>0</xdr:rowOff>
    </xdr:from>
    <xdr:to>
      <xdr:col>18</xdr:col>
      <xdr:colOff>909931</xdr:colOff>
      <xdr:row>307</xdr:row>
      <xdr:rowOff>69000</xdr:rowOff>
    </xdr:to>
    <xdr:sp macro="[0]!Module2SafeguardF" textlink="">
      <xdr:nvSpPr>
        <xdr:cNvPr id="149" name="Flowchart: Process 148"/>
        <xdr:cNvSpPr/>
      </xdr:nvSpPr>
      <xdr:spPr>
        <a:xfrm>
          <a:off x="4653256" y="43310175"/>
          <a:ext cx="14763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(f) </a:t>
          </a:r>
        </a:p>
      </xdr:txBody>
    </xdr:sp>
    <xdr:clientData fPrintsWithSheet="0"/>
  </xdr:twoCellAnchor>
  <xdr:twoCellAnchor>
    <xdr:from>
      <xdr:col>16</xdr:col>
      <xdr:colOff>0</xdr:colOff>
      <xdr:row>360</xdr:row>
      <xdr:rowOff>0</xdr:rowOff>
    </xdr:from>
    <xdr:to>
      <xdr:col>16</xdr:col>
      <xdr:colOff>1328207</xdr:colOff>
      <xdr:row>362</xdr:row>
      <xdr:rowOff>69000</xdr:rowOff>
    </xdr:to>
    <xdr:sp macro="[0]!Table2_OutputPrintBox_Click" textlink="">
      <xdr:nvSpPr>
        <xdr:cNvPr id="150" name="Flowchart: Process 149"/>
        <xdr:cNvSpPr/>
      </xdr:nvSpPr>
      <xdr:spPr>
        <a:xfrm>
          <a:off x="1543050" y="51120675"/>
          <a:ext cx="132820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 </a:t>
          </a:r>
        </a:p>
      </xdr:txBody>
    </xdr:sp>
    <xdr:clientData fPrintsWithSheet="0"/>
  </xdr:twoCellAnchor>
  <xdr:twoCellAnchor>
    <xdr:from>
      <xdr:col>18</xdr:col>
      <xdr:colOff>1062743</xdr:colOff>
      <xdr:row>360</xdr:row>
      <xdr:rowOff>0</xdr:rowOff>
    </xdr:from>
    <xdr:to>
      <xdr:col>18</xdr:col>
      <xdr:colOff>2530955</xdr:colOff>
      <xdr:row>362</xdr:row>
      <xdr:rowOff>69000</xdr:rowOff>
    </xdr:to>
    <xdr:sp macro="[0]!Module33.Module2" textlink="">
      <xdr:nvSpPr>
        <xdr:cNvPr id="151" name="Flowchart: Process 150"/>
        <xdr:cNvSpPr/>
      </xdr:nvSpPr>
      <xdr:spPr>
        <a:xfrm flipH="1">
          <a:off x="6282443" y="5112067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2</a:t>
          </a:r>
        </a:p>
      </xdr:txBody>
    </xdr:sp>
    <xdr:clientData fPrintsWithSheet="0"/>
  </xdr:twoCellAnchor>
  <xdr:twoCellAnchor>
    <xdr:from>
      <xdr:col>16</xdr:col>
      <xdr:colOff>1481019</xdr:colOff>
      <xdr:row>360</xdr:row>
      <xdr:rowOff>0</xdr:rowOff>
    </xdr:from>
    <xdr:to>
      <xdr:col>16</xdr:col>
      <xdr:colOff>2957394</xdr:colOff>
      <xdr:row>362</xdr:row>
      <xdr:rowOff>69000</xdr:rowOff>
    </xdr:to>
    <xdr:sp macro="[0]!Module2SafeguardF" textlink="">
      <xdr:nvSpPr>
        <xdr:cNvPr id="152" name="Flowchart: Process 151"/>
        <xdr:cNvSpPr/>
      </xdr:nvSpPr>
      <xdr:spPr>
        <a:xfrm>
          <a:off x="3024069" y="51120675"/>
          <a:ext cx="14763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(f) </a:t>
          </a:r>
        </a:p>
      </xdr:txBody>
    </xdr:sp>
    <xdr:clientData fPrintsWithSheet="0"/>
  </xdr:twoCellAnchor>
  <xdr:twoCellAnchor>
    <xdr:from>
      <xdr:col>16</xdr:col>
      <xdr:colOff>3110206</xdr:colOff>
      <xdr:row>360</xdr:row>
      <xdr:rowOff>0</xdr:rowOff>
    </xdr:from>
    <xdr:to>
      <xdr:col>18</xdr:col>
      <xdr:colOff>909931</xdr:colOff>
      <xdr:row>362</xdr:row>
      <xdr:rowOff>69000</xdr:rowOff>
    </xdr:to>
    <xdr:sp macro="[0]!Module2SafeguardG" textlink="">
      <xdr:nvSpPr>
        <xdr:cNvPr id="153" name="Flowchart: Process 152"/>
        <xdr:cNvSpPr/>
      </xdr:nvSpPr>
      <xdr:spPr>
        <a:xfrm>
          <a:off x="4653256" y="51120675"/>
          <a:ext cx="14763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Continue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(g) </a:t>
          </a:r>
        </a:p>
      </xdr:txBody>
    </xdr:sp>
    <xdr:clientData fPrintsWithSheet="0"/>
  </xdr:twoCellAnchor>
  <xdr:twoCellAnchor>
    <xdr:from>
      <xdr:col>16</xdr:col>
      <xdr:colOff>0</xdr:colOff>
      <xdr:row>398</xdr:row>
      <xdr:rowOff>171450</xdr:rowOff>
    </xdr:from>
    <xdr:to>
      <xdr:col>16</xdr:col>
      <xdr:colOff>1328207</xdr:colOff>
      <xdr:row>401</xdr:row>
      <xdr:rowOff>49950</xdr:rowOff>
    </xdr:to>
    <xdr:sp macro="[0]!Table2_OutputPrintBox_Click" textlink="">
      <xdr:nvSpPr>
        <xdr:cNvPr id="154" name="Flowchart: Process 153"/>
        <xdr:cNvSpPr/>
      </xdr:nvSpPr>
      <xdr:spPr>
        <a:xfrm>
          <a:off x="1543050" y="112852200"/>
          <a:ext cx="1328207"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 </a:t>
          </a:r>
        </a:p>
      </xdr:txBody>
    </xdr:sp>
    <xdr:clientData fPrintsWithSheet="0"/>
  </xdr:twoCellAnchor>
  <xdr:twoCellAnchor>
    <xdr:from>
      <xdr:col>18</xdr:col>
      <xdr:colOff>1062743</xdr:colOff>
      <xdr:row>398</xdr:row>
      <xdr:rowOff>171450</xdr:rowOff>
    </xdr:from>
    <xdr:to>
      <xdr:col>18</xdr:col>
      <xdr:colOff>2530955</xdr:colOff>
      <xdr:row>401</xdr:row>
      <xdr:rowOff>49950</xdr:rowOff>
    </xdr:to>
    <xdr:sp macro="[0]!Module33.Module3" textlink="">
      <xdr:nvSpPr>
        <xdr:cNvPr id="155" name="Flowchart: Process 154"/>
        <xdr:cNvSpPr/>
      </xdr:nvSpPr>
      <xdr:spPr>
        <a:xfrm flipH="1">
          <a:off x="6301493" y="112852200"/>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Start</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a:t>
          </a:r>
        </a:p>
      </xdr:txBody>
    </xdr:sp>
    <xdr:clientData fPrintsWithSheet="0"/>
  </xdr:twoCellAnchor>
  <xdr:twoCellAnchor>
    <xdr:from>
      <xdr:col>16</xdr:col>
      <xdr:colOff>1481019</xdr:colOff>
      <xdr:row>398</xdr:row>
      <xdr:rowOff>171450</xdr:rowOff>
    </xdr:from>
    <xdr:to>
      <xdr:col>16</xdr:col>
      <xdr:colOff>2957394</xdr:colOff>
      <xdr:row>401</xdr:row>
      <xdr:rowOff>49950</xdr:rowOff>
    </xdr:to>
    <xdr:sp macro="[0]!Module3SafeguardG" textlink="">
      <xdr:nvSpPr>
        <xdr:cNvPr id="156" name="Flowchart: Process 155"/>
        <xdr:cNvSpPr/>
      </xdr:nvSpPr>
      <xdr:spPr>
        <a:xfrm>
          <a:off x="3024069" y="112852200"/>
          <a:ext cx="147637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(g) </a:t>
          </a:r>
        </a:p>
      </xdr:txBody>
    </xdr:sp>
    <xdr:clientData fPrintsWithSheet="0"/>
  </xdr:twoCellAnchor>
  <xdr:twoCellAnchor>
    <xdr:from>
      <xdr:col>16</xdr:col>
      <xdr:colOff>3110206</xdr:colOff>
      <xdr:row>398</xdr:row>
      <xdr:rowOff>171450</xdr:rowOff>
    </xdr:from>
    <xdr:to>
      <xdr:col>18</xdr:col>
      <xdr:colOff>909931</xdr:colOff>
      <xdr:row>401</xdr:row>
      <xdr:rowOff>49950</xdr:rowOff>
    </xdr:to>
    <xdr:sp macro="[0]!Module33.Module2" textlink="">
      <xdr:nvSpPr>
        <xdr:cNvPr id="157" name="Flowchart: Process 156"/>
        <xdr:cNvSpPr/>
      </xdr:nvSpPr>
      <xdr:spPr>
        <a:xfrm>
          <a:off x="4653256" y="112852200"/>
          <a:ext cx="1495425"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2</a:t>
          </a:r>
        </a:p>
      </xdr:txBody>
    </xdr:sp>
    <xdr:clientData fPrintsWithSheet="0"/>
  </xdr:twoCellAnchor>
  <xdr:twoCellAnchor>
    <xdr:from>
      <xdr:col>18</xdr:col>
      <xdr:colOff>2667000</xdr:colOff>
      <xdr:row>75</xdr:row>
      <xdr:rowOff>0</xdr:rowOff>
    </xdr:from>
    <xdr:to>
      <xdr:col>20</xdr:col>
      <xdr:colOff>77562</xdr:colOff>
      <xdr:row>77</xdr:row>
      <xdr:rowOff>69000</xdr:rowOff>
    </xdr:to>
    <xdr:sp macro="[0]!Module33.Module3" textlink="">
      <xdr:nvSpPr>
        <xdr:cNvPr id="60" name="Flowchart: Process 59"/>
        <xdr:cNvSpPr/>
      </xdr:nvSpPr>
      <xdr:spPr>
        <a:xfrm flipH="1">
          <a:off x="7562850" y="8705850"/>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Start</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a:t>
          </a:r>
        </a:p>
      </xdr:txBody>
    </xdr:sp>
    <xdr:clientData fPrintsWithSheet="0"/>
  </xdr:twoCellAnchor>
  <xdr:twoCellAnchor>
    <xdr:from>
      <xdr:col>18</xdr:col>
      <xdr:colOff>2686050</xdr:colOff>
      <xdr:row>135</xdr:row>
      <xdr:rowOff>0</xdr:rowOff>
    </xdr:from>
    <xdr:to>
      <xdr:col>20</xdr:col>
      <xdr:colOff>96612</xdr:colOff>
      <xdr:row>137</xdr:row>
      <xdr:rowOff>69000</xdr:rowOff>
    </xdr:to>
    <xdr:sp macro="[0]!Module33.Module3" textlink="">
      <xdr:nvSpPr>
        <xdr:cNvPr id="63" name="Flowchart: Process 62"/>
        <xdr:cNvSpPr/>
      </xdr:nvSpPr>
      <xdr:spPr>
        <a:xfrm flipH="1">
          <a:off x="7905750" y="23679150"/>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Start</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a:t>
          </a:r>
        </a:p>
      </xdr:txBody>
    </xdr:sp>
    <xdr:clientData fPrintsWithSheet="0"/>
  </xdr:twoCellAnchor>
  <xdr:twoCellAnchor>
    <xdr:from>
      <xdr:col>18</xdr:col>
      <xdr:colOff>2686050</xdr:colOff>
      <xdr:row>188</xdr:row>
      <xdr:rowOff>114300</xdr:rowOff>
    </xdr:from>
    <xdr:to>
      <xdr:col>20</xdr:col>
      <xdr:colOff>96612</xdr:colOff>
      <xdr:row>190</xdr:row>
      <xdr:rowOff>183300</xdr:rowOff>
    </xdr:to>
    <xdr:sp macro="[0]!Module33.Module3" textlink="">
      <xdr:nvSpPr>
        <xdr:cNvPr id="64" name="Flowchart: Process 63"/>
        <xdr:cNvSpPr/>
      </xdr:nvSpPr>
      <xdr:spPr>
        <a:xfrm flipH="1">
          <a:off x="7905750" y="4132897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Start</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a:t>
          </a:r>
        </a:p>
      </xdr:txBody>
    </xdr:sp>
    <xdr:clientData fPrintsWithSheet="0"/>
  </xdr:twoCellAnchor>
  <xdr:twoCellAnchor>
    <xdr:from>
      <xdr:col>18</xdr:col>
      <xdr:colOff>2686050</xdr:colOff>
      <xdr:row>245</xdr:row>
      <xdr:rowOff>0</xdr:rowOff>
    </xdr:from>
    <xdr:to>
      <xdr:col>20</xdr:col>
      <xdr:colOff>96612</xdr:colOff>
      <xdr:row>247</xdr:row>
      <xdr:rowOff>69000</xdr:rowOff>
    </xdr:to>
    <xdr:sp macro="[0]!Module33.Module3" textlink="">
      <xdr:nvSpPr>
        <xdr:cNvPr id="65" name="Flowchart: Process 64"/>
        <xdr:cNvSpPr/>
      </xdr:nvSpPr>
      <xdr:spPr>
        <a:xfrm flipH="1">
          <a:off x="7905750" y="53606700"/>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Start</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a:t>
          </a:r>
        </a:p>
      </xdr:txBody>
    </xdr:sp>
    <xdr:clientData fPrintsWithSheet="0"/>
  </xdr:twoCellAnchor>
  <xdr:twoCellAnchor>
    <xdr:from>
      <xdr:col>18</xdr:col>
      <xdr:colOff>2676525</xdr:colOff>
      <xdr:row>305</xdr:row>
      <xdr:rowOff>0</xdr:rowOff>
    </xdr:from>
    <xdr:to>
      <xdr:col>20</xdr:col>
      <xdr:colOff>87087</xdr:colOff>
      <xdr:row>307</xdr:row>
      <xdr:rowOff>69000</xdr:rowOff>
    </xdr:to>
    <xdr:sp macro="[0]!Module33.Module3" textlink="">
      <xdr:nvSpPr>
        <xdr:cNvPr id="66" name="Flowchart: Process 65"/>
        <xdr:cNvSpPr/>
      </xdr:nvSpPr>
      <xdr:spPr>
        <a:xfrm flipH="1">
          <a:off x="7896225" y="6876097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Start</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a:t>
          </a:r>
        </a:p>
      </xdr:txBody>
    </xdr:sp>
    <xdr:clientData fPrintsWithSheet="0"/>
  </xdr:twoCellAnchor>
  <xdr:twoCellAnchor>
    <xdr:from>
      <xdr:col>18</xdr:col>
      <xdr:colOff>2686050</xdr:colOff>
      <xdr:row>360</xdr:row>
      <xdr:rowOff>0</xdr:rowOff>
    </xdr:from>
    <xdr:to>
      <xdr:col>20</xdr:col>
      <xdr:colOff>96612</xdr:colOff>
      <xdr:row>362</xdr:row>
      <xdr:rowOff>69000</xdr:rowOff>
    </xdr:to>
    <xdr:sp macro="[0]!Module33.Module3" textlink="">
      <xdr:nvSpPr>
        <xdr:cNvPr id="67" name="Flowchart: Process 66"/>
        <xdr:cNvSpPr/>
      </xdr:nvSpPr>
      <xdr:spPr>
        <a:xfrm flipH="1">
          <a:off x="7905750" y="7542847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Start</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Module 3</a:t>
          </a:r>
        </a:p>
      </xdr:txBody>
    </xdr:sp>
    <xdr:clientData fPrintsWithSheet="0"/>
  </xdr:twoCellAnchor>
  <mc:AlternateContent xmlns:mc="http://schemas.openxmlformats.org/markup-compatibility/2006">
    <mc:Choice xmlns:a14="http://schemas.microsoft.com/office/drawing/2010/main" Requires="a14">
      <xdr:twoCellAnchor>
        <xdr:from>
          <xdr:col>11</xdr:col>
          <xdr:colOff>47625</xdr:colOff>
          <xdr:row>34</xdr:row>
          <xdr:rowOff>152400</xdr:rowOff>
        </xdr:from>
        <xdr:to>
          <xdr:col>12</xdr:col>
          <xdr:colOff>847725</xdr:colOff>
          <xdr:row>35</xdr:row>
          <xdr:rowOff>409575</xdr:rowOff>
        </xdr:to>
        <xdr:sp macro="" textlink="">
          <xdr:nvSpPr>
            <xdr:cNvPr id="17409" name="Button 1" hidden="1">
              <a:extLst>
                <a:ext uri="{63B3BB69-23CF-44E3-9099-C40C66FF867C}">
                  <a14:compatExt spid="_x0000_s1740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1000125</xdr:colOff>
          <xdr:row>77</xdr:row>
          <xdr:rowOff>171450</xdr:rowOff>
        </xdr:from>
        <xdr:to>
          <xdr:col>16</xdr:col>
          <xdr:colOff>1609725</xdr:colOff>
          <xdr:row>77</xdr:row>
          <xdr:rowOff>619125</xdr:rowOff>
        </xdr:to>
        <xdr:sp macro="" textlink="">
          <xdr:nvSpPr>
            <xdr:cNvPr id="17410" name="Button 2" hidden="1">
              <a:extLst>
                <a:ext uri="{63B3BB69-23CF-44E3-9099-C40C66FF867C}">
                  <a14:compatExt spid="_x0000_s1741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1000125</xdr:colOff>
          <xdr:row>137</xdr:row>
          <xdr:rowOff>161925</xdr:rowOff>
        </xdr:from>
        <xdr:to>
          <xdr:col>16</xdr:col>
          <xdr:colOff>1609725</xdr:colOff>
          <xdr:row>137</xdr:row>
          <xdr:rowOff>609600</xdr:rowOff>
        </xdr:to>
        <xdr:sp macro="" textlink="">
          <xdr:nvSpPr>
            <xdr:cNvPr id="17411" name="Button 3" hidden="1">
              <a:extLst>
                <a:ext uri="{63B3BB69-23CF-44E3-9099-C40C66FF867C}">
                  <a14:compatExt spid="_x0000_s1741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1019175</xdr:colOff>
          <xdr:row>191</xdr:row>
          <xdr:rowOff>95250</xdr:rowOff>
        </xdr:from>
        <xdr:to>
          <xdr:col>16</xdr:col>
          <xdr:colOff>1628775</xdr:colOff>
          <xdr:row>191</xdr:row>
          <xdr:rowOff>542925</xdr:rowOff>
        </xdr:to>
        <xdr:sp macro="" textlink="">
          <xdr:nvSpPr>
            <xdr:cNvPr id="17413" name="Button 5" hidden="1">
              <a:extLst>
                <a:ext uri="{63B3BB69-23CF-44E3-9099-C40C66FF867C}">
                  <a14:compatExt spid="_x0000_s1741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1009650</xdr:colOff>
          <xdr:row>247</xdr:row>
          <xdr:rowOff>171450</xdr:rowOff>
        </xdr:from>
        <xdr:to>
          <xdr:col>16</xdr:col>
          <xdr:colOff>1619250</xdr:colOff>
          <xdr:row>248</xdr:row>
          <xdr:rowOff>428625</xdr:rowOff>
        </xdr:to>
        <xdr:sp macro="" textlink="">
          <xdr:nvSpPr>
            <xdr:cNvPr id="17414" name="Button 6" hidden="1">
              <a:extLst>
                <a:ext uri="{63B3BB69-23CF-44E3-9099-C40C66FF867C}">
                  <a14:compatExt spid="_x0000_s1741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1000125</xdr:colOff>
          <xdr:row>307</xdr:row>
          <xdr:rowOff>161925</xdr:rowOff>
        </xdr:from>
        <xdr:to>
          <xdr:col>16</xdr:col>
          <xdr:colOff>1609725</xdr:colOff>
          <xdr:row>310</xdr:row>
          <xdr:rowOff>28575</xdr:rowOff>
        </xdr:to>
        <xdr:sp macro="" textlink="">
          <xdr:nvSpPr>
            <xdr:cNvPr id="17415" name="Button 7" hidden="1">
              <a:extLst>
                <a:ext uri="{63B3BB69-23CF-44E3-9099-C40C66FF867C}">
                  <a14:compatExt spid="_x0000_s1741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1000125</xdr:colOff>
          <xdr:row>362</xdr:row>
          <xdr:rowOff>161925</xdr:rowOff>
        </xdr:from>
        <xdr:to>
          <xdr:col>16</xdr:col>
          <xdr:colOff>1609725</xdr:colOff>
          <xdr:row>363</xdr:row>
          <xdr:rowOff>419100</xdr:rowOff>
        </xdr:to>
        <xdr:sp macro="" textlink="">
          <xdr:nvSpPr>
            <xdr:cNvPr id="17416" name="Button 8" hidden="1">
              <a:extLst>
                <a:ext uri="{63B3BB69-23CF-44E3-9099-C40C66FF867C}">
                  <a14:compatExt spid="_x0000_s1741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1009650</xdr:colOff>
          <xdr:row>401</xdr:row>
          <xdr:rowOff>152400</xdr:rowOff>
        </xdr:from>
        <xdr:to>
          <xdr:col>16</xdr:col>
          <xdr:colOff>1619250</xdr:colOff>
          <xdr:row>402</xdr:row>
          <xdr:rowOff>409575</xdr:rowOff>
        </xdr:to>
        <xdr:sp macro="" textlink="">
          <xdr:nvSpPr>
            <xdr:cNvPr id="17417" name="Button 9" hidden="1">
              <a:extLst>
                <a:ext uri="{63B3BB69-23CF-44E3-9099-C40C66FF867C}">
                  <a14:compatExt spid="_x0000_s1741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542925</xdr:colOff>
          <xdr:row>460</xdr:row>
          <xdr:rowOff>152400</xdr:rowOff>
        </xdr:from>
        <xdr:to>
          <xdr:col>34</xdr:col>
          <xdr:colOff>9525</xdr:colOff>
          <xdr:row>460</xdr:row>
          <xdr:rowOff>600075</xdr:rowOff>
        </xdr:to>
        <xdr:sp macro="" textlink="">
          <xdr:nvSpPr>
            <xdr:cNvPr id="17418" name="Button 10" hidden="1">
              <a:extLst>
                <a:ext uri="{63B3BB69-23CF-44E3-9099-C40C66FF867C}">
                  <a14:compatExt spid="_x0000_s1741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628650</xdr:colOff>
          <xdr:row>522</xdr:row>
          <xdr:rowOff>123825</xdr:rowOff>
        </xdr:from>
        <xdr:to>
          <xdr:col>34</xdr:col>
          <xdr:colOff>0</xdr:colOff>
          <xdr:row>522</xdr:row>
          <xdr:rowOff>571500</xdr:rowOff>
        </xdr:to>
        <xdr:sp macro="" textlink="">
          <xdr:nvSpPr>
            <xdr:cNvPr id="17419" name="Button 11" hidden="1">
              <a:extLst>
                <a:ext uri="{63B3BB69-23CF-44E3-9099-C40C66FF867C}">
                  <a14:compatExt spid="_x0000_s1741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657225</xdr:colOff>
          <xdr:row>573</xdr:row>
          <xdr:rowOff>95250</xdr:rowOff>
        </xdr:from>
        <xdr:to>
          <xdr:col>33</xdr:col>
          <xdr:colOff>1209675</xdr:colOff>
          <xdr:row>573</xdr:row>
          <xdr:rowOff>542925</xdr:rowOff>
        </xdr:to>
        <xdr:sp macro="" textlink="">
          <xdr:nvSpPr>
            <xdr:cNvPr id="17420" name="Button 12" hidden="1">
              <a:extLst>
                <a:ext uri="{63B3BB69-23CF-44E3-9099-C40C66FF867C}">
                  <a14:compatExt spid="_x0000_s1742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638175</xdr:colOff>
          <xdr:row>625</xdr:row>
          <xdr:rowOff>85725</xdr:rowOff>
        </xdr:from>
        <xdr:to>
          <xdr:col>33</xdr:col>
          <xdr:colOff>1190625</xdr:colOff>
          <xdr:row>625</xdr:row>
          <xdr:rowOff>533400</xdr:rowOff>
        </xdr:to>
        <xdr:sp macro="" textlink="">
          <xdr:nvSpPr>
            <xdr:cNvPr id="17421" name="Button 13" hidden="1">
              <a:extLst>
                <a:ext uri="{63B3BB69-23CF-44E3-9099-C40C66FF867C}">
                  <a14:compatExt spid="_x0000_s1742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666750</xdr:colOff>
          <xdr:row>679</xdr:row>
          <xdr:rowOff>104775</xdr:rowOff>
        </xdr:from>
        <xdr:to>
          <xdr:col>33</xdr:col>
          <xdr:colOff>1219200</xdr:colOff>
          <xdr:row>679</xdr:row>
          <xdr:rowOff>552450</xdr:rowOff>
        </xdr:to>
        <xdr:sp macro="" textlink="">
          <xdr:nvSpPr>
            <xdr:cNvPr id="17422" name="Button 14" hidden="1">
              <a:extLst>
                <a:ext uri="{63B3BB69-23CF-44E3-9099-C40C66FF867C}">
                  <a14:compatExt spid="_x0000_s1742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657225</xdr:colOff>
          <xdr:row>733</xdr:row>
          <xdr:rowOff>104775</xdr:rowOff>
        </xdr:from>
        <xdr:to>
          <xdr:col>34</xdr:col>
          <xdr:colOff>0</xdr:colOff>
          <xdr:row>733</xdr:row>
          <xdr:rowOff>552450</xdr:rowOff>
        </xdr:to>
        <xdr:sp macro="" textlink="">
          <xdr:nvSpPr>
            <xdr:cNvPr id="17423" name="Button 15" hidden="1">
              <a:extLst>
                <a:ext uri="{63B3BB69-23CF-44E3-9099-C40C66FF867C}">
                  <a14:compatExt spid="_x0000_s1742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32</xdr:col>
          <xdr:colOff>762000</xdr:colOff>
          <xdr:row>777</xdr:row>
          <xdr:rowOff>95250</xdr:rowOff>
        </xdr:from>
        <xdr:to>
          <xdr:col>33</xdr:col>
          <xdr:colOff>1219200</xdr:colOff>
          <xdr:row>777</xdr:row>
          <xdr:rowOff>542925</xdr:rowOff>
        </xdr:to>
        <xdr:sp macro="" textlink="">
          <xdr:nvSpPr>
            <xdr:cNvPr id="17424" name="Button 16" hidden="1">
              <a:extLst>
                <a:ext uri="{63B3BB69-23CF-44E3-9099-C40C66FF867C}">
                  <a14:compatExt spid="_x0000_s1742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36</xdr:col>
          <xdr:colOff>3876675</xdr:colOff>
          <xdr:row>485</xdr:row>
          <xdr:rowOff>257175</xdr:rowOff>
        </xdr:from>
        <xdr:to>
          <xdr:col>36</xdr:col>
          <xdr:colOff>5638800</xdr:colOff>
          <xdr:row>485</xdr:row>
          <xdr:rowOff>704850</xdr:rowOff>
        </xdr:to>
        <xdr:sp macro="" textlink="">
          <xdr:nvSpPr>
            <xdr:cNvPr id="17425" name="Button 17" hidden="1">
              <a:extLst>
                <a:ext uri="{63B3BB69-23CF-44E3-9099-C40C66FF867C}">
                  <a14:compatExt spid="_x0000_s174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xdr:twoCellAnchor>
    <xdr:from>
      <xdr:col>36</xdr:col>
      <xdr:colOff>857250</xdr:colOff>
      <xdr:row>485</xdr:row>
      <xdr:rowOff>266700</xdr:rowOff>
    </xdr:from>
    <xdr:to>
      <xdr:col>36</xdr:col>
      <xdr:colOff>2181225</xdr:colOff>
      <xdr:row>485</xdr:row>
      <xdr:rowOff>712467</xdr:rowOff>
    </xdr:to>
    <xdr:sp macro="[0]!Table3_OutputPrintBox_Click" textlink="">
      <xdr:nvSpPr>
        <xdr:cNvPr id="162" name="Flowchart: Process 161"/>
        <xdr:cNvSpPr/>
      </xdr:nvSpPr>
      <xdr:spPr>
        <a:xfrm>
          <a:off x="42976800" y="122767725"/>
          <a:ext cx="132397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Notes</a:t>
          </a:r>
        </a:p>
      </xdr:txBody>
    </xdr:sp>
    <xdr:clientData fPrintsWithSheet="0"/>
  </xdr:twoCellAnchor>
  <xdr:twoCellAnchor>
    <xdr:from>
      <xdr:col>36</xdr:col>
      <xdr:colOff>2347794</xdr:colOff>
      <xdr:row>485</xdr:row>
      <xdr:rowOff>266700</xdr:rowOff>
    </xdr:from>
    <xdr:to>
      <xdr:col>36</xdr:col>
      <xdr:colOff>3694818</xdr:colOff>
      <xdr:row>485</xdr:row>
      <xdr:rowOff>712467</xdr:rowOff>
    </xdr:to>
    <xdr:sp macro="[0]!GoToOutputTable_Module3SafA" textlink="">
      <xdr:nvSpPr>
        <xdr:cNvPr id="163" name="Flowchart: Process 162"/>
        <xdr:cNvSpPr/>
      </xdr:nvSpPr>
      <xdr:spPr>
        <a:xfrm>
          <a:off x="44467344" y="122767725"/>
          <a:ext cx="1347024"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fPrintsWithSheet="0"/>
  </xdr:twoCellAnchor>
  <xdr:twoCellAnchor>
    <xdr:from>
      <xdr:col>27</xdr:col>
      <xdr:colOff>1504950</xdr:colOff>
      <xdr:row>522</xdr:row>
      <xdr:rowOff>134408</xdr:rowOff>
    </xdr:from>
    <xdr:to>
      <xdr:col>29</xdr:col>
      <xdr:colOff>334256</xdr:colOff>
      <xdr:row>522</xdr:row>
      <xdr:rowOff>584408</xdr:rowOff>
    </xdr:to>
    <xdr:sp macro="[0]!GoToOutputTable_Module3NotesSafB" textlink="">
      <xdr:nvSpPr>
        <xdr:cNvPr id="164" name="Flowchart: Process 163"/>
        <xdr:cNvSpPr/>
      </xdr:nvSpPr>
      <xdr:spPr>
        <a:xfrm>
          <a:off x="33537525" y="131007908"/>
          <a:ext cx="148678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Notes from Guiding Questions</a:t>
          </a:r>
        </a:p>
      </xdr:txBody>
    </xdr:sp>
    <xdr:clientData fPrintsWithSheet="0"/>
  </xdr:twoCellAnchor>
  <xdr:twoCellAnchor>
    <xdr:from>
      <xdr:col>27</xdr:col>
      <xdr:colOff>1466850</xdr:colOff>
      <xdr:row>460</xdr:row>
      <xdr:rowOff>142875</xdr:rowOff>
    </xdr:from>
    <xdr:to>
      <xdr:col>29</xdr:col>
      <xdr:colOff>296156</xdr:colOff>
      <xdr:row>460</xdr:row>
      <xdr:rowOff>592875</xdr:rowOff>
    </xdr:to>
    <xdr:sp macro="[0]!GoToOutputTable_Module3NotesSafA" textlink="">
      <xdr:nvSpPr>
        <xdr:cNvPr id="165" name="Flowchart: Process 164"/>
        <xdr:cNvSpPr/>
      </xdr:nvSpPr>
      <xdr:spPr>
        <a:xfrm>
          <a:off x="33499425" y="115538250"/>
          <a:ext cx="148678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Notes from Guiding Questions</a:t>
          </a:r>
        </a:p>
      </xdr:txBody>
    </xdr:sp>
    <xdr:clientData fPrintsWithSheet="0"/>
  </xdr:twoCellAnchor>
  <xdr:twoCellAnchor>
    <xdr:from>
      <xdr:col>27</xdr:col>
      <xdr:colOff>1543050</xdr:colOff>
      <xdr:row>573</xdr:row>
      <xdr:rowOff>95250</xdr:rowOff>
    </xdr:from>
    <xdr:to>
      <xdr:col>29</xdr:col>
      <xdr:colOff>372356</xdr:colOff>
      <xdr:row>573</xdr:row>
      <xdr:rowOff>545250</xdr:rowOff>
    </xdr:to>
    <xdr:sp macro="[0]!GoToOutputTable_Module3NotesSafC" textlink="">
      <xdr:nvSpPr>
        <xdr:cNvPr id="166" name="Flowchart: Process 165"/>
        <xdr:cNvSpPr/>
      </xdr:nvSpPr>
      <xdr:spPr>
        <a:xfrm>
          <a:off x="33575625" y="143227425"/>
          <a:ext cx="148678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Notes from Guiding Questions</a:t>
          </a:r>
        </a:p>
      </xdr:txBody>
    </xdr:sp>
    <xdr:clientData fPrintsWithSheet="0"/>
  </xdr:twoCellAnchor>
  <xdr:twoCellAnchor>
    <xdr:from>
      <xdr:col>27</xdr:col>
      <xdr:colOff>1362075</xdr:colOff>
      <xdr:row>625</xdr:row>
      <xdr:rowOff>95250</xdr:rowOff>
    </xdr:from>
    <xdr:to>
      <xdr:col>29</xdr:col>
      <xdr:colOff>191381</xdr:colOff>
      <xdr:row>625</xdr:row>
      <xdr:rowOff>545250</xdr:rowOff>
    </xdr:to>
    <xdr:sp macro="[0]!GoToOutputTable_Module3NotesSafD" textlink="">
      <xdr:nvSpPr>
        <xdr:cNvPr id="167" name="Flowchart: Process 166"/>
        <xdr:cNvSpPr/>
      </xdr:nvSpPr>
      <xdr:spPr>
        <a:xfrm>
          <a:off x="33394650" y="154381200"/>
          <a:ext cx="148678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Notes from Guiding Questions</a:t>
          </a:r>
        </a:p>
      </xdr:txBody>
    </xdr:sp>
    <xdr:clientData fPrintsWithSheet="0"/>
  </xdr:twoCellAnchor>
  <xdr:twoCellAnchor>
    <xdr:from>
      <xdr:col>27</xdr:col>
      <xdr:colOff>1466850</xdr:colOff>
      <xdr:row>679</xdr:row>
      <xdr:rowOff>95250</xdr:rowOff>
    </xdr:from>
    <xdr:to>
      <xdr:col>29</xdr:col>
      <xdr:colOff>296156</xdr:colOff>
      <xdr:row>679</xdr:row>
      <xdr:rowOff>545250</xdr:rowOff>
    </xdr:to>
    <xdr:sp macro="[0]!GoToOutputTable_Module3NotesSafE" textlink="">
      <xdr:nvSpPr>
        <xdr:cNvPr id="168" name="Flowchart: Process 167"/>
        <xdr:cNvSpPr/>
      </xdr:nvSpPr>
      <xdr:spPr>
        <a:xfrm>
          <a:off x="33499425" y="166258875"/>
          <a:ext cx="148678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Notes from Guiding Questions</a:t>
          </a:r>
        </a:p>
      </xdr:txBody>
    </xdr:sp>
    <xdr:clientData fPrintsWithSheet="0"/>
  </xdr:twoCellAnchor>
  <xdr:twoCellAnchor>
    <xdr:from>
      <xdr:col>27</xdr:col>
      <xdr:colOff>1495425</xdr:colOff>
      <xdr:row>733</xdr:row>
      <xdr:rowOff>114300</xdr:rowOff>
    </xdr:from>
    <xdr:to>
      <xdr:col>29</xdr:col>
      <xdr:colOff>324731</xdr:colOff>
      <xdr:row>733</xdr:row>
      <xdr:rowOff>564300</xdr:rowOff>
    </xdr:to>
    <xdr:sp macro="[0]!GoToOutputTable_Module3NotesSafF" textlink="">
      <xdr:nvSpPr>
        <xdr:cNvPr id="169" name="Flowchart: Process 168"/>
        <xdr:cNvSpPr/>
      </xdr:nvSpPr>
      <xdr:spPr>
        <a:xfrm>
          <a:off x="33528000" y="176364900"/>
          <a:ext cx="148678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Notes from Guiding Questions</a:t>
          </a:r>
        </a:p>
      </xdr:txBody>
    </xdr:sp>
    <xdr:clientData fPrintsWithSheet="0"/>
  </xdr:twoCellAnchor>
  <xdr:twoCellAnchor>
    <xdr:from>
      <xdr:col>27</xdr:col>
      <xdr:colOff>1390650</xdr:colOff>
      <xdr:row>777</xdr:row>
      <xdr:rowOff>95250</xdr:rowOff>
    </xdr:from>
    <xdr:to>
      <xdr:col>29</xdr:col>
      <xdr:colOff>219956</xdr:colOff>
      <xdr:row>777</xdr:row>
      <xdr:rowOff>545250</xdr:rowOff>
    </xdr:to>
    <xdr:sp macro="[0]!GoToOutputTable_Module3NotesSafG" textlink="">
      <xdr:nvSpPr>
        <xdr:cNvPr id="170" name="Flowchart: Process 169"/>
        <xdr:cNvSpPr/>
      </xdr:nvSpPr>
      <xdr:spPr>
        <a:xfrm>
          <a:off x="33423225" y="184346850"/>
          <a:ext cx="1486781"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Notes from Guiding Questions</a:t>
          </a:r>
        </a:p>
      </xdr:txBody>
    </xdr:sp>
    <xdr:clientData fPrintsWithSheet="0"/>
  </xdr:twoCellAnchor>
  <mc:AlternateContent xmlns:mc="http://schemas.openxmlformats.org/markup-compatibility/2006">
    <mc:Choice xmlns:a14="http://schemas.microsoft.com/office/drawing/2010/main" Requires="a14">
      <xdr:twoCellAnchor>
        <xdr:from>
          <xdr:col>36</xdr:col>
          <xdr:colOff>3790950</xdr:colOff>
          <xdr:row>542</xdr:row>
          <xdr:rowOff>152400</xdr:rowOff>
        </xdr:from>
        <xdr:to>
          <xdr:col>36</xdr:col>
          <xdr:colOff>5553075</xdr:colOff>
          <xdr:row>542</xdr:row>
          <xdr:rowOff>600075</xdr:rowOff>
        </xdr:to>
        <xdr:sp macro="" textlink="">
          <xdr:nvSpPr>
            <xdr:cNvPr id="17426" name="Button 18" hidden="1">
              <a:extLst>
                <a:ext uri="{63B3BB69-23CF-44E3-9099-C40C66FF867C}">
                  <a14:compatExt spid="_x0000_s1742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xdr:twoCellAnchor>
    <xdr:from>
      <xdr:col>36</xdr:col>
      <xdr:colOff>771525</xdr:colOff>
      <xdr:row>542</xdr:row>
      <xdr:rowOff>161925</xdr:rowOff>
    </xdr:from>
    <xdr:to>
      <xdr:col>36</xdr:col>
      <xdr:colOff>2095500</xdr:colOff>
      <xdr:row>542</xdr:row>
      <xdr:rowOff>607692</xdr:rowOff>
    </xdr:to>
    <xdr:sp macro="[0]!Table3_OutputPrintBox_Click" textlink="">
      <xdr:nvSpPr>
        <xdr:cNvPr id="171" name="Flowchart: Process 170"/>
        <xdr:cNvSpPr/>
      </xdr:nvSpPr>
      <xdr:spPr>
        <a:xfrm>
          <a:off x="42891075" y="136902825"/>
          <a:ext cx="132397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Notes</a:t>
          </a:r>
        </a:p>
      </xdr:txBody>
    </xdr:sp>
    <xdr:clientData fPrintsWithSheet="0"/>
  </xdr:twoCellAnchor>
  <xdr:twoCellAnchor>
    <xdr:from>
      <xdr:col>36</xdr:col>
      <xdr:colOff>2262069</xdr:colOff>
      <xdr:row>542</xdr:row>
      <xdr:rowOff>161925</xdr:rowOff>
    </xdr:from>
    <xdr:to>
      <xdr:col>36</xdr:col>
      <xdr:colOff>3609093</xdr:colOff>
      <xdr:row>542</xdr:row>
      <xdr:rowOff>607692</xdr:rowOff>
    </xdr:to>
    <xdr:sp macro="[0]!GoToOutputTable_Module3SafB" textlink="">
      <xdr:nvSpPr>
        <xdr:cNvPr id="172" name="Flowchart: Process 171"/>
        <xdr:cNvSpPr/>
      </xdr:nvSpPr>
      <xdr:spPr>
        <a:xfrm>
          <a:off x="44381619" y="136902825"/>
          <a:ext cx="1347024"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fPrintsWithSheet="0"/>
  </xdr:twoCellAnchor>
  <mc:AlternateContent xmlns:mc="http://schemas.openxmlformats.org/markup-compatibility/2006">
    <mc:Choice xmlns:a14="http://schemas.microsoft.com/office/drawing/2010/main" Requires="a14">
      <xdr:twoCellAnchor>
        <xdr:from>
          <xdr:col>36</xdr:col>
          <xdr:colOff>3733800</xdr:colOff>
          <xdr:row>591</xdr:row>
          <xdr:rowOff>228600</xdr:rowOff>
        </xdr:from>
        <xdr:to>
          <xdr:col>36</xdr:col>
          <xdr:colOff>5495925</xdr:colOff>
          <xdr:row>591</xdr:row>
          <xdr:rowOff>676275</xdr:rowOff>
        </xdr:to>
        <xdr:sp macro="" textlink="">
          <xdr:nvSpPr>
            <xdr:cNvPr id="17427" name="Button 19" hidden="1">
              <a:extLst>
                <a:ext uri="{63B3BB69-23CF-44E3-9099-C40C66FF867C}">
                  <a14:compatExt spid="_x0000_s1742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xdr:twoCellAnchor>
    <xdr:from>
      <xdr:col>36</xdr:col>
      <xdr:colOff>714375</xdr:colOff>
      <xdr:row>591</xdr:row>
      <xdr:rowOff>238125</xdr:rowOff>
    </xdr:from>
    <xdr:to>
      <xdr:col>36</xdr:col>
      <xdr:colOff>2038350</xdr:colOff>
      <xdr:row>591</xdr:row>
      <xdr:rowOff>683892</xdr:rowOff>
    </xdr:to>
    <xdr:sp macro="[0]!Table3_OutputPrintBox_Click" textlink="">
      <xdr:nvSpPr>
        <xdr:cNvPr id="173" name="Flowchart: Process 172"/>
        <xdr:cNvSpPr/>
      </xdr:nvSpPr>
      <xdr:spPr>
        <a:xfrm>
          <a:off x="42833925" y="149428200"/>
          <a:ext cx="132397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Notes</a:t>
          </a:r>
        </a:p>
      </xdr:txBody>
    </xdr:sp>
    <xdr:clientData fPrintsWithSheet="0"/>
  </xdr:twoCellAnchor>
  <xdr:twoCellAnchor>
    <xdr:from>
      <xdr:col>36</xdr:col>
      <xdr:colOff>2204919</xdr:colOff>
      <xdr:row>591</xdr:row>
      <xdr:rowOff>238125</xdr:rowOff>
    </xdr:from>
    <xdr:to>
      <xdr:col>36</xdr:col>
      <xdr:colOff>3551943</xdr:colOff>
      <xdr:row>591</xdr:row>
      <xdr:rowOff>683892</xdr:rowOff>
    </xdr:to>
    <xdr:sp macro="[0]!GoToOutputTable_Module3SafC" textlink="">
      <xdr:nvSpPr>
        <xdr:cNvPr id="174" name="Flowchart: Process 173"/>
        <xdr:cNvSpPr/>
      </xdr:nvSpPr>
      <xdr:spPr>
        <a:xfrm>
          <a:off x="44324469" y="149428200"/>
          <a:ext cx="1347024"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fPrintsWithSheet="0"/>
  </xdr:twoCellAnchor>
  <mc:AlternateContent xmlns:mc="http://schemas.openxmlformats.org/markup-compatibility/2006">
    <mc:Choice xmlns:a14="http://schemas.microsoft.com/office/drawing/2010/main" Requires="a14">
      <xdr:twoCellAnchor>
        <xdr:from>
          <xdr:col>36</xdr:col>
          <xdr:colOff>3667125</xdr:colOff>
          <xdr:row>638</xdr:row>
          <xdr:rowOff>228600</xdr:rowOff>
        </xdr:from>
        <xdr:to>
          <xdr:col>36</xdr:col>
          <xdr:colOff>5429250</xdr:colOff>
          <xdr:row>638</xdr:row>
          <xdr:rowOff>676275</xdr:rowOff>
        </xdr:to>
        <xdr:sp macro="" textlink="">
          <xdr:nvSpPr>
            <xdr:cNvPr id="17428" name="Button 20" hidden="1">
              <a:extLst>
                <a:ext uri="{63B3BB69-23CF-44E3-9099-C40C66FF867C}">
                  <a14:compatExt spid="_x0000_s1742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xdr:twoCellAnchor>
    <xdr:from>
      <xdr:col>36</xdr:col>
      <xdr:colOff>647700</xdr:colOff>
      <xdr:row>638</xdr:row>
      <xdr:rowOff>238125</xdr:rowOff>
    </xdr:from>
    <xdr:to>
      <xdr:col>36</xdr:col>
      <xdr:colOff>1971675</xdr:colOff>
      <xdr:row>638</xdr:row>
      <xdr:rowOff>683892</xdr:rowOff>
    </xdr:to>
    <xdr:sp macro="[0]!Table3_OutputPrintBox_Click" textlink="">
      <xdr:nvSpPr>
        <xdr:cNvPr id="175" name="Flowchart: Process 174"/>
        <xdr:cNvSpPr/>
      </xdr:nvSpPr>
      <xdr:spPr>
        <a:xfrm>
          <a:off x="42767250" y="160391475"/>
          <a:ext cx="132397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Notes</a:t>
          </a:r>
        </a:p>
      </xdr:txBody>
    </xdr:sp>
    <xdr:clientData fPrintsWithSheet="0"/>
  </xdr:twoCellAnchor>
  <xdr:twoCellAnchor>
    <xdr:from>
      <xdr:col>36</xdr:col>
      <xdr:colOff>2138244</xdr:colOff>
      <xdr:row>638</xdr:row>
      <xdr:rowOff>238125</xdr:rowOff>
    </xdr:from>
    <xdr:to>
      <xdr:col>36</xdr:col>
      <xdr:colOff>3485268</xdr:colOff>
      <xdr:row>638</xdr:row>
      <xdr:rowOff>683892</xdr:rowOff>
    </xdr:to>
    <xdr:sp macro="[0]!GoToOutputTable_Module3SafD" textlink="">
      <xdr:nvSpPr>
        <xdr:cNvPr id="176" name="Flowchart: Process 175"/>
        <xdr:cNvSpPr/>
      </xdr:nvSpPr>
      <xdr:spPr>
        <a:xfrm>
          <a:off x="44257794" y="160391475"/>
          <a:ext cx="1347024"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fPrintsWithSheet="0"/>
  </xdr:twoCellAnchor>
  <mc:AlternateContent xmlns:mc="http://schemas.openxmlformats.org/markup-compatibility/2006">
    <mc:Choice xmlns:a14="http://schemas.microsoft.com/office/drawing/2010/main" Requires="a14">
      <xdr:twoCellAnchor>
        <xdr:from>
          <xdr:col>36</xdr:col>
          <xdr:colOff>3819525</xdr:colOff>
          <xdr:row>706</xdr:row>
          <xdr:rowOff>200025</xdr:rowOff>
        </xdr:from>
        <xdr:to>
          <xdr:col>36</xdr:col>
          <xdr:colOff>5581650</xdr:colOff>
          <xdr:row>706</xdr:row>
          <xdr:rowOff>647700</xdr:rowOff>
        </xdr:to>
        <xdr:sp macro="" textlink="">
          <xdr:nvSpPr>
            <xdr:cNvPr id="17429" name="Button 21" hidden="1">
              <a:extLst>
                <a:ext uri="{63B3BB69-23CF-44E3-9099-C40C66FF867C}">
                  <a14:compatExt spid="_x0000_s1742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xdr:twoCellAnchor>
    <xdr:from>
      <xdr:col>36</xdr:col>
      <xdr:colOff>800100</xdr:colOff>
      <xdr:row>706</xdr:row>
      <xdr:rowOff>209550</xdr:rowOff>
    </xdr:from>
    <xdr:to>
      <xdr:col>36</xdr:col>
      <xdr:colOff>2124075</xdr:colOff>
      <xdr:row>706</xdr:row>
      <xdr:rowOff>655317</xdr:rowOff>
    </xdr:to>
    <xdr:sp macro="[0]!Table3_OutputPrintBox_Click" textlink="">
      <xdr:nvSpPr>
        <xdr:cNvPr id="177" name="Flowchart: Process 176"/>
        <xdr:cNvSpPr/>
      </xdr:nvSpPr>
      <xdr:spPr>
        <a:xfrm>
          <a:off x="42919650" y="175669575"/>
          <a:ext cx="132397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Notes</a:t>
          </a:r>
        </a:p>
      </xdr:txBody>
    </xdr:sp>
    <xdr:clientData fPrintsWithSheet="0"/>
  </xdr:twoCellAnchor>
  <xdr:twoCellAnchor>
    <xdr:from>
      <xdr:col>36</xdr:col>
      <xdr:colOff>2290644</xdr:colOff>
      <xdr:row>706</xdr:row>
      <xdr:rowOff>209550</xdr:rowOff>
    </xdr:from>
    <xdr:to>
      <xdr:col>36</xdr:col>
      <xdr:colOff>3637668</xdr:colOff>
      <xdr:row>706</xdr:row>
      <xdr:rowOff>655317</xdr:rowOff>
    </xdr:to>
    <xdr:sp macro="[0]!GoToOutputTable_Module3SafE" textlink="">
      <xdr:nvSpPr>
        <xdr:cNvPr id="178" name="Flowchart: Process 177"/>
        <xdr:cNvSpPr/>
      </xdr:nvSpPr>
      <xdr:spPr>
        <a:xfrm>
          <a:off x="44410194" y="175669575"/>
          <a:ext cx="1347024"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fPrintsWithSheet="0"/>
  </xdr:twoCellAnchor>
  <mc:AlternateContent xmlns:mc="http://schemas.openxmlformats.org/markup-compatibility/2006">
    <mc:Choice xmlns:a14="http://schemas.microsoft.com/office/drawing/2010/main" Requires="a14">
      <xdr:twoCellAnchor>
        <xdr:from>
          <xdr:col>36</xdr:col>
          <xdr:colOff>3648075</xdr:colOff>
          <xdr:row>747</xdr:row>
          <xdr:rowOff>152400</xdr:rowOff>
        </xdr:from>
        <xdr:to>
          <xdr:col>36</xdr:col>
          <xdr:colOff>5410200</xdr:colOff>
          <xdr:row>747</xdr:row>
          <xdr:rowOff>600075</xdr:rowOff>
        </xdr:to>
        <xdr:sp macro="" textlink="">
          <xdr:nvSpPr>
            <xdr:cNvPr id="17430" name="Button 22" hidden="1">
              <a:extLst>
                <a:ext uri="{63B3BB69-23CF-44E3-9099-C40C66FF867C}">
                  <a14:compatExt spid="_x0000_s1743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xdr:twoCellAnchor>
    <xdr:from>
      <xdr:col>36</xdr:col>
      <xdr:colOff>628650</xdr:colOff>
      <xdr:row>747</xdr:row>
      <xdr:rowOff>161925</xdr:rowOff>
    </xdr:from>
    <xdr:to>
      <xdr:col>36</xdr:col>
      <xdr:colOff>1952625</xdr:colOff>
      <xdr:row>747</xdr:row>
      <xdr:rowOff>607692</xdr:rowOff>
    </xdr:to>
    <xdr:sp macro="[0]!Table3_OutputPrintBox_Click" textlink="">
      <xdr:nvSpPr>
        <xdr:cNvPr id="179" name="Flowchart: Process 178"/>
        <xdr:cNvSpPr/>
      </xdr:nvSpPr>
      <xdr:spPr>
        <a:xfrm>
          <a:off x="42748200" y="183994425"/>
          <a:ext cx="132397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Notes</a:t>
          </a:r>
        </a:p>
      </xdr:txBody>
    </xdr:sp>
    <xdr:clientData fPrintsWithSheet="0"/>
  </xdr:twoCellAnchor>
  <xdr:twoCellAnchor>
    <xdr:from>
      <xdr:col>36</xdr:col>
      <xdr:colOff>2119194</xdr:colOff>
      <xdr:row>747</xdr:row>
      <xdr:rowOff>161925</xdr:rowOff>
    </xdr:from>
    <xdr:to>
      <xdr:col>36</xdr:col>
      <xdr:colOff>3466218</xdr:colOff>
      <xdr:row>747</xdr:row>
      <xdr:rowOff>607692</xdr:rowOff>
    </xdr:to>
    <xdr:sp macro="[0]!GoToOutputTable_Module3SafF" textlink="">
      <xdr:nvSpPr>
        <xdr:cNvPr id="180" name="Flowchart: Process 179"/>
        <xdr:cNvSpPr/>
      </xdr:nvSpPr>
      <xdr:spPr>
        <a:xfrm>
          <a:off x="44238744" y="183994425"/>
          <a:ext cx="1347024"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fPrintsWithSheet="0"/>
  </xdr:twoCellAnchor>
  <mc:AlternateContent xmlns:mc="http://schemas.openxmlformats.org/markup-compatibility/2006">
    <mc:Choice xmlns:a14="http://schemas.microsoft.com/office/drawing/2010/main" Requires="a14">
      <xdr:twoCellAnchor>
        <xdr:from>
          <xdr:col>36</xdr:col>
          <xdr:colOff>3686175</xdr:colOff>
          <xdr:row>790</xdr:row>
          <xdr:rowOff>219075</xdr:rowOff>
        </xdr:from>
        <xdr:to>
          <xdr:col>36</xdr:col>
          <xdr:colOff>5448300</xdr:colOff>
          <xdr:row>790</xdr:row>
          <xdr:rowOff>666750</xdr:rowOff>
        </xdr:to>
        <xdr:sp macro="" textlink="">
          <xdr:nvSpPr>
            <xdr:cNvPr id="17431" name="Button 23" hidden="1">
              <a:extLst>
                <a:ext uri="{63B3BB69-23CF-44E3-9099-C40C66FF867C}">
                  <a14:compatExt spid="_x0000_s1743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rPr>
                <a:t>If necessary, click here to auto-fit the text</a:t>
              </a:r>
            </a:p>
          </xdr:txBody>
        </xdr:sp>
        <xdr:clientData fPrintsWithSheet="0"/>
      </xdr:twoCellAnchor>
    </mc:Choice>
    <mc:Fallback/>
  </mc:AlternateContent>
  <xdr:twoCellAnchor>
    <xdr:from>
      <xdr:col>36</xdr:col>
      <xdr:colOff>666750</xdr:colOff>
      <xdr:row>790</xdr:row>
      <xdr:rowOff>228600</xdr:rowOff>
    </xdr:from>
    <xdr:to>
      <xdr:col>36</xdr:col>
      <xdr:colOff>1990725</xdr:colOff>
      <xdr:row>790</xdr:row>
      <xdr:rowOff>674367</xdr:rowOff>
    </xdr:to>
    <xdr:sp macro="[0]!Table3_OutputPrintBox_Click" textlink="">
      <xdr:nvSpPr>
        <xdr:cNvPr id="181" name="Flowchart: Process 180"/>
        <xdr:cNvSpPr/>
      </xdr:nvSpPr>
      <xdr:spPr>
        <a:xfrm>
          <a:off x="42786300" y="192633600"/>
          <a:ext cx="1323975"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Print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Notes</a:t>
          </a:r>
        </a:p>
      </xdr:txBody>
    </xdr:sp>
    <xdr:clientData fPrintsWithSheet="0"/>
  </xdr:twoCellAnchor>
  <xdr:twoCellAnchor>
    <xdr:from>
      <xdr:col>36</xdr:col>
      <xdr:colOff>2157294</xdr:colOff>
      <xdr:row>790</xdr:row>
      <xdr:rowOff>228600</xdr:rowOff>
    </xdr:from>
    <xdr:to>
      <xdr:col>36</xdr:col>
      <xdr:colOff>3504318</xdr:colOff>
      <xdr:row>790</xdr:row>
      <xdr:rowOff>674367</xdr:rowOff>
    </xdr:to>
    <xdr:sp macro="[0]!GoToOutputTable_Module3SafG" textlink="">
      <xdr:nvSpPr>
        <xdr:cNvPr id="182" name="Flowchart: Process 181"/>
        <xdr:cNvSpPr/>
      </xdr:nvSpPr>
      <xdr:spPr>
        <a:xfrm>
          <a:off x="44276844" y="192633600"/>
          <a:ext cx="1347024" cy="445767"/>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Output Table</a:t>
          </a:r>
        </a:p>
      </xdr:txBody>
    </xdr:sp>
    <xdr:clientData fPrintsWithSheet="0"/>
  </xdr:twoCellAnchor>
  <xdr:twoCellAnchor>
    <xdr:from>
      <xdr:col>18</xdr:col>
      <xdr:colOff>2667000</xdr:colOff>
      <xdr:row>77</xdr:row>
      <xdr:rowOff>152400</xdr:rowOff>
    </xdr:from>
    <xdr:to>
      <xdr:col>20</xdr:col>
      <xdr:colOff>77562</xdr:colOff>
      <xdr:row>77</xdr:row>
      <xdr:rowOff>602400</xdr:rowOff>
    </xdr:to>
    <xdr:sp macro="[0]!GoToOutputTables" textlink="">
      <xdr:nvSpPr>
        <xdr:cNvPr id="183" name="Flowchart: Process 182"/>
        <xdr:cNvSpPr/>
      </xdr:nvSpPr>
      <xdr:spPr>
        <a:xfrm flipH="1">
          <a:off x="28403550" y="23298150"/>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2</xdr:col>
      <xdr:colOff>2505076</xdr:colOff>
      <xdr:row>5</xdr:row>
      <xdr:rowOff>906236</xdr:rowOff>
    </xdr:from>
    <xdr:to>
      <xdr:col>2</xdr:col>
      <xdr:colOff>3924301</xdr:colOff>
      <xdr:row>5</xdr:row>
      <xdr:rowOff>1172936</xdr:rowOff>
    </xdr:to>
    <xdr:sp macro="[0]!GoToOutputTable_Module2SafA" textlink="">
      <xdr:nvSpPr>
        <xdr:cNvPr id="186" name="Flowchart: Process 185"/>
        <xdr:cNvSpPr/>
      </xdr:nvSpPr>
      <xdr:spPr>
        <a:xfrm>
          <a:off x="2676526" y="2544536"/>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(a)</a:t>
          </a:r>
        </a:p>
      </xdr:txBody>
    </xdr:sp>
    <xdr:clientData/>
  </xdr:twoCellAnchor>
  <xdr:twoCellAnchor>
    <xdr:from>
      <xdr:col>2</xdr:col>
      <xdr:colOff>2505076</xdr:colOff>
      <xdr:row>5</xdr:row>
      <xdr:rowOff>1288597</xdr:rowOff>
    </xdr:from>
    <xdr:to>
      <xdr:col>2</xdr:col>
      <xdr:colOff>3924301</xdr:colOff>
      <xdr:row>5</xdr:row>
      <xdr:rowOff>1555297</xdr:rowOff>
    </xdr:to>
    <xdr:sp macro="[0]!GoToOutputTable_Module2SafB" textlink="">
      <xdr:nvSpPr>
        <xdr:cNvPr id="187" name="Flowchart: Process 186"/>
        <xdr:cNvSpPr/>
      </xdr:nvSpPr>
      <xdr:spPr>
        <a:xfrm>
          <a:off x="2676526" y="2926897"/>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(b)</a:t>
          </a:r>
        </a:p>
      </xdr:txBody>
    </xdr:sp>
    <xdr:clientData/>
  </xdr:twoCellAnchor>
  <xdr:twoCellAnchor>
    <xdr:from>
      <xdr:col>2</xdr:col>
      <xdr:colOff>2505076</xdr:colOff>
      <xdr:row>5</xdr:row>
      <xdr:rowOff>1670958</xdr:rowOff>
    </xdr:from>
    <xdr:to>
      <xdr:col>2</xdr:col>
      <xdr:colOff>3924301</xdr:colOff>
      <xdr:row>5</xdr:row>
      <xdr:rowOff>1937658</xdr:rowOff>
    </xdr:to>
    <xdr:sp macro="[0]!GoToOutputTable_Module2SafC" textlink="">
      <xdr:nvSpPr>
        <xdr:cNvPr id="188" name="Flowchart: Process 187"/>
        <xdr:cNvSpPr/>
      </xdr:nvSpPr>
      <xdr:spPr>
        <a:xfrm>
          <a:off x="2676526" y="3309258"/>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(c)</a:t>
          </a:r>
        </a:p>
      </xdr:txBody>
    </xdr:sp>
    <xdr:clientData/>
  </xdr:twoCellAnchor>
  <xdr:twoCellAnchor>
    <xdr:from>
      <xdr:col>2</xdr:col>
      <xdr:colOff>2505076</xdr:colOff>
      <xdr:row>5</xdr:row>
      <xdr:rowOff>2053319</xdr:rowOff>
    </xdr:from>
    <xdr:to>
      <xdr:col>2</xdr:col>
      <xdr:colOff>3924301</xdr:colOff>
      <xdr:row>5</xdr:row>
      <xdr:rowOff>2320019</xdr:rowOff>
    </xdr:to>
    <xdr:sp macro="[0]!GoToOutputTable_Module2SafD" textlink="">
      <xdr:nvSpPr>
        <xdr:cNvPr id="189" name="Flowchart: Process 188"/>
        <xdr:cNvSpPr/>
      </xdr:nvSpPr>
      <xdr:spPr>
        <a:xfrm>
          <a:off x="2676526" y="3691619"/>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(d)</a:t>
          </a:r>
        </a:p>
      </xdr:txBody>
    </xdr:sp>
    <xdr:clientData/>
  </xdr:twoCellAnchor>
  <xdr:twoCellAnchor>
    <xdr:from>
      <xdr:col>2</xdr:col>
      <xdr:colOff>2505076</xdr:colOff>
      <xdr:row>5</xdr:row>
      <xdr:rowOff>2435680</xdr:rowOff>
    </xdr:from>
    <xdr:to>
      <xdr:col>2</xdr:col>
      <xdr:colOff>3924301</xdr:colOff>
      <xdr:row>5</xdr:row>
      <xdr:rowOff>2702380</xdr:rowOff>
    </xdr:to>
    <xdr:sp macro="[0]!GoToOutputTable_Module2Safe" textlink="">
      <xdr:nvSpPr>
        <xdr:cNvPr id="190" name="Flowchart: Process 189"/>
        <xdr:cNvSpPr/>
      </xdr:nvSpPr>
      <xdr:spPr>
        <a:xfrm>
          <a:off x="2676526" y="4073980"/>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(e)</a:t>
          </a:r>
        </a:p>
      </xdr:txBody>
    </xdr:sp>
    <xdr:clientData/>
  </xdr:twoCellAnchor>
  <xdr:twoCellAnchor>
    <xdr:from>
      <xdr:col>2</xdr:col>
      <xdr:colOff>2505076</xdr:colOff>
      <xdr:row>5</xdr:row>
      <xdr:rowOff>2818041</xdr:rowOff>
    </xdr:from>
    <xdr:to>
      <xdr:col>2</xdr:col>
      <xdr:colOff>3924301</xdr:colOff>
      <xdr:row>5</xdr:row>
      <xdr:rowOff>3084741</xdr:rowOff>
    </xdr:to>
    <xdr:sp macro="[0]!GoToOutputTable_Module2SafF" textlink="">
      <xdr:nvSpPr>
        <xdr:cNvPr id="191" name="Flowchart: Process 190"/>
        <xdr:cNvSpPr/>
      </xdr:nvSpPr>
      <xdr:spPr>
        <a:xfrm>
          <a:off x="2676526" y="4456341"/>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(f)</a:t>
          </a:r>
        </a:p>
      </xdr:txBody>
    </xdr:sp>
    <xdr:clientData/>
  </xdr:twoCellAnchor>
  <xdr:twoCellAnchor>
    <xdr:from>
      <xdr:col>2</xdr:col>
      <xdr:colOff>2505076</xdr:colOff>
      <xdr:row>5</xdr:row>
      <xdr:rowOff>3200400</xdr:rowOff>
    </xdr:from>
    <xdr:to>
      <xdr:col>2</xdr:col>
      <xdr:colOff>3924301</xdr:colOff>
      <xdr:row>5</xdr:row>
      <xdr:rowOff>3467100</xdr:rowOff>
    </xdr:to>
    <xdr:sp macro="[0]!GoToOutputTable_Module2SafG" textlink="">
      <xdr:nvSpPr>
        <xdr:cNvPr id="192" name="Flowchart: Process 191"/>
        <xdr:cNvSpPr/>
      </xdr:nvSpPr>
      <xdr:spPr>
        <a:xfrm>
          <a:off x="2676526" y="4838700"/>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(g)</a:t>
          </a:r>
        </a:p>
      </xdr:txBody>
    </xdr:sp>
    <xdr:clientData/>
  </xdr:twoCellAnchor>
  <xdr:twoCellAnchor>
    <xdr:from>
      <xdr:col>2</xdr:col>
      <xdr:colOff>457201</xdr:colOff>
      <xdr:row>5</xdr:row>
      <xdr:rowOff>228600</xdr:rowOff>
    </xdr:from>
    <xdr:to>
      <xdr:col>2</xdr:col>
      <xdr:colOff>1571626</xdr:colOff>
      <xdr:row>5</xdr:row>
      <xdr:rowOff>476250</xdr:rowOff>
    </xdr:to>
    <xdr:sp macro="" textlink="">
      <xdr:nvSpPr>
        <xdr:cNvPr id="193" name="TextBox 192"/>
        <xdr:cNvSpPr txBox="1"/>
      </xdr:nvSpPr>
      <xdr:spPr>
        <a:xfrm>
          <a:off x="628651" y="1866900"/>
          <a:ext cx="111442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1400" b="1">
              <a:solidFill>
                <a:schemeClr val="tx2"/>
              </a:solidFill>
              <a:latin typeface="+mj-lt"/>
            </a:rPr>
            <a:t>Module 1</a:t>
          </a:r>
        </a:p>
      </xdr:txBody>
    </xdr:sp>
    <xdr:clientData/>
  </xdr:twoCellAnchor>
  <xdr:twoCellAnchor>
    <xdr:from>
      <xdr:col>2</xdr:col>
      <xdr:colOff>2657476</xdr:colOff>
      <xdr:row>5</xdr:row>
      <xdr:rowOff>228600</xdr:rowOff>
    </xdr:from>
    <xdr:to>
      <xdr:col>2</xdr:col>
      <xdr:colOff>3771901</xdr:colOff>
      <xdr:row>5</xdr:row>
      <xdr:rowOff>476250</xdr:rowOff>
    </xdr:to>
    <xdr:sp macro="" textlink="">
      <xdr:nvSpPr>
        <xdr:cNvPr id="194" name="TextBox 193"/>
        <xdr:cNvSpPr txBox="1"/>
      </xdr:nvSpPr>
      <xdr:spPr>
        <a:xfrm>
          <a:off x="2828926" y="1866900"/>
          <a:ext cx="111442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1400" b="1">
              <a:solidFill>
                <a:schemeClr val="tx2"/>
              </a:solidFill>
              <a:latin typeface="+mj-lt"/>
            </a:rPr>
            <a:t>Module 2</a:t>
          </a:r>
        </a:p>
      </xdr:txBody>
    </xdr:sp>
    <xdr:clientData/>
  </xdr:twoCellAnchor>
  <xdr:twoCellAnchor>
    <xdr:from>
      <xdr:col>2</xdr:col>
      <xdr:colOff>5876926</xdr:colOff>
      <xdr:row>5</xdr:row>
      <xdr:rowOff>228600</xdr:rowOff>
    </xdr:from>
    <xdr:to>
      <xdr:col>2</xdr:col>
      <xdr:colOff>6991351</xdr:colOff>
      <xdr:row>5</xdr:row>
      <xdr:rowOff>476250</xdr:rowOff>
    </xdr:to>
    <xdr:sp macro="" textlink="">
      <xdr:nvSpPr>
        <xdr:cNvPr id="195" name="TextBox 194"/>
        <xdr:cNvSpPr txBox="1"/>
      </xdr:nvSpPr>
      <xdr:spPr>
        <a:xfrm>
          <a:off x="6048376" y="1866900"/>
          <a:ext cx="111442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1400" b="1">
              <a:solidFill>
                <a:schemeClr val="tx2"/>
              </a:solidFill>
              <a:latin typeface="+mj-lt"/>
            </a:rPr>
            <a:t>Module 3</a:t>
          </a:r>
        </a:p>
      </xdr:txBody>
    </xdr:sp>
    <xdr:clientData/>
  </xdr:twoCellAnchor>
  <xdr:twoCellAnchor>
    <xdr:from>
      <xdr:col>2</xdr:col>
      <xdr:colOff>2286000</xdr:colOff>
      <xdr:row>5</xdr:row>
      <xdr:rowOff>523875</xdr:rowOff>
    </xdr:from>
    <xdr:to>
      <xdr:col>2</xdr:col>
      <xdr:colOff>4143376</xdr:colOff>
      <xdr:row>5</xdr:row>
      <xdr:rowOff>790575</xdr:rowOff>
    </xdr:to>
    <xdr:sp macro="[0]!GoToOutputTable_Module2All" textlink="">
      <xdr:nvSpPr>
        <xdr:cNvPr id="196" name="Flowchart: Process 195"/>
        <xdr:cNvSpPr/>
      </xdr:nvSpPr>
      <xdr:spPr>
        <a:xfrm>
          <a:off x="2457450" y="2162175"/>
          <a:ext cx="1857376"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 2 - All Safeguards</a:t>
          </a:r>
        </a:p>
      </xdr:txBody>
    </xdr:sp>
    <xdr:clientData/>
  </xdr:twoCellAnchor>
  <xdr:twoCellAnchor>
    <xdr:from>
      <xdr:col>2</xdr:col>
      <xdr:colOff>4733926</xdr:colOff>
      <xdr:row>5</xdr:row>
      <xdr:rowOff>915761</xdr:rowOff>
    </xdr:from>
    <xdr:to>
      <xdr:col>2</xdr:col>
      <xdr:colOff>6153151</xdr:colOff>
      <xdr:row>5</xdr:row>
      <xdr:rowOff>1182461</xdr:rowOff>
    </xdr:to>
    <xdr:sp macro="[0]!GoToOutputTable_Module3SafA" textlink="">
      <xdr:nvSpPr>
        <xdr:cNvPr id="197" name="Flowchart: Process 196"/>
        <xdr:cNvSpPr/>
      </xdr:nvSpPr>
      <xdr:spPr>
        <a:xfrm>
          <a:off x="4905376" y="2554061"/>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(a)</a:t>
          </a:r>
        </a:p>
      </xdr:txBody>
    </xdr:sp>
    <xdr:clientData/>
  </xdr:twoCellAnchor>
  <xdr:twoCellAnchor>
    <xdr:from>
      <xdr:col>2</xdr:col>
      <xdr:colOff>4733926</xdr:colOff>
      <xdr:row>5</xdr:row>
      <xdr:rowOff>1298122</xdr:rowOff>
    </xdr:from>
    <xdr:to>
      <xdr:col>2</xdr:col>
      <xdr:colOff>6153151</xdr:colOff>
      <xdr:row>5</xdr:row>
      <xdr:rowOff>1564822</xdr:rowOff>
    </xdr:to>
    <xdr:sp macro="[0]!GoToOutputTable_Module3SafB" textlink="">
      <xdr:nvSpPr>
        <xdr:cNvPr id="198" name="Flowchart: Process 197"/>
        <xdr:cNvSpPr/>
      </xdr:nvSpPr>
      <xdr:spPr>
        <a:xfrm>
          <a:off x="4905376" y="2936422"/>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(b)</a:t>
          </a:r>
        </a:p>
      </xdr:txBody>
    </xdr:sp>
    <xdr:clientData/>
  </xdr:twoCellAnchor>
  <xdr:twoCellAnchor>
    <xdr:from>
      <xdr:col>2</xdr:col>
      <xdr:colOff>4733926</xdr:colOff>
      <xdr:row>5</xdr:row>
      <xdr:rowOff>1680483</xdr:rowOff>
    </xdr:from>
    <xdr:to>
      <xdr:col>2</xdr:col>
      <xdr:colOff>6153151</xdr:colOff>
      <xdr:row>5</xdr:row>
      <xdr:rowOff>1947183</xdr:rowOff>
    </xdr:to>
    <xdr:sp macro="[0]!GoToOutputTable_Module3SafC" textlink="">
      <xdr:nvSpPr>
        <xdr:cNvPr id="199" name="Flowchart: Process 198"/>
        <xdr:cNvSpPr/>
      </xdr:nvSpPr>
      <xdr:spPr>
        <a:xfrm>
          <a:off x="4905376" y="3318783"/>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(c)</a:t>
          </a:r>
        </a:p>
      </xdr:txBody>
    </xdr:sp>
    <xdr:clientData/>
  </xdr:twoCellAnchor>
  <xdr:twoCellAnchor>
    <xdr:from>
      <xdr:col>2</xdr:col>
      <xdr:colOff>4733926</xdr:colOff>
      <xdr:row>5</xdr:row>
      <xdr:rowOff>2062844</xdr:rowOff>
    </xdr:from>
    <xdr:to>
      <xdr:col>2</xdr:col>
      <xdr:colOff>6153151</xdr:colOff>
      <xdr:row>5</xdr:row>
      <xdr:rowOff>2329544</xdr:rowOff>
    </xdr:to>
    <xdr:sp macro="[0]!GoToOutputTable_Module3SafD" textlink="">
      <xdr:nvSpPr>
        <xdr:cNvPr id="200" name="Flowchart: Process 199"/>
        <xdr:cNvSpPr/>
      </xdr:nvSpPr>
      <xdr:spPr>
        <a:xfrm>
          <a:off x="4905376" y="3701144"/>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(d)</a:t>
          </a:r>
        </a:p>
      </xdr:txBody>
    </xdr:sp>
    <xdr:clientData/>
  </xdr:twoCellAnchor>
  <xdr:twoCellAnchor>
    <xdr:from>
      <xdr:col>2</xdr:col>
      <xdr:colOff>4733926</xdr:colOff>
      <xdr:row>5</xdr:row>
      <xdr:rowOff>2445205</xdr:rowOff>
    </xdr:from>
    <xdr:to>
      <xdr:col>2</xdr:col>
      <xdr:colOff>6153151</xdr:colOff>
      <xdr:row>5</xdr:row>
      <xdr:rowOff>2711905</xdr:rowOff>
    </xdr:to>
    <xdr:sp macro="[0]!GoToOutputTable_Module3SafE" textlink="">
      <xdr:nvSpPr>
        <xdr:cNvPr id="201" name="Flowchart: Process 200"/>
        <xdr:cNvSpPr/>
      </xdr:nvSpPr>
      <xdr:spPr>
        <a:xfrm>
          <a:off x="4905376" y="4083505"/>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(e)</a:t>
          </a:r>
        </a:p>
      </xdr:txBody>
    </xdr:sp>
    <xdr:clientData/>
  </xdr:twoCellAnchor>
  <xdr:twoCellAnchor>
    <xdr:from>
      <xdr:col>2</xdr:col>
      <xdr:colOff>4733926</xdr:colOff>
      <xdr:row>5</xdr:row>
      <xdr:rowOff>2827566</xdr:rowOff>
    </xdr:from>
    <xdr:to>
      <xdr:col>2</xdr:col>
      <xdr:colOff>6153151</xdr:colOff>
      <xdr:row>5</xdr:row>
      <xdr:rowOff>3094266</xdr:rowOff>
    </xdr:to>
    <xdr:sp macro="[0]!GoToOutputTable_Module3SafF" textlink="">
      <xdr:nvSpPr>
        <xdr:cNvPr id="202" name="Flowchart: Process 201"/>
        <xdr:cNvSpPr/>
      </xdr:nvSpPr>
      <xdr:spPr>
        <a:xfrm>
          <a:off x="4905376" y="4465866"/>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(f)</a:t>
          </a:r>
        </a:p>
      </xdr:txBody>
    </xdr:sp>
    <xdr:clientData/>
  </xdr:twoCellAnchor>
  <xdr:twoCellAnchor>
    <xdr:from>
      <xdr:col>2</xdr:col>
      <xdr:colOff>4733926</xdr:colOff>
      <xdr:row>5</xdr:row>
      <xdr:rowOff>3209925</xdr:rowOff>
    </xdr:from>
    <xdr:to>
      <xdr:col>2</xdr:col>
      <xdr:colOff>6153151</xdr:colOff>
      <xdr:row>5</xdr:row>
      <xdr:rowOff>3476625</xdr:rowOff>
    </xdr:to>
    <xdr:sp macro="[0]!GoToOutputTable_Module3SafG" textlink="">
      <xdr:nvSpPr>
        <xdr:cNvPr id="203" name="Flowchart: Process 202"/>
        <xdr:cNvSpPr/>
      </xdr:nvSpPr>
      <xdr:spPr>
        <a:xfrm>
          <a:off x="4905376" y="4848225"/>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(g)</a:t>
          </a:r>
        </a:p>
      </xdr:txBody>
    </xdr:sp>
    <xdr:clientData/>
  </xdr:twoCellAnchor>
  <xdr:twoCellAnchor>
    <xdr:from>
      <xdr:col>2</xdr:col>
      <xdr:colOff>4514850</xdr:colOff>
      <xdr:row>5</xdr:row>
      <xdr:rowOff>533400</xdr:rowOff>
    </xdr:from>
    <xdr:to>
      <xdr:col>2</xdr:col>
      <xdr:colOff>6372226</xdr:colOff>
      <xdr:row>5</xdr:row>
      <xdr:rowOff>800100</xdr:rowOff>
    </xdr:to>
    <xdr:sp macro="[0]!GoToOutputTable_Module3All" textlink="">
      <xdr:nvSpPr>
        <xdr:cNvPr id="204" name="Flowchart: Process 203"/>
        <xdr:cNvSpPr/>
      </xdr:nvSpPr>
      <xdr:spPr>
        <a:xfrm>
          <a:off x="4686300" y="2171700"/>
          <a:ext cx="1857376"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 3 - All Safeguards</a:t>
          </a:r>
        </a:p>
      </xdr:txBody>
    </xdr:sp>
    <xdr:clientData/>
  </xdr:twoCellAnchor>
  <xdr:twoCellAnchor>
    <xdr:from>
      <xdr:col>2</xdr:col>
      <xdr:colOff>85725</xdr:colOff>
      <xdr:row>5</xdr:row>
      <xdr:rowOff>523875</xdr:rowOff>
    </xdr:from>
    <xdr:to>
      <xdr:col>2</xdr:col>
      <xdr:colOff>1943101</xdr:colOff>
      <xdr:row>5</xdr:row>
      <xdr:rowOff>790575</xdr:rowOff>
    </xdr:to>
    <xdr:sp macro="[0]!GoToOutputTable_Module1" textlink="">
      <xdr:nvSpPr>
        <xdr:cNvPr id="205" name="Flowchart: Process 204"/>
        <xdr:cNvSpPr/>
      </xdr:nvSpPr>
      <xdr:spPr>
        <a:xfrm>
          <a:off x="257175" y="2162175"/>
          <a:ext cx="1857376"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Table 1</a:t>
          </a:r>
        </a:p>
      </xdr:txBody>
    </xdr:sp>
    <xdr:clientData/>
  </xdr:twoCellAnchor>
  <xdr:twoCellAnchor>
    <xdr:from>
      <xdr:col>2</xdr:col>
      <xdr:colOff>6715126</xdr:colOff>
      <xdr:row>5</xdr:row>
      <xdr:rowOff>915761</xdr:rowOff>
    </xdr:from>
    <xdr:to>
      <xdr:col>2</xdr:col>
      <xdr:colOff>8134351</xdr:colOff>
      <xdr:row>5</xdr:row>
      <xdr:rowOff>1182461</xdr:rowOff>
    </xdr:to>
    <xdr:sp macro="[0]!GoToOutputTable_Module3NotesSafA" textlink="">
      <xdr:nvSpPr>
        <xdr:cNvPr id="206" name="Flowchart: Process 205"/>
        <xdr:cNvSpPr/>
      </xdr:nvSpPr>
      <xdr:spPr>
        <a:xfrm>
          <a:off x="6886576" y="2554061"/>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(a)</a:t>
          </a:r>
        </a:p>
      </xdr:txBody>
    </xdr:sp>
    <xdr:clientData/>
  </xdr:twoCellAnchor>
  <xdr:twoCellAnchor>
    <xdr:from>
      <xdr:col>2</xdr:col>
      <xdr:colOff>6715126</xdr:colOff>
      <xdr:row>5</xdr:row>
      <xdr:rowOff>1298122</xdr:rowOff>
    </xdr:from>
    <xdr:to>
      <xdr:col>2</xdr:col>
      <xdr:colOff>8134351</xdr:colOff>
      <xdr:row>5</xdr:row>
      <xdr:rowOff>1564822</xdr:rowOff>
    </xdr:to>
    <xdr:sp macro="[0]!GoToOutputTable_Module3NotesSafB" textlink="">
      <xdr:nvSpPr>
        <xdr:cNvPr id="207" name="Flowchart: Process 206"/>
        <xdr:cNvSpPr/>
      </xdr:nvSpPr>
      <xdr:spPr>
        <a:xfrm>
          <a:off x="6886576" y="2936422"/>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(b)</a:t>
          </a:r>
        </a:p>
      </xdr:txBody>
    </xdr:sp>
    <xdr:clientData/>
  </xdr:twoCellAnchor>
  <xdr:twoCellAnchor>
    <xdr:from>
      <xdr:col>2</xdr:col>
      <xdr:colOff>6715126</xdr:colOff>
      <xdr:row>5</xdr:row>
      <xdr:rowOff>1680483</xdr:rowOff>
    </xdr:from>
    <xdr:to>
      <xdr:col>2</xdr:col>
      <xdr:colOff>8134351</xdr:colOff>
      <xdr:row>5</xdr:row>
      <xdr:rowOff>1947183</xdr:rowOff>
    </xdr:to>
    <xdr:sp macro="[0]!GoToOutputTable_Module3NotesSafC" textlink="">
      <xdr:nvSpPr>
        <xdr:cNvPr id="208" name="Flowchart: Process 207"/>
        <xdr:cNvSpPr/>
      </xdr:nvSpPr>
      <xdr:spPr>
        <a:xfrm>
          <a:off x="6886576" y="3318783"/>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(c)</a:t>
          </a:r>
        </a:p>
      </xdr:txBody>
    </xdr:sp>
    <xdr:clientData/>
  </xdr:twoCellAnchor>
  <xdr:twoCellAnchor>
    <xdr:from>
      <xdr:col>2</xdr:col>
      <xdr:colOff>6715126</xdr:colOff>
      <xdr:row>5</xdr:row>
      <xdr:rowOff>2062844</xdr:rowOff>
    </xdr:from>
    <xdr:to>
      <xdr:col>2</xdr:col>
      <xdr:colOff>8134351</xdr:colOff>
      <xdr:row>5</xdr:row>
      <xdr:rowOff>2329544</xdr:rowOff>
    </xdr:to>
    <xdr:sp macro="[0]!GoToOutputTable_Module3NotesSafD" textlink="">
      <xdr:nvSpPr>
        <xdr:cNvPr id="209" name="Flowchart: Process 208"/>
        <xdr:cNvSpPr/>
      </xdr:nvSpPr>
      <xdr:spPr>
        <a:xfrm>
          <a:off x="6886576" y="3701144"/>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(d)</a:t>
          </a:r>
        </a:p>
      </xdr:txBody>
    </xdr:sp>
    <xdr:clientData/>
  </xdr:twoCellAnchor>
  <xdr:twoCellAnchor>
    <xdr:from>
      <xdr:col>2</xdr:col>
      <xdr:colOff>6715126</xdr:colOff>
      <xdr:row>5</xdr:row>
      <xdr:rowOff>2445205</xdr:rowOff>
    </xdr:from>
    <xdr:to>
      <xdr:col>2</xdr:col>
      <xdr:colOff>8134351</xdr:colOff>
      <xdr:row>5</xdr:row>
      <xdr:rowOff>2711905</xdr:rowOff>
    </xdr:to>
    <xdr:sp macro="[0]!GoToOutputTable_Module3NotesSafE" textlink="">
      <xdr:nvSpPr>
        <xdr:cNvPr id="210" name="Flowchart: Process 209"/>
        <xdr:cNvSpPr/>
      </xdr:nvSpPr>
      <xdr:spPr>
        <a:xfrm>
          <a:off x="6886576" y="4083505"/>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(e)</a:t>
          </a:r>
        </a:p>
      </xdr:txBody>
    </xdr:sp>
    <xdr:clientData/>
  </xdr:twoCellAnchor>
  <xdr:twoCellAnchor>
    <xdr:from>
      <xdr:col>2</xdr:col>
      <xdr:colOff>6715126</xdr:colOff>
      <xdr:row>5</xdr:row>
      <xdr:rowOff>2827566</xdr:rowOff>
    </xdr:from>
    <xdr:to>
      <xdr:col>2</xdr:col>
      <xdr:colOff>8134351</xdr:colOff>
      <xdr:row>5</xdr:row>
      <xdr:rowOff>3094266</xdr:rowOff>
    </xdr:to>
    <xdr:sp macro="[0]!GoToOutputTable_Module3NotesSafF" textlink="">
      <xdr:nvSpPr>
        <xdr:cNvPr id="211" name="Flowchart: Process 210"/>
        <xdr:cNvSpPr/>
      </xdr:nvSpPr>
      <xdr:spPr>
        <a:xfrm>
          <a:off x="6886576" y="4465866"/>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(f)</a:t>
          </a:r>
        </a:p>
      </xdr:txBody>
    </xdr:sp>
    <xdr:clientData/>
  </xdr:twoCellAnchor>
  <xdr:twoCellAnchor>
    <xdr:from>
      <xdr:col>2</xdr:col>
      <xdr:colOff>6715126</xdr:colOff>
      <xdr:row>5</xdr:row>
      <xdr:rowOff>3209925</xdr:rowOff>
    </xdr:from>
    <xdr:to>
      <xdr:col>2</xdr:col>
      <xdr:colOff>8134351</xdr:colOff>
      <xdr:row>5</xdr:row>
      <xdr:rowOff>3476625</xdr:rowOff>
    </xdr:to>
    <xdr:sp macro="[0]!GoToOutputTable_Module3NotesSafG" textlink="">
      <xdr:nvSpPr>
        <xdr:cNvPr id="212" name="Flowchart: Process 211"/>
        <xdr:cNvSpPr/>
      </xdr:nvSpPr>
      <xdr:spPr>
        <a:xfrm>
          <a:off x="6886576" y="4848225"/>
          <a:ext cx="1419225"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(g)</a:t>
          </a:r>
        </a:p>
      </xdr:txBody>
    </xdr:sp>
    <xdr:clientData/>
  </xdr:twoCellAnchor>
  <xdr:twoCellAnchor>
    <xdr:from>
      <xdr:col>2</xdr:col>
      <xdr:colOff>6496050</xdr:colOff>
      <xdr:row>5</xdr:row>
      <xdr:rowOff>533400</xdr:rowOff>
    </xdr:from>
    <xdr:to>
      <xdr:col>2</xdr:col>
      <xdr:colOff>8353426</xdr:colOff>
      <xdr:row>5</xdr:row>
      <xdr:rowOff>800100</xdr:rowOff>
    </xdr:to>
    <xdr:sp macro="[0]!GoToOutputTable_Module3NotesAll" textlink="">
      <xdr:nvSpPr>
        <xdr:cNvPr id="213" name="Flowchart: Process 212"/>
        <xdr:cNvSpPr/>
      </xdr:nvSpPr>
      <xdr:spPr>
        <a:xfrm>
          <a:off x="6667500" y="2171700"/>
          <a:ext cx="1857376" cy="2667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Notes - All Safeguards</a:t>
          </a:r>
        </a:p>
      </xdr:txBody>
    </xdr:sp>
    <xdr:clientData/>
  </xdr:twoCellAnchor>
  <xdr:twoCellAnchor>
    <xdr:from>
      <xdr:col>7</xdr:col>
      <xdr:colOff>142875</xdr:colOff>
      <xdr:row>34</xdr:row>
      <xdr:rowOff>133350</xdr:rowOff>
    </xdr:from>
    <xdr:to>
      <xdr:col>9</xdr:col>
      <xdr:colOff>87087</xdr:colOff>
      <xdr:row>35</xdr:row>
      <xdr:rowOff>392850</xdr:rowOff>
    </xdr:to>
    <xdr:sp macro="[0]!GoToOutputTables" textlink="">
      <xdr:nvSpPr>
        <xdr:cNvPr id="214" name="Flowchart: Process 213"/>
        <xdr:cNvSpPr/>
      </xdr:nvSpPr>
      <xdr:spPr>
        <a:xfrm flipH="1">
          <a:off x="14058900" y="13182600"/>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18</xdr:col>
      <xdr:colOff>2695575</xdr:colOff>
      <xdr:row>137</xdr:row>
      <xdr:rowOff>152400</xdr:rowOff>
    </xdr:from>
    <xdr:to>
      <xdr:col>20</xdr:col>
      <xdr:colOff>106137</xdr:colOff>
      <xdr:row>137</xdr:row>
      <xdr:rowOff>602400</xdr:rowOff>
    </xdr:to>
    <xdr:sp macro="[0]!GoToOutputTables" textlink="">
      <xdr:nvSpPr>
        <xdr:cNvPr id="215" name="Flowchart: Process 214"/>
        <xdr:cNvSpPr/>
      </xdr:nvSpPr>
      <xdr:spPr>
        <a:xfrm flipH="1">
          <a:off x="28432125" y="3793807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18</xdr:col>
      <xdr:colOff>2695575</xdr:colOff>
      <xdr:row>191</xdr:row>
      <xdr:rowOff>85725</xdr:rowOff>
    </xdr:from>
    <xdr:to>
      <xdr:col>20</xdr:col>
      <xdr:colOff>106137</xdr:colOff>
      <xdr:row>191</xdr:row>
      <xdr:rowOff>535725</xdr:rowOff>
    </xdr:to>
    <xdr:sp macro="[0]!GoToOutputTables" textlink="">
      <xdr:nvSpPr>
        <xdr:cNvPr id="216" name="Flowchart: Process 215"/>
        <xdr:cNvSpPr/>
      </xdr:nvSpPr>
      <xdr:spPr>
        <a:xfrm flipH="1">
          <a:off x="28432125" y="5264467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18</xdr:col>
      <xdr:colOff>2695575</xdr:colOff>
      <xdr:row>247</xdr:row>
      <xdr:rowOff>171450</xdr:rowOff>
    </xdr:from>
    <xdr:to>
      <xdr:col>20</xdr:col>
      <xdr:colOff>106137</xdr:colOff>
      <xdr:row>248</xdr:row>
      <xdr:rowOff>430950</xdr:rowOff>
    </xdr:to>
    <xdr:sp macro="[0]!GoToOutputTables" textlink="">
      <xdr:nvSpPr>
        <xdr:cNvPr id="217" name="Flowchart: Process 216"/>
        <xdr:cNvSpPr/>
      </xdr:nvSpPr>
      <xdr:spPr>
        <a:xfrm flipH="1">
          <a:off x="28432125" y="66922650"/>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18</xdr:col>
      <xdr:colOff>2686050</xdr:colOff>
      <xdr:row>307</xdr:row>
      <xdr:rowOff>171450</xdr:rowOff>
    </xdr:from>
    <xdr:to>
      <xdr:col>20</xdr:col>
      <xdr:colOff>96612</xdr:colOff>
      <xdr:row>310</xdr:row>
      <xdr:rowOff>49950</xdr:rowOff>
    </xdr:to>
    <xdr:sp macro="[0]!GoToOutputTables" textlink="">
      <xdr:nvSpPr>
        <xdr:cNvPr id="218" name="Flowchart: Process 217"/>
        <xdr:cNvSpPr/>
      </xdr:nvSpPr>
      <xdr:spPr>
        <a:xfrm flipH="1">
          <a:off x="28422600" y="82296000"/>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18</xdr:col>
      <xdr:colOff>2686050</xdr:colOff>
      <xdr:row>362</xdr:row>
      <xdr:rowOff>161925</xdr:rowOff>
    </xdr:from>
    <xdr:to>
      <xdr:col>20</xdr:col>
      <xdr:colOff>96612</xdr:colOff>
      <xdr:row>363</xdr:row>
      <xdr:rowOff>421425</xdr:rowOff>
    </xdr:to>
    <xdr:sp macro="[0]!GoToOutputTables" textlink="">
      <xdr:nvSpPr>
        <xdr:cNvPr id="219" name="Flowchart: Process 218"/>
        <xdr:cNvSpPr/>
      </xdr:nvSpPr>
      <xdr:spPr>
        <a:xfrm flipH="1">
          <a:off x="28422600" y="9733597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18</xdr:col>
      <xdr:colOff>1076325</xdr:colOff>
      <xdr:row>401</xdr:row>
      <xdr:rowOff>142875</xdr:rowOff>
    </xdr:from>
    <xdr:to>
      <xdr:col>18</xdr:col>
      <xdr:colOff>2544537</xdr:colOff>
      <xdr:row>402</xdr:row>
      <xdr:rowOff>402375</xdr:rowOff>
    </xdr:to>
    <xdr:sp macro="[0]!GoToOutputTables" textlink="">
      <xdr:nvSpPr>
        <xdr:cNvPr id="220" name="Flowchart: Process 219"/>
        <xdr:cNvSpPr/>
      </xdr:nvSpPr>
      <xdr:spPr>
        <a:xfrm flipH="1">
          <a:off x="26812875" y="10579417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26</xdr:col>
      <xdr:colOff>438150</xdr:colOff>
      <xdr:row>460</xdr:row>
      <xdr:rowOff>685800</xdr:rowOff>
    </xdr:from>
    <xdr:to>
      <xdr:col>27</xdr:col>
      <xdr:colOff>1382487</xdr:colOff>
      <xdr:row>460</xdr:row>
      <xdr:rowOff>1135800</xdr:rowOff>
    </xdr:to>
    <xdr:sp macro="[0]!GoToOutputTables" textlink="">
      <xdr:nvSpPr>
        <xdr:cNvPr id="221" name="Flowchart: Process 220"/>
        <xdr:cNvSpPr/>
      </xdr:nvSpPr>
      <xdr:spPr>
        <a:xfrm flipH="1">
          <a:off x="33756600" y="120738900"/>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26</xdr:col>
      <xdr:colOff>428625</xdr:colOff>
      <xdr:row>522</xdr:row>
      <xdr:rowOff>695325</xdr:rowOff>
    </xdr:from>
    <xdr:to>
      <xdr:col>27</xdr:col>
      <xdr:colOff>1372962</xdr:colOff>
      <xdr:row>522</xdr:row>
      <xdr:rowOff>1145325</xdr:rowOff>
    </xdr:to>
    <xdr:sp macro="[0]!GoToOutputTables" textlink="">
      <xdr:nvSpPr>
        <xdr:cNvPr id="222" name="Flowchart: Process 221"/>
        <xdr:cNvSpPr/>
      </xdr:nvSpPr>
      <xdr:spPr>
        <a:xfrm flipH="1">
          <a:off x="33747075" y="13676947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26</xdr:col>
      <xdr:colOff>485775</xdr:colOff>
      <xdr:row>573</xdr:row>
      <xdr:rowOff>628650</xdr:rowOff>
    </xdr:from>
    <xdr:to>
      <xdr:col>27</xdr:col>
      <xdr:colOff>1430112</xdr:colOff>
      <xdr:row>573</xdr:row>
      <xdr:rowOff>1078650</xdr:rowOff>
    </xdr:to>
    <xdr:sp macro="[0]!GoToOutputTables" textlink="">
      <xdr:nvSpPr>
        <xdr:cNvPr id="223" name="Flowchart: Process 222"/>
        <xdr:cNvSpPr/>
      </xdr:nvSpPr>
      <xdr:spPr>
        <a:xfrm flipH="1">
          <a:off x="33804225" y="151409400"/>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26</xdr:col>
      <xdr:colOff>304800</xdr:colOff>
      <xdr:row>625</xdr:row>
      <xdr:rowOff>647700</xdr:rowOff>
    </xdr:from>
    <xdr:to>
      <xdr:col>27</xdr:col>
      <xdr:colOff>1249137</xdr:colOff>
      <xdr:row>625</xdr:row>
      <xdr:rowOff>1097700</xdr:rowOff>
    </xdr:to>
    <xdr:sp macro="[0]!GoToOutputTables" textlink="">
      <xdr:nvSpPr>
        <xdr:cNvPr id="224" name="Flowchart: Process 223"/>
        <xdr:cNvSpPr/>
      </xdr:nvSpPr>
      <xdr:spPr>
        <a:xfrm flipH="1">
          <a:off x="33623250" y="166382700"/>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26</xdr:col>
      <xdr:colOff>409575</xdr:colOff>
      <xdr:row>679</xdr:row>
      <xdr:rowOff>647700</xdr:rowOff>
    </xdr:from>
    <xdr:to>
      <xdr:col>27</xdr:col>
      <xdr:colOff>1353912</xdr:colOff>
      <xdr:row>679</xdr:row>
      <xdr:rowOff>1097700</xdr:rowOff>
    </xdr:to>
    <xdr:sp macro="[0]!GoToOutputTables" textlink="">
      <xdr:nvSpPr>
        <xdr:cNvPr id="225" name="Flowchart: Process 224"/>
        <xdr:cNvSpPr/>
      </xdr:nvSpPr>
      <xdr:spPr>
        <a:xfrm flipH="1">
          <a:off x="33728025" y="181222650"/>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26</xdr:col>
      <xdr:colOff>447675</xdr:colOff>
      <xdr:row>733</xdr:row>
      <xdr:rowOff>657225</xdr:rowOff>
    </xdr:from>
    <xdr:to>
      <xdr:col>27</xdr:col>
      <xdr:colOff>1392012</xdr:colOff>
      <xdr:row>733</xdr:row>
      <xdr:rowOff>1107225</xdr:rowOff>
    </xdr:to>
    <xdr:sp macro="[0]!GoToOutputTables" textlink="">
      <xdr:nvSpPr>
        <xdr:cNvPr id="226" name="Flowchart: Process 225"/>
        <xdr:cNvSpPr/>
      </xdr:nvSpPr>
      <xdr:spPr>
        <a:xfrm flipH="1">
          <a:off x="33766125" y="19506247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26</xdr:col>
      <xdr:colOff>323850</xdr:colOff>
      <xdr:row>777</xdr:row>
      <xdr:rowOff>657225</xdr:rowOff>
    </xdr:from>
    <xdr:to>
      <xdr:col>27</xdr:col>
      <xdr:colOff>1268187</xdr:colOff>
      <xdr:row>777</xdr:row>
      <xdr:rowOff>1107225</xdr:rowOff>
    </xdr:to>
    <xdr:sp macro="[0]!GoToOutputTables" textlink="">
      <xdr:nvSpPr>
        <xdr:cNvPr id="227" name="Flowchart: Process 226"/>
        <xdr:cNvSpPr/>
      </xdr:nvSpPr>
      <xdr:spPr>
        <a:xfrm flipH="1">
          <a:off x="33642300" y="20552092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36</xdr:col>
      <xdr:colOff>5781675</xdr:colOff>
      <xdr:row>485</xdr:row>
      <xdr:rowOff>266700</xdr:rowOff>
    </xdr:from>
    <xdr:to>
      <xdr:col>36</xdr:col>
      <xdr:colOff>7249887</xdr:colOff>
      <xdr:row>485</xdr:row>
      <xdr:rowOff>716700</xdr:rowOff>
    </xdr:to>
    <xdr:sp macro="[0]!GoToOutputTables" textlink="">
      <xdr:nvSpPr>
        <xdr:cNvPr id="228" name="Flowchart: Process 227"/>
        <xdr:cNvSpPr/>
      </xdr:nvSpPr>
      <xdr:spPr>
        <a:xfrm flipH="1">
          <a:off x="49710975" y="12789217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36</xdr:col>
      <xdr:colOff>5734050</xdr:colOff>
      <xdr:row>542</xdr:row>
      <xdr:rowOff>152400</xdr:rowOff>
    </xdr:from>
    <xdr:to>
      <xdr:col>36</xdr:col>
      <xdr:colOff>7202262</xdr:colOff>
      <xdr:row>542</xdr:row>
      <xdr:rowOff>602400</xdr:rowOff>
    </xdr:to>
    <xdr:sp macro="[0]!GoToOutputTables" textlink="">
      <xdr:nvSpPr>
        <xdr:cNvPr id="229" name="Flowchart: Process 228"/>
        <xdr:cNvSpPr/>
      </xdr:nvSpPr>
      <xdr:spPr>
        <a:xfrm flipH="1">
          <a:off x="49663350" y="14252257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36</xdr:col>
      <xdr:colOff>5667375</xdr:colOff>
      <xdr:row>591</xdr:row>
      <xdr:rowOff>228600</xdr:rowOff>
    </xdr:from>
    <xdr:to>
      <xdr:col>36</xdr:col>
      <xdr:colOff>7135587</xdr:colOff>
      <xdr:row>591</xdr:row>
      <xdr:rowOff>678600</xdr:rowOff>
    </xdr:to>
    <xdr:sp macro="[0]!GoToOutputTables" textlink="">
      <xdr:nvSpPr>
        <xdr:cNvPr id="230" name="Flowchart: Process 229"/>
        <xdr:cNvSpPr/>
      </xdr:nvSpPr>
      <xdr:spPr>
        <a:xfrm flipH="1">
          <a:off x="49596675" y="15808642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36</xdr:col>
      <xdr:colOff>5591175</xdr:colOff>
      <xdr:row>638</xdr:row>
      <xdr:rowOff>228600</xdr:rowOff>
    </xdr:from>
    <xdr:to>
      <xdr:col>36</xdr:col>
      <xdr:colOff>7059387</xdr:colOff>
      <xdr:row>638</xdr:row>
      <xdr:rowOff>678600</xdr:rowOff>
    </xdr:to>
    <xdr:sp macro="[0]!GoToOutputTables" textlink="">
      <xdr:nvSpPr>
        <xdr:cNvPr id="231" name="Flowchart: Process 230"/>
        <xdr:cNvSpPr/>
      </xdr:nvSpPr>
      <xdr:spPr>
        <a:xfrm flipH="1">
          <a:off x="49520475" y="17124997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36</xdr:col>
      <xdr:colOff>5743575</xdr:colOff>
      <xdr:row>706</xdr:row>
      <xdr:rowOff>209550</xdr:rowOff>
    </xdr:from>
    <xdr:to>
      <xdr:col>36</xdr:col>
      <xdr:colOff>7211787</xdr:colOff>
      <xdr:row>706</xdr:row>
      <xdr:rowOff>659550</xdr:rowOff>
    </xdr:to>
    <xdr:sp macro="[0]!GoToOutputTables" textlink="">
      <xdr:nvSpPr>
        <xdr:cNvPr id="232" name="Flowchart: Process 231"/>
        <xdr:cNvSpPr/>
      </xdr:nvSpPr>
      <xdr:spPr>
        <a:xfrm flipH="1">
          <a:off x="49672875" y="18951892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36</xdr:col>
      <xdr:colOff>5581650</xdr:colOff>
      <xdr:row>747</xdr:row>
      <xdr:rowOff>152400</xdr:rowOff>
    </xdr:from>
    <xdr:to>
      <xdr:col>36</xdr:col>
      <xdr:colOff>7049862</xdr:colOff>
      <xdr:row>747</xdr:row>
      <xdr:rowOff>602400</xdr:rowOff>
    </xdr:to>
    <xdr:sp macro="[0]!GoToOutputTables" textlink="">
      <xdr:nvSpPr>
        <xdr:cNvPr id="233" name="Flowchart: Process 232"/>
        <xdr:cNvSpPr/>
      </xdr:nvSpPr>
      <xdr:spPr>
        <a:xfrm flipH="1">
          <a:off x="49510950" y="19938682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36</xdr:col>
      <xdr:colOff>5619750</xdr:colOff>
      <xdr:row>790</xdr:row>
      <xdr:rowOff>209550</xdr:rowOff>
    </xdr:from>
    <xdr:to>
      <xdr:col>36</xdr:col>
      <xdr:colOff>7087962</xdr:colOff>
      <xdr:row>790</xdr:row>
      <xdr:rowOff>659550</xdr:rowOff>
    </xdr:to>
    <xdr:sp macro="[0]!GoToOutputTables" textlink="">
      <xdr:nvSpPr>
        <xdr:cNvPr id="234" name="Flowchart: Process 233"/>
        <xdr:cNvSpPr/>
      </xdr:nvSpPr>
      <xdr:spPr>
        <a:xfrm flipH="1">
          <a:off x="49549050" y="209521425"/>
          <a:ext cx="146821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Back to Output Tables Menu</a:t>
          </a:r>
        </a:p>
      </xdr:txBody>
    </xdr:sp>
    <xdr:clientData fPrintsWithSheet="0"/>
  </xdr:twoCellAnchor>
  <xdr:twoCellAnchor>
    <xdr:from>
      <xdr:col>29</xdr:col>
      <xdr:colOff>380999</xdr:colOff>
      <xdr:row>460</xdr:row>
      <xdr:rowOff>677336</xdr:rowOff>
    </xdr:from>
    <xdr:to>
      <xdr:col>30</xdr:col>
      <xdr:colOff>476249</xdr:colOff>
      <xdr:row>460</xdr:row>
      <xdr:rowOff>1127336</xdr:rowOff>
    </xdr:to>
    <xdr:sp macro="[0]!Module2SafeguardA" textlink="">
      <xdr:nvSpPr>
        <xdr:cNvPr id="159" name="Flowchart: Process 158"/>
        <xdr:cNvSpPr/>
      </xdr:nvSpPr>
      <xdr:spPr>
        <a:xfrm>
          <a:off x="36914666" y="121814169"/>
          <a:ext cx="1344083"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(a) </a:t>
          </a:r>
        </a:p>
      </xdr:txBody>
    </xdr:sp>
    <xdr:clientData fPrintsWithSheet="0"/>
  </xdr:twoCellAnchor>
  <xdr:twoCellAnchor>
    <xdr:from>
      <xdr:col>29</xdr:col>
      <xdr:colOff>433914</xdr:colOff>
      <xdr:row>522</xdr:row>
      <xdr:rowOff>679450</xdr:rowOff>
    </xdr:from>
    <xdr:to>
      <xdr:col>30</xdr:col>
      <xdr:colOff>529164</xdr:colOff>
      <xdr:row>522</xdr:row>
      <xdr:rowOff>1129450</xdr:rowOff>
    </xdr:to>
    <xdr:sp macro="[0]!Module2SafeguardB" textlink="">
      <xdr:nvSpPr>
        <xdr:cNvPr id="160" name="Flowchart: Process 159"/>
        <xdr:cNvSpPr/>
      </xdr:nvSpPr>
      <xdr:spPr>
        <a:xfrm>
          <a:off x="36967581" y="138548533"/>
          <a:ext cx="1344083"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(b) </a:t>
          </a:r>
        </a:p>
      </xdr:txBody>
    </xdr:sp>
    <xdr:clientData fPrintsWithSheet="0"/>
  </xdr:twoCellAnchor>
  <xdr:twoCellAnchor>
    <xdr:from>
      <xdr:col>29</xdr:col>
      <xdr:colOff>465663</xdr:colOff>
      <xdr:row>573</xdr:row>
      <xdr:rowOff>661455</xdr:rowOff>
    </xdr:from>
    <xdr:to>
      <xdr:col>30</xdr:col>
      <xdr:colOff>560913</xdr:colOff>
      <xdr:row>573</xdr:row>
      <xdr:rowOff>1102988</xdr:rowOff>
    </xdr:to>
    <xdr:sp macro="[0]!Module2SafeguardC" textlink="">
      <xdr:nvSpPr>
        <xdr:cNvPr id="161" name="Flowchart: Process 160"/>
        <xdr:cNvSpPr/>
      </xdr:nvSpPr>
      <xdr:spPr>
        <a:xfrm>
          <a:off x="36999330" y="153950455"/>
          <a:ext cx="1344083" cy="441533"/>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(c) </a:t>
          </a:r>
        </a:p>
      </xdr:txBody>
    </xdr:sp>
    <xdr:clientData fPrintsWithSheet="0"/>
  </xdr:twoCellAnchor>
  <xdr:twoCellAnchor>
    <xdr:from>
      <xdr:col>29</xdr:col>
      <xdr:colOff>264586</xdr:colOff>
      <xdr:row>625</xdr:row>
      <xdr:rowOff>648753</xdr:rowOff>
    </xdr:from>
    <xdr:to>
      <xdr:col>30</xdr:col>
      <xdr:colOff>359836</xdr:colOff>
      <xdr:row>625</xdr:row>
      <xdr:rowOff>1098753</xdr:rowOff>
    </xdr:to>
    <xdr:sp macro="[0]!Module2SafeguardD" textlink="">
      <xdr:nvSpPr>
        <xdr:cNvPr id="184" name="Flowchart: Process 183"/>
        <xdr:cNvSpPr/>
      </xdr:nvSpPr>
      <xdr:spPr>
        <a:xfrm>
          <a:off x="36798253" y="169410586"/>
          <a:ext cx="1344083"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(d) </a:t>
          </a:r>
        </a:p>
      </xdr:txBody>
    </xdr:sp>
    <xdr:clientData fPrintsWithSheet="0"/>
  </xdr:twoCellAnchor>
  <xdr:twoCellAnchor>
    <xdr:from>
      <xdr:col>29</xdr:col>
      <xdr:colOff>380999</xdr:colOff>
      <xdr:row>679</xdr:row>
      <xdr:rowOff>646640</xdr:rowOff>
    </xdr:from>
    <xdr:to>
      <xdr:col>30</xdr:col>
      <xdr:colOff>476249</xdr:colOff>
      <xdr:row>679</xdr:row>
      <xdr:rowOff>1096640</xdr:rowOff>
    </xdr:to>
    <xdr:sp macro="[0]!Module2SafeguardE" textlink="">
      <xdr:nvSpPr>
        <xdr:cNvPr id="185" name="Flowchart: Process 184"/>
        <xdr:cNvSpPr/>
      </xdr:nvSpPr>
      <xdr:spPr>
        <a:xfrm>
          <a:off x="36914666" y="184955390"/>
          <a:ext cx="1344083"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(e) </a:t>
          </a:r>
        </a:p>
      </xdr:txBody>
    </xdr:sp>
    <xdr:clientData fPrintsWithSheet="0"/>
  </xdr:twoCellAnchor>
  <xdr:twoCellAnchor>
    <xdr:from>
      <xdr:col>29</xdr:col>
      <xdr:colOff>402165</xdr:colOff>
      <xdr:row>733</xdr:row>
      <xdr:rowOff>650868</xdr:rowOff>
    </xdr:from>
    <xdr:to>
      <xdr:col>30</xdr:col>
      <xdr:colOff>497415</xdr:colOff>
      <xdr:row>733</xdr:row>
      <xdr:rowOff>1100868</xdr:rowOff>
    </xdr:to>
    <xdr:sp macro="[0]!Module2SafeguardF" textlink="">
      <xdr:nvSpPr>
        <xdr:cNvPr id="235" name="Flowchart: Process 234"/>
        <xdr:cNvSpPr/>
      </xdr:nvSpPr>
      <xdr:spPr>
        <a:xfrm>
          <a:off x="36935832" y="199702201"/>
          <a:ext cx="1344083"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(f) </a:t>
          </a:r>
        </a:p>
      </xdr:txBody>
    </xdr:sp>
    <xdr:clientData fPrintsWithSheet="0"/>
  </xdr:twoCellAnchor>
  <xdr:twoCellAnchor>
    <xdr:from>
      <xdr:col>29</xdr:col>
      <xdr:colOff>338667</xdr:colOff>
      <xdr:row>777</xdr:row>
      <xdr:rowOff>655095</xdr:rowOff>
    </xdr:from>
    <xdr:to>
      <xdr:col>30</xdr:col>
      <xdr:colOff>433917</xdr:colOff>
      <xdr:row>777</xdr:row>
      <xdr:rowOff>1105095</xdr:rowOff>
    </xdr:to>
    <xdr:sp macro="[0]!Module3SafeguardG" textlink="">
      <xdr:nvSpPr>
        <xdr:cNvPr id="236" name="Flowchart: Process 235"/>
        <xdr:cNvSpPr/>
      </xdr:nvSpPr>
      <xdr:spPr>
        <a:xfrm>
          <a:off x="36872334" y="210882428"/>
          <a:ext cx="1344083"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(g) </a:t>
          </a:r>
        </a:p>
      </xdr:txBody>
    </xdr:sp>
    <xdr:clientData fPrintsWithSheet="0"/>
  </xdr:twoCellAnchor>
  <xdr:twoCellAnchor>
    <xdr:from>
      <xdr:col>36</xdr:col>
      <xdr:colOff>2371530</xdr:colOff>
      <xdr:row>485</xdr:row>
      <xdr:rowOff>828000</xdr:rowOff>
    </xdr:from>
    <xdr:to>
      <xdr:col>36</xdr:col>
      <xdr:colOff>3715174</xdr:colOff>
      <xdr:row>485</xdr:row>
      <xdr:rowOff>1274964</xdr:rowOff>
    </xdr:to>
    <xdr:sp macro="[0]!Module3SafeguardA" textlink="">
      <xdr:nvSpPr>
        <xdr:cNvPr id="237" name="Flowchart: Process 236"/>
        <xdr:cNvSpPr/>
      </xdr:nvSpPr>
      <xdr:spPr>
        <a:xfrm>
          <a:off x="46285491" y="127683682"/>
          <a:ext cx="1343644" cy="446964"/>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(a) </a:t>
          </a:r>
        </a:p>
      </xdr:txBody>
    </xdr:sp>
    <xdr:clientData fPrintsWithSheet="0"/>
  </xdr:twoCellAnchor>
  <xdr:twoCellAnchor>
    <xdr:from>
      <xdr:col>36</xdr:col>
      <xdr:colOff>2292210</xdr:colOff>
      <xdr:row>542</xdr:row>
      <xdr:rowOff>709374</xdr:rowOff>
    </xdr:from>
    <xdr:to>
      <xdr:col>36</xdr:col>
      <xdr:colOff>3611512</xdr:colOff>
      <xdr:row>542</xdr:row>
      <xdr:rowOff>1159374</xdr:rowOff>
    </xdr:to>
    <xdr:sp macro="[0]!Module3SafeguardB" textlink="">
      <xdr:nvSpPr>
        <xdr:cNvPr id="238" name="Flowchart: Process 237"/>
        <xdr:cNvSpPr/>
      </xdr:nvSpPr>
      <xdr:spPr>
        <a:xfrm>
          <a:off x="46206171" y="143200900"/>
          <a:ext cx="1319302" cy="45000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(b) </a:t>
          </a:r>
        </a:p>
      </xdr:txBody>
    </xdr:sp>
    <xdr:clientData fPrintsWithSheet="0"/>
  </xdr:twoCellAnchor>
  <xdr:twoCellAnchor>
    <xdr:from>
      <xdr:col>36</xdr:col>
      <xdr:colOff>2235163</xdr:colOff>
      <xdr:row>591</xdr:row>
      <xdr:rowOff>788995</xdr:rowOff>
    </xdr:from>
    <xdr:to>
      <xdr:col>36</xdr:col>
      <xdr:colOff>3553496</xdr:colOff>
      <xdr:row>591</xdr:row>
      <xdr:rowOff>1237798</xdr:rowOff>
    </xdr:to>
    <xdr:sp macro="[0]!Module3SafeguardC" textlink="">
      <xdr:nvSpPr>
        <xdr:cNvPr id="239" name="Flowchart: Process 238"/>
        <xdr:cNvSpPr/>
      </xdr:nvSpPr>
      <xdr:spPr>
        <a:xfrm>
          <a:off x="46149124" y="159708053"/>
          <a:ext cx="1318333" cy="448803"/>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(c) </a:t>
          </a:r>
        </a:p>
      </xdr:txBody>
    </xdr:sp>
    <xdr:clientData fPrintsWithSheet="0"/>
  </xdr:twoCellAnchor>
  <xdr:twoCellAnchor>
    <xdr:from>
      <xdr:col>36</xdr:col>
      <xdr:colOff>2180735</xdr:colOff>
      <xdr:row>638</xdr:row>
      <xdr:rowOff>791324</xdr:rowOff>
    </xdr:from>
    <xdr:to>
      <xdr:col>36</xdr:col>
      <xdr:colOff>3480018</xdr:colOff>
      <xdr:row>638</xdr:row>
      <xdr:rowOff>1243718</xdr:rowOff>
    </xdr:to>
    <xdr:sp macro="[0]!Module3SafeguardD" textlink="">
      <xdr:nvSpPr>
        <xdr:cNvPr id="240" name="Flowchart: Process 239"/>
        <xdr:cNvSpPr/>
      </xdr:nvSpPr>
      <xdr:spPr>
        <a:xfrm>
          <a:off x="46094696" y="173824701"/>
          <a:ext cx="1299283" cy="452394"/>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(d) </a:t>
          </a:r>
        </a:p>
      </xdr:txBody>
    </xdr:sp>
    <xdr:clientData fPrintsWithSheet="0"/>
  </xdr:twoCellAnchor>
  <xdr:twoCellAnchor>
    <xdr:from>
      <xdr:col>36</xdr:col>
      <xdr:colOff>2315477</xdr:colOff>
      <xdr:row>706</xdr:row>
      <xdr:rowOff>769976</xdr:rowOff>
    </xdr:from>
    <xdr:to>
      <xdr:col>36</xdr:col>
      <xdr:colOff>3640953</xdr:colOff>
      <xdr:row>706</xdr:row>
      <xdr:rowOff>1222368</xdr:rowOff>
    </xdr:to>
    <xdr:sp macro="[0]!Module3SafeguardE" textlink="">
      <xdr:nvSpPr>
        <xdr:cNvPr id="241" name="Flowchart: Process 240"/>
        <xdr:cNvSpPr/>
      </xdr:nvSpPr>
      <xdr:spPr>
        <a:xfrm>
          <a:off x="46229438" y="193125495"/>
          <a:ext cx="1325476" cy="452392"/>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(e) </a:t>
          </a:r>
        </a:p>
      </xdr:txBody>
    </xdr:sp>
    <xdr:clientData fPrintsWithSheet="0"/>
  </xdr:twoCellAnchor>
  <xdr:twoCellAnchor>
    <xdr:from>
      <xdr:col>36</xdr:col>
      <xdr:colOff>2153737</xdr:colOff>
      <xdr:row>747</xdr:row>
      <xdr:rowOff>724459</xdr:rowOff>
    </xdr:from>
    <xdr:to>
      <xdr:col>36</xdr:col>
      <xdr:colOff>3474450</xdr:colOff>
      <xdr:row>747</xdr:row>
      <xdr:rowOff>1178050</xdr:rowOff>
    </xdr:to>
    <xdr:sp macro="[0]!Module3SafeguardF" textlink="">
      <xdr:nvSpPr>
        <xdr:cNvPr id="242" name="Flowchart: Process 241"/>
        <xdr:cNvSpPr/>
      </xdr:nvSpPr>
      <xdr:spPr>
        <a:xfrm>
          <a:off x="46067698" y="204015173"/>
          <a:ext cx="1320713" cy="453591"/>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(f) </a:t>
          </a:r>
        </a:p>
      </xdr:txBody>
    </xdr:sp>
    <xdr:clientData fPrintsWithSheet="0"/>
  </xdr:twoCellAnchor>
  <xdr:twoCellAnchor>
    <xdr:from>
      <xdr:col>36</xdr:col>
      <xdr:colOff>2178229</xdr:colOff>
      <xdr:row>790</xdr:row>
      <xdr:rowOff>775102</xdr:rowOff>
    </xdr:from>
    <xdr:to>
      <xdr:col>36</xdr:col>
      <xdr:colOff>3508468</xdr:colOff>
      <xdr:row>790</xdr:row>
      <xdr:rowOff>1237392</xdr:rowOff>
    </xdr:to>
    <xdr:sp macro="[0]!Module3SafeguardG" textlink="">
      <xdr:nvSpPr>
        <xdr:cNvPr id="243" name="Flowchart: Process 242"/>
        <xdr:cNvSpPr/>
      </xdr:nvSpPr>
      <xdr:spPr>
        <a:xfrm>
          <a:off x="46107529" y="218011777"/>
          <a:ext cx="1330239" cy="462290"/>
        </a:xfrm>
        <a:prstGeom prst="flowChartProcess">
          <a:avLst/>
        </a:prstGeom>
        <a:solidFill>
          <a:sysClr val="window" lastClr="FFFFFF"/>
        </a:solidFill>
        <a:ln>
          <a:solidFill>
            <a:schemeClr val="accent1"/>
          </a:solid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Review Module 3</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1" i="0" u="none" strike="noStrike" kern="0" cap="none" spc="0" normalizeH="0" baseline="0" noProof="0">
              <a:ln>
                <a:noFill/>
              </a:ln>
              <a:solidFill>
                <a:sysClr val="windowText" lastClr="000000"/>
              </a:solidFill>
              <a:effectLst/>
              <a:uLnTx/>
              <a:uFillTx/>
              <a:latin typeface="Constantia" pitchFamily="18" charset="0"/>
              <a:ea typeface="+mn-ea"/>
              <a:cs typeface="+mn-cs"/>
            </a:rPr>
            <a:t>Safeguard (g) </a:t>
          </a:r>
        </a:p>
      </xdr:txBody>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26" Type="http://schemas.openxmlformats.org/officeDocument/2006/relationships/printerSettings" Target="../printerSettings/printerSettings26.bin"/><Relationship Id="rId39" Type="http://schemas.openxmlformats.org/officeDocument/2006/relationships/printerSettings" Target="../printerSettings/printerSettings39.bin"/><Relationship Id="rId3" Type="http://schemas.openxmlformats.org/officeDocument/2006/relationships/printerSettings" Target="../printerSettings/printerSettings3.bin"/><Relationship Id="rId21" Type="http://schemas.openxmlformats.org/officeDocument/2006/relationships/printerSettings" Target="../printerSettings/printerSettings21.bin"/><Relationship Id="rId34" Type="http://schemas.openxmlformats.org/officeDocument/2006/relationships/printerSettings" Target="../printerSettings/printerSettings34.bin"/><Relationship Id="rId42" Type="http://schemas.openxmlformats.org/officeDocument/2006/relationships/printerSettings" Target="../printerSettings/printerSettings42.bin"/><Relationship Id="rId47" Type="http://schemas.openxmlformats.org/officeDocument/2006/relationships/printerSettings" Target="../printerSettings/printerSettings47.bin"/><Relationship Id="rId50" Type="http://schemas.openxmlformats.org/officeDocument/2006/relationships/printerSettings" Target="../printerSettings/printerSettings50.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5" Type="http://schemas.openxmlformats.org/officeDocument/2006/relationships/printerSettings" Target="../printerSettings/printerSettings25.bin"/><Relationship Id="rId33" Type="http://schemas.openxmlformats.org/officeDocument/2006/relationships/printerSettings" Target="../printerSettings/printerSettings33.bin"/><Relationship Id="rId38" Type="http://schemas.openxmlformats.org/officeDocument/2006/relationships/printerSettings" Target="../printerSettings/printerSettings38.bin"/><Relationship Id="rId46" Type="http://schemas.openxmlformats.org/officeDocument/2006/relationships/printerSettings" Target="../printerSettings/printerSettings46.bin"/><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20" Type="http://schemas.openxmlformats.org/officeDocument/2006/relationships/printerSettings" Target="../printerSettings/printerSettings20.bin"/><Relationship Id="rId29" Type="http://schemas.openxmlformats.org/officeDocument/2006/relationships/printerSettings" Target="../printerSettings/printerSettings29.bin"/><Relationship Id="rId41" Type="http://schemas.openxmlformats.org/officeDocument/2006/relationships/printerSettings" Target="../printerSettings/printerSettings41.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24" Type="http://schemas.openxmlformats.org/officeDocument/2006/relationships/printerSettings" Target="../printerSettings/printerSettings24.bin"/><Relationship Id="rId32" Type="http://schemas.openxmlformats.org/officeDocument/2006/relationships/printerSettings" Target="../printerSettings/printerSettings32.bin"/><Relationship Id="rId37" Type="http://schemas.openxmlformats.org/officeDocument/2006/relationships/printerSettings" Target="../printerSettings/printerSettings37.bin"/><Relationship Id="rId40" Type="http://schemas.openxmlformats.org/officeDocument/2006/relationships/printerSettings" Target="../printerSettings/printerSettings40.bin"/><Relationship Id="rId45" Type="http://schemas.openxmlformats.org/officeDocument/2006/relationships/printerSettings" Target="../printerSettings/printerSettings45.bin"/><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23" Type="http://schemas.openxmlformats.org/officeDocument/2006/relationships/printerSettings" Target="../printerSettings/printerSettings23.bin"/><Relationship Id="rId28" Type="http://schemas.openxmlformats.org/officeDocument/2006/relationships/printerSettings" Target="../printerSettings/printerSettings28.bin"/><Relationship Id="rId36" Type="http://schemas.openxmlformats.org/officeDocument/2006/relationships/printerSettings" Target="../printerSettings/printerSettings36.bin"/><Relationship Id="rId49" Type="http://schemas.openxmlformats.org/officeDocument/2006/relationships/printerSettings" Target="../printerSettings/printerSettings49.bin"/><Relationship Id="rId10" Type="http://schemas.openxmlformats.org/officeDocument/2006/relationships/printerSettings" Target="../printerSettings/printerSettings10.bin"/><Relationship Id="rId19" Type="http://schemas.openxmlformats.org/officeDocument/2006/relationships/printerSettings" Target="../printerSettings/printerSettings19.bin"/><Relationship Id="rId31" Type="http://schemas.openxmlformats.org/officeDocument/2006/relationships/printerSettings" Target="../printerSettings/printerSettings31.bin"/><Relationship Id="rId44" Type="http://schemas.openxmlformats.org/officeDocument/2006/relationships/printerSettings" Target="../printerSettings/printerSettings44.bin"/><Relationship Id="rId52" Type="http://schemas.openxmlformats.org/officeDocument/2006/relationships/drawing" Target="../drawings/drawing1.xml"/><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 Id="rId22" Type="http://schemas.openxmlformats.org/officeDocument/2006/relationships/printerSettings" Target="../printerSettings/printerSettings22.bin"/><Relationship Id="rId27" Type="http://schemas.openxmlformats.org/officeDocument/2006/relationships/printerSettings" Target="../printerSettings/printerSettings27.bin"/><Relationship Id="rId30" Type="http://schemas.openxmlformats.org/officeDocument/2006/relationships/printerSettings" Target="../printerSettings/printerSettings30.bin"/><Relationship Id="rId35" Type="http://schemas.openxmlformats.org/officeDocument/2006/relationships/printerSettings" Target="../printerSettings/printerSettings35.bin"/><Relationship Id="rId43" Type="http://schemas.openxmlformats.org/officeDocument/2006/relationships/printerSettings" Target="../printerSettings/printerSettings43.bin"/><Relationship Id="rId48" Type="http://schemas.openxmlformats.org/officeDocument/2006/relationships/printerSettings" Target="../printerSettings/printerSettings48.bin"/><Relationship Id="rId8" Type="http://schemas.openxmlformats.org/officeDocument/2006/relationships/printerSettings" Target="../printerSettings/printerSettings8.bin"/><Relationship Id="rId51" Type="http://schemas.openxmlformats.org/officeDocument/2006/relationships/printerSettings" Target="../printerSettings/printerSettings51.bin"/></Relationships>
</file>

<file path=xl/worksheets/_rels/sheet2.xml.rels><?xml version="1.0" encoding="UTF-8" standalone="yes"?>
<Relationships xmlns="http://schemas.openxmlformats.org/package/2006/relationships"><Relationship Id="rId26" Type="http://schemas.openxmlformats.org/officeDocument/2006/relationships/printerSettings" Target="../printerSettings/printerSettings77.bin"/><Relationship Id="rId117" Type="http://schemas.openxmlformats.org/officeDocument/2006/relationships/ctrlProp" Target="../ctrlProps/ctrlProp64.xml"/><Relationship Id="rId21" Type="http://schemas.openxmlformats.org/officeDocument/2006/relationships/printerSettings" Target="../printerSettings/printerSettings72.bin"/><Relationship Id="rId42" Type="http://schemas.openxmlformats.org/officeDocument/2006/relationships/printerSettings" Target="../printerSettings/printerSettings93.bin"/><Relationship Id="rId47" Type="http://schemas.openxmlformats.org/officeDocument/2006/relationships/printerSettings" Target="../printerSettings/printerSettings98.bin"/><Relationship Id="rId63" Type="http://schemas.openxmlformats.org/officeDocument/2006/relationships/ctrlProp" Target="../ctrlProps/ctrlProp10.xml"/><Relationship Id="rId68" Type="http://schemas.openxmlformats.org/officeDocument/2006/relationships/ctrlProp" Target="../ctrlProps/ctrlProp15.xml"/><Relationship Id="rId84" Type="http://schemas.openxmlformats.org/officeDocument/2006/relationships/ctrlProp" Target="../ctrlProps/ctrlProp31.xml"/><Relationship Id="rId89" Type="http://schemas.openxmlformats.org/officeDocument/2006/relationships/ctrlProp" Target="../ctrlProps/ctrlProp36.xml"/><Relationship Id="rId112" Type="http://schemas.openxmlformats.org/officeDocument/2006/relationships/ctrlProp" Target="../ctrlProps/ctrlProp59.xml"/><Relationship Id="rId133" Type="http://schemas.openxmlformats.org/officeDocument/2006/relationships/ctrlProp" Target="../ctrlProps/ctrlProp80.xml"/><Relationship Id="rId138" Type="http://schemas.openxmlformats.org/officeDocument/2006/relationships/ctrlProp" Target="../ctrlProps/ctrlProp85.xml"/><Relationship Id="rId16" Type="http://schemas.openxmlformats.org/officeDocument/2006/relationships/printerSettings" Target="../printerSettings/printerSettings67.bin"/><Relationship Id="rId107" Type="http://schemas.openxmlformats.org/officeDocument/2006/relationships/ctrlProp" Target="../ctrlProps/ctrlProp54.xml"/><Relationship Id="rId11" Type="http://schemas.openxmlformats.org/officeDocument/2006/relationships/printerSettings" Target="../printerSettings/printerSettings62.bin"/><Relationship Id="rId32" Type="http://schemas.openxmlformats.org/officeDocument/2006/relationships/printerSettings" Target="../printerSettings/printerSettings83.bin"/><Relationship Id="rId37" Type="http://schemas.openxmlformats.org/officeDocument/2006/relationships/printerSettings" Target="../printerSettings/printerSettings88.bin"/><Relationship Id="rId53" Type="http://schemas.openxmlformats.org/officeDocument/2006/relationships/vmlDrawing" Target="../drawings/vmlDrawing1.vml"/><Relationship Id="rId58" Type="http://schemas.openxmlformats.org/officeDocument/2006/relationships/ctrlProp" Target="../ctrlProps/ctrlProp5.xml"/><Relationship Id="rId74" Type="http://schemas.openxmlformats.org/officeDocument/2006/relationships/ctrlProp" Target="../ctrlProps/ctrlProp21.xml"/><Relationship Id="rId79" Type="http://schemas.openxmlformats.org/officeDocument/2006/relationships/ctrlProp" Target="../ctrlProps/ctrlProp26.xml"/><Relationship Id="rId102" Type="http://schemas.openxmlformats.org/officeDocument/2006/relationships/ctrlProp" Target="../ctrlProps/ctrlProp49.xml"/><Relationship Id="rId123" Type="http://schemas.openxmlformats.org/officeDocument/2006/relationships/ctrlProp" Target="../ctrlProps/ctrlProp70.xml"/><Relationship Id="rId128" Type="http://schemas.openxmlformats.org/officeDocument/2006/relationships/ctrlProp" Target="../ctrlProps/ctrlProp75.xml"/><Relationship Id="rId144" Type="http://schemas.openxmlformats.org/officeDocument/2006/relationships/ctrlProp" Target="../ctrlProps/ctrlProp91.xml"/><Relationship Id="rId5" Type="http://schemas.openxmlformats.org/officeDocument/2006/relationships/printerSettings" Target="../printerSettings/printerSettings56.bin"/><Relationship Id="rId90" Type="http://schemas.openxmlformats.org/officeDocument/2006/relationships/ctrlProp" Target="../ctrlProps/ctrlProp37.xml"/><Relationship Id="rId95" Type="http://schemas.openxmlformats.org/officeDocument/2006/relationships/ctrlProp" Target="../ctrlProps/ctrlProp42.xml"/><Relationship Id="rId22" Type="http://schemas.openxmlformats.org/officeDocument/2006/relationships/printerSettings" Target="../printerSettings/printerSettings73.bin"/><Relationship Id="rId27" Type="http://schemas.openxmlformats.org/officeDocument/2006/relationships/printerSettings" Target="../printerSettings/printerSettings78.bin"/><Relationship Id="rId43" Type="http://schemas.openxmlformats.org/officeDocument/2006/relationships/printerSettings" Target="../printerSettings/printerSettings94.bin"/><Relationship Id="rId48" Type="http://schemas.openxmlformats.org/officeDocument/2006/relationships/printerSettings" Target="../printerSettings/printerSettings99.bin"/><Relationship Id="rId64" Type="http://schemas.openxmlformats.org/officeDocument/2006/relationships/ctrlProp" Target="../ctrlProps/ctrlProp11.xml"/><Relationship Id="rId69" Type="http://schemas.openxmlformats.org/officeDocument/2006/relationships/ctrlProp" Target="../ctrlProps/ctrlProp16.xml"/><Relationship Id="rId113" Type="http://schemas.openxmlformats.org/officeDocument/2006/relationships/ctrlProp" Target="../ctrlProps/ctrlProp60.xml"/><Relationship Id="rId118" Type="http://schemas.openxmlformats.org/officeDocument/2006/relationships/ctrlProp" Target="../ctrlProps/ctrlProp65.xml"/><Relationship Id="rId134" Type="http://schemas.openxmlformats.org/officeDocument/2006/relationships/ctrlProp" Target="../ctrlProps/ctrlProp81.xml"/><Relationship Id="rId139" Type="http://schemas.openxmlformats.org/officeDocument/2006/relationships/ctrlProp" Target="../ctrlProps/ctrlProp86.xml"/><Relationship Id="rId8" Type="http://schemas.openxmlformats.org/officeDocument/2006/relationships/printerSettings" Target="../printerSettings/printerSettings59.bin"/><Relationship Id="rId51" Type="http://schemas.openxmlformats.org/officeDocument/2006/relationships/printerSettings" Target="../printerSettings/printerSettings102.bin"/><Relationship Id="rId72" Type="http://schemas.openxmlformats.org/officeDocument/2006/relationships/ctrlProp" Target="../ctrlProps/ctrlProp19.xml"/><Relationship Id="rId80" Type="http://schemas.openxmlformats.org/officeDocument/2006/relationships/ctrlProp" Target="../ctrlProps/ctrlProp27.xml"/><Relationship Id="rId85" Type="http://schemas.openxmlformats.org/officeDocument/2006/relationships/ctrlProp" Target="../ctrlProps/ctrlProp32.xml"/><Relationship Id="rId93" Type="http://schemas.openxmlformats.org/officeDocument/2006/relationships/ctrlProp" Target="../ctrlProps/ctrlProp40.xml"/><Relationship Id="rId98" Type="http://schemas.openxmlformats.org/officeDocument/2006/relationships/ctrlProp" Target="../ctrlProps/ctrlProp45.xml"/><Relationship Id="rId121" Type="http://schemas.openxmlformats.org/officeDocument/2006/relationships/ctrlProp" Target="../ctrlProps/ctrlProp68.xml"/><Relationship Id="rId142" Type="http://schemas.openxmlformats.org/officeDocument/2006/relationships/ctrlProp" Target="../ctrlProps/ctrlProp89.xml"/><Relationship Id="rId3" Type="http://schemas.openxmlformats.org/officeDocument/2006/relationships/printerSettings" Target="../printerSettings/printerSettings54.bin"/><Relationship Id="rId12" Type="http://schemas.openxmlformats.org/officeDocument/2006/relationships/printerSettings" Target="../printerSettings/printerSettings63.bin"/><Relationship Id="rId17" Type="http://schemas.openxmlformats.org/officeDocument/2006/relationships/printerSettings" Target="../printerSettings/printerSettings68.bin"/><Relationship Id="rId25" Type="http://schemas.openxmlformats.org/officeDocument/2006/relationships/printerSettings" Target="../printerSettings/printerSettings76.bin"/><Relationship Id="rId33" Type="http://schemas.openxmlformats.org/officeDocument/2006/relationships/printerSettings" Target="../printerSettings/printerSettings84.bin"/><Relationship Id="rId38" Type="http://schemas.openxmlformats.org/officeDocument/2006/relationships/printerSettings" Target="../printerSettings/printerSettings89.bin"/><Relationship Id="rId46" Type="http://schemas.openxmlformats.org/officeDocument/2006/relationships/printerSettings" Target="../printerSettings/printerSettings97.bin"/><Relationship Id="rId59" Type="http://schemas.openxmlformats.org/officeDocument/2006/relationships/ctrlProp" Target="../ctrlProps/ctrlProp6.xml"/><Relationship Id="rId67" Type="http://schemas.openxmlformats.org/officeDocument/2006/relationships/ctrlProp" Target="../ctrlProps/ctrlProp14.xml"/><Relationship Id="rId103" Type="http://schemas.openxmlformats.org/officeDocument/2006/relationships/ctrlProp" Target="../ctrlProps/ctrlProp50.xml"/><Relationship Id="rId108" Type="http://schemas.openxmlformats.org/officeDocument/2006/relationships/ctrlProp" Target="../ctrlProps/ctrlProp55.xml"/><Relationship Id="rId116" Type="http://schemas.openxmlformats.org/officeDocument/2006/relationships/ctrlProp" Target="../ctrlProps/ctrlProp63.xml"/><Relationship Id="rId124" Type="http://schemas.openxmlformats.org/officeDocument/2006/relationships/ctrlProp" Target="../ctrlProps/ctrlProp71.xml"/><Relationship Id="rId129" Type="http://schemas.openxmlformats.org/officeDocument/2006/relationships/ctrlProp" Target="../ctrlProps/ctrlProp76.xml"/><Relationship Id="rId137" Type="http://schemas.openxmlformats.org/officeDocument/2006/relationships/ctrlProp" Target="../ctrlProps/ctrlProp84.xml"/><Relationship Id="rId20" Type="http://schemas.openxmlformats.org/officeDocument/2006/relationships/printerSettings" Target="../printerSettings/printerSettings71.bin"/><Relationship Id="rId41" Type="http://schemas.openxmlformats.org/officeDocument/2006/relationships/printerSettings" Target="../printerSettings/printerSettings92.bin"/><Relationship Id="rId54" Type="http://schemas.openxmlformats.org/officeDocument/2006/relationships/ctrlProp" Target="../ctrlProps/ctrlProp1.xml"/><Relationship Id="rId62" Type="http://schemas.openxmlformats.org/officeDocument/2006/relationships/ctrlProp" Target="../ctrlProps/ctrlProp9.xml"/><Relationship Id="rId70" Type="http://schemas.openxmlformats.org/officeDocument/2006/relationships/ctrlProp" Target="../ctrlProps/ctrlProp17.xml"/><Relationship Id="rId75" Type="http://schemas.openxmlformats.org/officeDocument/2006/relationships/ctrlProp" Target="../ctrlProps/ctrlProp22.xml"/><Relationship Id="rId83" Type="http://schemas.openxmlformats.org/officeDocument/2006/relationships/ctrlProp" Target="../ctrlProps/ctrlProp30.xml"/><Relationship Id="rId88" Type="http://schemas.openxmlformats.org/officeDocument/2006/relationships/ctrlProp" Target="../ctrlProps/ctrlProp35.xml"/><Relationship Id="rId91" Type="http://schemas.openxmlformats.org/officeDocument/2006/relationships/ctrlProp" Target="../ctrlProps/ctrlProp38.xml"/><Relationship Id="rId96" Type="http://schemas.openxmlformats.org/officeDocument/2006/relationships/ctrlProp" Target="../ctrlProps/ctrlProp43.xml"/><Relationship Id="rId111" Type="http://schemas.openxmlformats.org/officeDocument/2006/relationships/ctrlProp" Target="../ctrlProps/ctrlProp58.xml"/><Relationship Id="rId132" Type="http://schemas.openxmlformats.org/officeDocument/2006/relationships/ctrlProp" Target="../ctrlProps/ctrlProp79.xml"/><Relationship Id="rId140" Type="http://schemas.openxmlformats.org/officeDocument/2006/relationships/ctrlProp" Target="../ctrlProps/ctrlProp87.xml"/><Relationship Id="rId1" Type="http://schemas.openxmlformats.org/officeDocument/2006/relationships/printerSettings" Target="../printerSettings/printerSettings52.bin"/><Relationship Id="rId6" Type="http://schemas.openxmlformats.org/officeDocument/2006/relationships/printerSettings" Target="../printerSettings/printerSettings57.bin"/><Relationship Id="rId15" Type="http://schemas.openxmlformats.org/officeDocument/2006/relationships/printerSettings" Target="../printerSettings/printerSettings66.bin"/><Relationship Id="rId23" Type="http://schemas.openxmlformats.org/officeDocument/2006/relationships/printerSettings" Target="../printerSettings/printerSettings74.bin"/><Relationship Id="rId28" Type="http://schemas.openxmlformats.org/officeDocument/2006/relationships/printerSettings" Target="../printerSettings/printerSettings79.bin"/><Relationship Id="rId36" Type="http://schemas.openxmlformats.org/officeDocument/2006/relationships/printerSettings" Target="../printerSettings/printerSettings87.bin"/><Relationship Id="rId49" Type="http://schemas.openxmlformats.org/officeDocument/2006/relationships/printerSettings" Target="../printerSettings/printerSettings100.bin"/><Relationship Id="rId57" Type="http://schemas.openxmlformats.org/officeDocument/2006/relationships/ctrlProp" Target="../ctrlProps/ctrlProp4.xml"/><Relationship Id="rId106" Type="http://schemas.openxmlformats.org/officeDocument/2006/relationships/ctrlProp" Target="../ctrlProps/ctrlProp53.xml"/><Relationship Id="rId114" Type="http://schemas.openxmlformats.org/officeDocument/2006/relationships/ctrlProp" Target="../ctrlProps/ctrlProp61.xml"/><Relationship Id="rId119" Type="http://schemas.openxmlformats.org/officeDocument/2006/relationships/ctrlProp" Target="../ctrlProps/ctrlProp66.xml"/><Relationship Id="rId127" Type="http://schemas.openxmlformats.org/officeDocument/2006/relationships/ctrlProp" Target="../ctrlProps/ctrlProp74.xml"/><Relationship Id="rId10" Type="http://schemas.openxmlformats.org/officeDocument/2006/relationships/printerSettings" Target="../printerSettings/printerSettings61.bin"/><Relationship Id="rId31" Type="http://schemas.openxmlformats.org/officeDocument/2006/relationships/printerSettings" Target="../printerSettings/printerSettings82.bin"/><Relationship Id="rId44" Type="http://schemas.openxmlformats.org/officeDocument/2006/relationships/printerSettings" Target="../printerSettings/printerSettings95.bin"/><Relationship Id="rId52" Type="http://schemas.openxmlformats.org/officeDocument/2006/relationships/drawing" Target="../drawings/drawing2.xml"/><Relationship Id="rId60" Type="http://schemas.openxmlformats.org/officeDocument/2006/relationships/ctrlProp" Target="../ctrlProps/ctrlProp7.xml"/><Relationship Id="rId65" Type="http://schemas.openxmlformats.org/officeDocument/2006/relationships/ctrlProp" Target="../ctrlProps/ctrlProp12.xml"/><Relationship Id="rId73" Type="http://schemas.openxmlformats.org/officeDocument/2006/relationships/ctrlProp" Target="../ctrlProps/ctrlProp20.xml"/><Relationship Id="rId78" Type="http://schemas.openxmlformats.org/officeDocument/2006/relationships/ctrlProp" Target="../ctrlProps/ctrlProp25.xml"/><Relationship Id="rId81" Type="http://schemas.openxmlformats.org/officeDocument/2006/relationships/ctrlProp" Target="../ctrlProps/ctrlProp28.xml"/><Relationship Id="rId86" Type="http://schemas.openxmlformats.org/officeDocument/2006/relationships/ctrlProp" Target="../ctrlProps/ctrlProp33.xml"/><Relationship Id="rId94" Type="http://schemas.openxmlformats.org/officeDocument/2006/relationships/ctrlProp" Target="../ctrlProps/ctrlProp41.xml"/><Relationship Id="rId99" Type="http://schemas.openxmlformats.org/officeDocument/2006/relationships/ctrlProp" Target="../ctrlProps/ctrlProp46.xml"/><Relationship Id="rId101" Type="http://schemas.openxmlformats.org/officeDocument/2006/relationships/ctrlProp" Target="../ctrlProps/ctrlProp48.xml"/><Relationship Id="rId122" Type="http://schemas.openxmlformats.org/officeDocument/2006/relationships/ctrlProp" Target="../ctrlProps/ctrlProp69.xml"/><Relationship Id="rId130" Type="http://schemas.openxmlformats.org/officeDocument/2006/relationships/ctrlProp" Target="../ctrlProps/ctrlProp77.xml"/><Relationship Id="rId135" Type="http://schemas.openxmlformats.org/officeDocument/2006/relationships/ctrlProp" Target="../ctrlProps/ctrlProp82.xml"/><Relationship Id="rId143" Type="http://schemas.openxmlformats.org/officeDocument/2006/relationships/ctrlProp" Target="../ctrlProps/ctrlProp90.xml"/><Relationship Id="rId4" Type="http://schemas.openxmlformats.org/officeDocument/2006/relationships/printerSettings" Target="../printerSettings/printerSettings55.bin"/><Relationship Id="rId9" Type="http://schemas.openxmlformats.org/officeDocument/2006/relationships/printerSettings" Target="../printerSettings/printerSettings60.bin"/><Relationship Id="rId13" Type="http://schemas.openxmlformats.org/officeDocument/2006/relationships/printerSettings" Target="../printerSettings/printerSettings64.bin"/><Relationship Id="rId18" Type="http://schemas.openxmlformats.org/officeDocument/2006/relationships/printerSettings" Target="../printerSettings/printerSettings69.bin"/><Relationship Id="rId39" Type="http://schemas.openxmlformats.org/officeDocument/2006/relationships/printerSettings" Target="../printerSettings/printerSettings90.bin"/><Relationship Id="rId109" Type="http://schemas.openxmlformats.org/officeDocument/2006/relationships/ctrlProp" Target="../ctrlProps/ctrlProp56.xml"/><Relationship Id="rId34" Type="http://schemas.openxmlformats.org/officeDocument/2006/relationships/printerSettings" Target="../printerSettings/printerSettings85.bin"/><Relationship Id="rId50" Type="http://schemas.openxmlformats.org/officeDocument/2006/relationships/printerSettings" Target="../printerSettings/printerSettings101.bin"/><Relationship Id="rId55" Type="http://schemas.openxmlformats.org/officeDocument/2006/relationships/ctrlProp" Target="../ctrlProps/ctrlProp2.xml"/><Relationship Id="rId76" Type="http://schemas.openxmlformats.org/officeDocument/2006/relationships/ctrlProp" Target="../ctrlProps/ctrlProp23.xml"/><Relationship Id="rId97" Type="http://schemas.openxmlformats.org/officeDocument/2006/relationships/ctrlProp" Target="../ctrlProps/ctrlProp44.xml"/><Relationship Id="rId104" Type="http://schemas.openxmlformats.org/officeDocument/2006/relationships/ctrlProp" Target="../ctrlProps/ctrlProp51.xml"/><Relationship Id="rId120" Type="http://schemas.openxmlformats.org/officeDocument/2006/relationships/ctrlProp" Target="../ctrlProps/ctrlProp67.xml"/><Relationship Id="rId125" Type="http://schemas.openxmlformats.org/officeDocument/2006/relationships/ctrlProp" Target="../ctrlProps/ctrlProp72.xml"/><Relationship Id="rId141" Type="http://schemas.openxmlformats.org/officeDocument/2006/relationships/ctrlProp" Target="../ctrlProps/ctrlProp88.xml"/><Relationship Id="rId7" Type="http://schemas.openxmlformats.org/officeDocument/2006/relationships/printerSettings" Target="../printerSettings/printerSettings58.bin"/><Relationship Id="rId71" Type="http://schemas.openxmlformats.org/officeDocument/2006/relationships/ctrlProp" Target="../ctrlProps/ctrlProp18.xml"/><Relationship Id="rId92" Type="http://schemas.openxmlformats.org/officeDocument/2006/relationships/ctrlProp" Target="../ctrlProps/ctrlProp39.xml"/><Relationship Id="rId2" Type="http://schemas.openxmlformats.org/officeDocument/2006/relationships/printerSettings" Target="../printerSettings/printerSettings53.bin"/><Relationship Id="rId29" Type="http://schemas.openxmlformats.org/officeDocument/2006/relationships/printerSettings" Target="../printerSettings/printerSettings80.bin"/><Relationship Id="rId24" Type="http://schemas.openxmlformats.org/officeDocument/2006/relationships/printerSettings" Target="../printerSettings/printerSettings75.bin"/><Relationship Id="rId40" Type="http://schemas.openxmlformats.org/officeDocument/2006/relationships/printerSettings" Target="../printerSettings/printerSettings91.bin"/><Relationship Id="rId45" Type="http://schemas.openxmlformats.org/officeDocument/2006/relationships/printerSettings" Target="../printerSettings/printerSettings96.bin"/><Relationship Id="rId66" Type="http://schemas.openxmlformats.org/officeDocument/2006/relationships/ctrlProp" Target="../ctrlProps/ctrlProp13.xml"/><Relationship Id="rId87" Type="http://schemas.openxmlformats.org/officeDocument/2006/relationships/ctrlProp" Target="../ctrlProps/ctrlProp34.xml"/><Relationship Id="rId110" Type="http://schemas.openxmlformats.org/officeDocument/2006/relationships/ctrlProp" Target="../ctrlProps/ctrlProp57.xml"/><Relationship Id="rId115" Type="http://schemas.openxmlformats.org/officeDocument/2006/relationships/ctrlProp" Target="../ctrlProps/ctrlProp62.xml"/><Relationship Id="rId131" Type="http://schemas.openxmlformats.org/officeDocument/2006/relationships/ctrlProp" Target="../ctrlProps/ctrlProp78.xml"/><Relationship Id="rId136" Type="http://schemas.openxmlformats.org/officeDocument/2006/relationships/ctrlProp" Target="../ctrlProps/ctrlProp83.xml"/><Relationship Id="rId61" Type="http://schemas.openxmlformats.org/officeDocument/2006/relationships/ctrlProp" Target="../ctrlProps/ctrlProp8.xml"/><Relationship Id="rId82" Type="http://schemas.openxmlformats.org/officeDocument/2006/relationships/ctrlProp" Target="../ctrlProps/ctrlProp29.xml"/><Relationship Id="rId19" Type="http://schemas.openxmlformats.org/officeDocument/2006/relationships/printerSettings" Target="../printerSettings/printerSettings70.bin"/><Relationship Id="rId14" Type="http://schemas.openxmlformats.org/officeDocument/2006/relationships/printerSettings" Target="../printerSettings/printerSettings65.bin"/><Relationship Id="rId30" Type="http://schemas.openxmlformats.org/officeDocument/2006/relationships/printerSettings" Target="../printerSettings/printerSettings81.bin"/><Relationship Id="rId35" Type="http://schemas.openxmlformats.org/officeDocument/2006/relationships/printerSettings" Target="../printerSettings/printerSettings86.bin"/><Relationship Id="rId56" Type="http://schemas.openxmlformats.org/officeDocument/2006/relationships/ctrlProp" Target="../ctrlProps/ctrlProp3.xml"/><Relationship Id="rId77" Type="http://schemas.openxmlformats.org/officeDocument/2006/relationships/ctrlProp" Target="../ctrlProps/ctrlProp24.xml"/><Relationship Id="rId100" Type="http://schemas.openxmlformats.org/officeDocument/2006/relationships/ctrlProp" Target="../ctrlProps/ctrlProp47.xml"/><Relationship Id="rId105" Type="http://schemas.openxmlformats.org/officeDocument/2006/relationships/ctrlProp" Target="../ctrlProps/ctrlProp52.xml"/><Relationship Id="rId126" Type="http://schemas.openxmlformats.org/officeDocument/2006/relationships/ctrlProp" Target="../ctrlProps/ctrlProp73.xml"/></Relationships>
</file>

<file path=xl/worksheets/_rels/sheet3.xml.rels><?xml version="1.0" encoding="UTF-8" standalone="yes"?>
<Relationships xmlns="http://schemas.openxmlformats.org/package/2006/relationships"><Relationship Id="rId117" Type="http://schemas.openxmlformats.org/officeDocument/2006/relationships/ctrlProp" Target="../ctrlProps/ctrlProp155.xml"/><Relationship Id="rId671" Type="http://schemas.openxmlformats.org/officeDocument/2006/relationships/ctrlProp" Target="../ctrlProps/ctrlProp709.xml"/><Relationship Id="rId769" Type="http://schemas.openxmlformats.org/officeDocument/2006/relationships/ctrlProp" Target="../ctrlProps/ctrlProp807.xml"/><Relationship Id="rId21" Type="http://schemas.openxmlformats.org/officeDocument/2006/relationships/printerSettings" Target="../printerSettings/printerSettings123.bin"/><Relationship Id="rId324" Type="http://schemas.openxmlformats.org/officeDocument/2006/relationships/ctrlProp" Target="../ctrlProps/ctrlProp362.xml"/><Relationship Id="rId531" Type="http://schemas.openxmlformats.org/officeDocument/2006/relationships/ctrlProp" Target="../ctrlProps/ctrlProp569.xml"/><Relationship Id="rId629" Type="http://schemas.openxmlformats.org/officeDocument/2006/relationships/ctrlProp" Target="../ctrlProps/ctrlProp667.xml"/><Relationship Id="rId170" Type="http://schemas.openxmlformats.org/officeDocument/2006/relationships/ctrlProp" Target="../ctrlProps/ctrlProp208.xml"/><Relationship Id="rId226" Type="http://schemas.openxmlformats.org/officeDocument/2006/relationships/ctrlProp" Target="../ctrlProps/ctrlProp264.xml"/><Relationship Id="rId433" Type="http://schemas.openxmlformats.org/officeDocument/2006/relationships/ctrlProp" Target="../ctrlProps/ctrlProp471.xml"/><Relationship Id="rId268" Type="http://schemas.openxmlformats.org/officeDocument/2006/relationships/ctrlProp" Target="../ctrlProps/ctrlProp306.xml"/><Relationship Id="rId475" Type="http://schemas.openxmlformats.org/officeDocument/2006/relationships/ctrlProp" Target="../ctrlProps/ctrlProp513.xml"/><Relationship Id="rId640" Type="http://schemas.openxmlformats.org/officeDocument/2006/relationships/ctrlProp" Target="../ctrlProps/ctrlProp678.xml"/><Relationship Id="rId682" Type="http://schemas.openxmlformats.org/officeDocument/2006/relationships/ctrlProp" Target="../ctrlProps/ctrlProp720.xml"/><Relationship Id="rId738" Type="http://schemas.openxmlformats.org/officeDocument/2006/relationships/ctrlProp" Target="../ctrlProps/ctrlProp776.xml"/><Relationship Id="rId32" Type="http://schemas.openxmlformats.org/officeDocument/2006/relationships/printerSettings" Target="../printerSettings/printerSettings134.bin"/><Relationship Id="rId74" Type="http://schemas.openxmlformats.org/officeDocument/2006/relationships/ctrlProp" Target="../ctrlProps/ctrlProp112.xml"/><Relationship Id="rId128" Type="http://schemas.openxmlformats.org/officeDocument/2006/relationships/ctrlProp" Target="../ctrlProps/ctrlProp166.xml"/><Relationship Id="rId335" Type="http://schemas.openxmlformats.org/officeDocument/2006/relationships/ctrlProp" Target="../ctrlProps/ctrlProp373.xml"/><Relationship Id="rId377" Type="http://schemas.openxmlformats.org/officeDocument/2006/relationships/ctrlProp" Target="../ctrlProps/ctrlProp415.xml"/><Relationship Id="rId500" Type="http://schemas.openxmlformats.org/officeDocument/2006/relationships/ctrlProp" Target="../ctrlProps/ctrlProp538.xml"/><Relationship Id="rId542" Type="http://schemas.openxmlformats.org/officeDocument/2006/relationships/ctrlProp" Target="../ctrlProps/ctrlProp580.xml"/><Relationship Id="rId584" Type="http://schemas.openxmlformats.org/officeDocument/2006/relationships/ctrlProp" Target="../ctrlProps/ctrlProp622.xml"/><Relationship Id="rId5" Type="http://schemas.openxmlformats.org/officeDocument/2006/relationships/printerSettings" Target="../printerSettings/printerSettings107.bin"/><Relationship Id="rId181" Type="http://schemas.openxmlformats.org/officeDocument/2006/relationships/ctrlProp" Target="../ctrlProps/ctrlProp219.xml"/><Relationship Id="rId237" Type="http://schemas.openxmlformats.org/officeDocument/2006/relationships/ctrlProp" Target="../ctrlProps/ctrlProp275.xml"/><Relationship Id="rId402" Type="http://schemas.openxmlformats.org/officeDocument/2006/relationships/ctrlProp" Target="../ctrlProps/ctrlProp440.xml"/><Relationship Id="rId279" Type="http://schemas.openxmlformats.org/officeDocument/2006/relationships/ctrlProp" Target="../ctrlProps/ctrlProp317.xml"/><Relationship Id="rId444" Type="http://schemas.openxmlformats.org/officeDocument/2006/relationships/ctrlProp" Target="../ctrlProps/ctrlProp482.xml"/><Relationship Id="rId486" Type="http://schemas.openxmlformats.org/officeDocument/2006/relationships/ctrlProp" Target="../ctrlProps/ctrlProp524.xml"/><Relationship Id="rId651" Type="http://schemas.openxmlformats.org/officeDocument/2006/relationships/ctrlProp" Target="../ctrlProps/ctrlProp689.xml"/><Relationship Id="rId693" Type="http://schemas.openxmlformats.org/officeDocument/2006/relationships/ctrlProp" Target="../ctrlProps/ctrlProp731.xml"/><Relationship Id="rId707" Type="http://schemas.openxmlformats.org/officeDocument/2006/relationships/ctrlProp" Target="../ctrlProps/ctrlProp745.xml"/><Relationship Id="rId749" Type="http://schemas.openxmlformats.org/officeDocument/2006/relationships/ctrlProp" Target="../ctrlProps/ctrlProp787.xml"/><Relationship Id="rId43" Type="http://schemas.openxmlformats.org/officeDocument/2006/relationships/printerSettings" Target="../printerSettings/printerSettings145.bin"/><Relationship Id="rId139" Type="http://schemas.openxmlformats.org/officeDocument/2006/relationships/ctrlProp" Target="../ctrlProps/ctrlProp177.xml"/><Relationship Id="rId290" Type="http://schemas.openxmlformats.org/officeDocument/2006/relationships/ctrlProp" Target="../ctrlProps/ctrlProp328.xml"/><Relationship Id="rId304" Type="http://schemas.openxmlformats.org/officeDocument/2006/relationships/ctrlProp" Target="../ctrlProps/ctrlProp342.xml"/><Relationship Id="rId346" Type="http://schemas.openxmlformats.org/officeDocument/2006/relationships/ctrlProp" Target="../ctrlProps/ctrlProp384.xml"/><Relationship Id="rId388" Type="http://schemas.openxmlformats.org/officeDocument/2006/relationships/ctrlProp" Target="../ctrlProps/ctrlProp426.xml"/><Relationship Id="rId511" Type="http://schemas.openxmlformats.org/officeDocument/2006/relationships/ctrlProp" Target="../ctrlProps/ctrlProp549.xml"/><Relationship Id="rId553" Type="http://schemas.openxmlformats.org/officeDocument/2006/relationships/ctrlProp" Target="../ctrlProps/ctrlProp591.xml"/><Relationship Id="rId609" Type="http://schemas.openxmlformats.org/officeDocument/2006/relationships/ctrlProp" Target="../ctrlProps/ctrlProp647.xml"/><Relationship Id="rId760" Type="http://schemas.openxmlformats.org/officeDocument/2006/relationships/ctrlProp" Target="../ctrlProps/ctrlProp798.xml"/><Relationship Id="rId85" Type="http://schemas.openxmlformats.org/officeDocument/2006/relationships/ctrlProp" Target="../ctrlProps/ctrlProp123.xml"/><Relationship Id="rId150" Type="http://schemas.openxmlformats.org/officeDocument/2006/relationships/ctrlProp" Target="../ctrlProps/ctrlProp188.xml"/><Relationship Id="rId192" Type="http://schemas.openxmlformats.org/officeDocument/2006/relationships/ctrlProp" Target="../ctrlProps/ctrlProp230.xml"/><Relationship Id="rId206" Type="http://schemas.openxmlformats.org/officeDocument/2006/relationships/ctrlProp" Target="../ctrlProps/ctrlProp244.xml"/><Relationship Id="rId413" Type="http://schemas.openxmlformats.org/officeDocument/2006/relationships/ctrlProp" Target="../ctrlProps/ctrlProp451.xml"/><Relationship Id="rId595" Type="http://schemas.openxmlformats.org/officeDocument/2006/relationships/ctrlProp" Target="../ctrlProps/ctrlProp633.xml"/><Relationship Id="rId248" Type="http://schemas.openxmlformats.org/officeDocument/2006/relationships/ctrlProp" Target="../ctrlProps/ctrlProp286.xml"/><Relationship Id="rId455" Type="http://schemas.openxmlformats.org/officeDocument/2006/relationships/ctrlProp" Target="../ctrlProps/ctrlProp493.xml"/><Relationship Id="rId497" Type="http://schemas.openxmlformats.org/officeDocument/2006/relationships/ctrlProp" Target="../ctrlProps/ctrlProp535.xml"/><Relationship Id="rId620" Type="http://schemas.openxmlformats.org/officeDocument/2006/relationships/ctrlProp" Target="../ctrlProps/ctrlProp658.xml"/><Relationship Id="rId662" Type="http://schemas.openxmlformats.org/officeDocument/2006/relationships/ctrlProp" Target="../ctrlProps/ctrlProp700.xml"/><Relationship Id="rId718" Type="http://schemas.openxmlformats.org/officeDocument/2006/relationships/ctrlProp" Target="../ctrlProps/ctrlProp756.xml"/><Relationship Id="rId12" Type="http://schemas.openxmlformats.org/officeDocument/2006/relationships/printerSettings" Target="../printerSettings/printerSettings114.bin"/><Relationship Id="rId108" Type="http://schemas.openxmlformats.org/officeDocument/2006/relationships/ctrlProp" Target="../ctrlProps/ctrlProp146.xml"/><Relationship Id="rId315" Type="http://schemas.openxmlformats.org/officeDocument/2006/relationships/ctrlProp" Target="../ctrlProps/ctrlProp353.xml"/><Relationship Id="rId357" Type="http://schemas.openxmlformats.org/officeDocument/2006/relationships/ctrlProp" Target="../ctrlProps/ctrlProp395.xml"/><Relationship Id="rId522" Type="http://schemas.openxmlformats.org/officeDocument/2006/relationships/ctrlProp" Target="../ctrlProps/ctrlProp560.xml"/><Relationship Id="rId54" Type="http://schemas.openxmlformats.org/officeDocument/2006/relationships/ctrlProp" Target="../ctrlProps/ctrlProp92.xml"/><Relationship Id="rId96" Type="http://schemas.openxmlformats.org/officeDocument/2006/relationships/ctrlProp" Target="../ctrlProps/ctrlProp134.xml"/><Relationship Id="rId161" Type="http://schemas.openxmlformats.org/officeDocument/2006/relationships/ctrlProp" Target="../ctrlProps/ctrlProp199.xml"/><Relationship Id="rId217" Type="http://schemas.openxmlformats.org/officeDocument/2006/relationships/ctrlProp" Target="../ctrlProps/ctrlProp255.xml"/><Relationship Id="rId399" Type="http://schemas.openxmlformats.org/officeDocument/2006/relationships/ctrlProp" Target="../ctrlProps/ctrlProp437.xml"/><Relationship Id="rId564" Type="http://schemas.openxmlformats.org/officeDocument/2006/relationships/ctrlProp" Target="../ctrlProps/ctrlProp602.xml"/><Relationship Id="rId771" Type="http://schemas.openxmlformats.org/officeDocument/2006/relationships/ctrlProp" Target="../ctrlProps/ctrlProp809.xml"/><Relationship Id="rId259" Type="http://schemas.openxmlformats.org/officeDocument/2006/relationships/ctrlProp" Target="../ctrlProps/ctrlProp297.xml"/><Relationship Id="rId424" Type="http://schemas.openxmlformats.org/officeDocument/2006/relationships/ctrlProp" Target="../ctrlProps/ctrlProp462.xml"/><Relationship Id="rId466" Type="http://schemas.openxmlformats.org/officeDocument/2006/relationships/ctrlProp" Target="../ctrlProps/ctrlProp504.xml"/><Relationship Id="rId631" Type="http://schemas.openxmlformats.org/officeDocument/2006/relationships/ctrlProp" Target="../ctrlProps/ctrlProp669.xml"/><Relationship Id="rId673" Type="http://schemas.openxmlformats.org/officeDocument/2006/relationships/ctrlProp" Target="../ctrlProps/ctrlProp711.xml"/><Relationship Id="rId729" Type="http://schemas.openxmlformats.org/officeDocument/2006/relationships/ctrlProp" Target="../ctrlProps/ctrlProp767.xml"/><Relationship Id="rId23" Type="http://schemas.openxmlformats.org/officeDocument/2006/relationships/printerSettings" Target="../printerSettings/printerSettings125.bin"/><Relationship Id="rId119" Type="http://schemas.openxmlformats.org/officeDocument/2006/relationships/ctrlProp" Target="../ctrlProps/ctrlProp157.xml"/><Relationship Id="rId270" Type="http://schemas.openxmlformats.org/officeDocument/2006/relationships/ctrlProp" Target="../ctrlProps/ctrlProp308.xml"/><Relationship Id="rId326" Type="http://schemas.openxmlformats.org/officeDocument/2006/relationships/ctrlProp" Target="../ctrlProps/ctrlProp364.xml"/><Relationship Id="rId533" Type="http://schemas.openxmlformats.org/officeDocument/2006/relationships/ctrlProp" Target="../ctrlProps/ctrlProp571.xml"/><Relationship Id="rId65" Type="http://schemas.openxmlformats.org/officeDocument/2006/relationships/ctrlProp" Target="../ctrlProps/ctrlProp103.xml"/><Relationship Id="rId130" Type="http://schemas.openxmlformats.org/officeDocument/2006/relationships/ctrlProp" Target="../ctrlProps/ctrlProp168.xml"/><Relationship Id="rId368" Type="http://schemas.openxmlformats.org/officeDocument/2006/relationships/ctrlProp" Target="../ctrlProps/ctrlProp406.xml"/><Relationship Id="rId575" Type="http://schemas.openxmlformats.org/officeDocument/2006/relationships/ctrlProp" Target="../ctrlProps/ctrlProp613.xml"/><Relationship Id="rId740" Type="http://schemas.openxmlformats.org/officeDocument/2006/relationships/ctrlProp" Target="../ctrlProps/ctrlProp778.xml"/><Relationship Id="rId172" Type="http://schemas.openxmlformats.org/officeDocument/2006/relationships/ctrlProp" Target="../ctrlProps/ctrlProp210.xml"/><Relationship Id="rId228" Type="http://schemas.openxmlformats.org/officeDocument/2006/relationships/ctrlProp" Target="../ctrlProps/ctrlProp266.xml"/><Relationship Id="rId435" Type="http://schemas.openxmlformats.org/officeDocument/2006/relationships/ctrlProp" Target="../ctrlProps/ctrlProp473.xml"/><Relationship Id="rId477" Type="http://schemas.openxmlformats.org/officeDocument/2006/relationships/ctrlProp" Target="../ctrlProps/ctrlProp515.xml"/><Relationship Id="rId600" Type="http://schemas.openxmlformats.org/officeDocument/2006/relationships/ctrlProp" Target="../ctrlProps/ctrlProp638.xml"/><Relationship Id="rId642" Type="http://schemas.openxmlformats.org/officeDocument/2006/relationships/ctrlProp" Target="../ctrlProps/ctrlProp680.xml"/><Relationship Id="rId684" Type="http://schemas.openxmlformats.org/officeDocument/2006/relationships/ctrlProp" Target="../ctrlProps/ctrlProp722.xml"/><Relationship Id="rId281" Type="http://schemas.openxmlformats.org/officeDocument/2006/relationships/ctrlProp" Target="../ctrlProps/ctrlProp319.xml"/><Relationship Id="rId337" Type="http://schemas.openxmlformats.org/officeDocument/2006/relationships/ctrlProp" Target="../ctrlProps/ctrlProp375.xml"/><Relationship Id="rId502" Type="http://schemas.openxmlformats.org/officeDocument/2006/relationships/ctrlProp" Target="../ctrlProps/ctrlProp540.xml"/><Relationship Id="rId34" Type="http://schemas.openxmlformats.org/officeDocument/2006/relationships/printerSettings" Target="../printerSettings/printerSettings136.bin"/><Relationship Id="rId76" Type="http://schemas.openxmlformats.org/officeDocument/2006/relationships/ctrlProp" Target="../ctrlProps/ctrlProp114.xml"/><Relationship Id="rId141" Type="http://schemas.openxmlformats.org/officeDocument/2006/relationships/ctrlProp" Target="../ctrlProps/ctrlProp179.xml"/><Relationship Id="rId379" Type="http://schemas.openxmlformats.org/officeDocument/2006/relationships/ctrlProp" Target="../ctrlProps/ctrlProp417.xml"/><Relationship Id="rId544" Type="http://schemas.openxmlformats.org/officeDocument/2006/relationships/ctrlProp" Target="../ctrlProps/ctrlProp582.xml"/><Relationship Id="rId586" Type="http://schemas.openxmlformats.org/officeDocument/2006/relationships/ctrlProp" Target="../ctrlProps/ctrlProp624.xml"/><Relationship Id="rId751" Type="http://schemas.openxmlformats.org/officeDocument/2006/relationships/ctrlProp" Target="../ctrlProps/ctrlProp789.xml"/><Relationship Id="rId7" Type="http://schemas.openxmlformats.org/officeDocument/2006/relationships/printerSettings" Target="../printerSettings/printerSettings109.bin"/><Relationship Id="rId183" Type="http://schemas.openxmlformats.org/officeDocument/2006/relationships/ctrlProp" Target="../ctrlProps/ctrlProp221.xml"/><Relationship Id="rId239" Type="http://schemas.openxmlformats.org/officeDocument/2006/relationships/ctrlProp" Target="../ctrlProps/ctrlProp277.xml"/><Relationship Id="rId390" Type="http://schemas.openxmlformats.org/officeDocument/2006/relationships/ctrlProp" Target="../ctrlProps/ctrlProp428.xml"/><Relationship Id="rId404" Type="http://schemas.openxmlformats.org/officeDocument/2006/relationships/ctrlProp" Target="../ctrlProps/ctrlProp442.xml"/><Relationship Id="rId446" Type="http://schemas.openxmlformats.org/officeDocument/2006/relationships/ctrlProp" Target="../ctrlProps/ctrlProp484.xml"/><Relationship Id="rId611" Type="http://schemas.openxmlformats.org/officeDocument/2006/relationships/ctrlProp" Target="../ctrlProps/ctrlProp649.xml"/><Relationship Id="rId653" Type="http://schemas.openxmlformats.org/officeDocument/2006/relationships/ctrlProp" Target="../ctrlProps/ctrlProp691.xml"/><Relationship Id="rId250" Type="http://schemas.openxmlformats.org/officeDocument/2006/relationships/ctrlProp" Target="../ctrlProps/ctrlProp288.xml"/><Relationship Id="rId292" Type="http://schemas.openxmlformats.org/officeDocument/2006/relationships/ctrlProp" Target="../ctrlProps/ctrlProp330.xml"/><Relationship Id="rId306" Type="http://schemas.openxmlformats.org/officeDocument/2006/relationships/ctrlProp" Target="../ctrlProps/ctrlProp344.xml"/><Relationship Id="rId488" Type="http://schemas.openxmlformats.org/officeDocument/2006/relationships/ctrlProp" Target="../ctrlProps/ctrlProp526.xml"/><Relationship Id="rId695" Type="http://schemas.openxmlformats.org/officeDocument/2006/relationships/ctrlProp" Target="../ctrlProps/ctrlProp733.xml"/><Relationship Id="rId709" Type="http://schemas.openxmlformats.org/officeDocument/2006/relationships/ctrlProp" Target="../ctrlProps/ctrlProp747.xml"/><Relationship Id="rId45" Type="http://schemas.openxmlformats.org/officeDocument/2006/relationships/printerSettings" Target="../printerSettings/printerSettings147.bin"/><Relationship Id="rId87" Type="http://schemas.openxmlformats.org/officeDocument/2006/relationships/ctrlProp" Target="../ctrlProps/ctrlProp125.xml"/><Relationship Id="rId110" Type="http://schemas.openxmlformats.org/officeDocument/2006/relationships/ctrlProp" Target="../ctrlProps/ctrlProp148.xml"/><Relationship Id="rId348" Type="http://schemas.openxmlformats.org/officeDocument/2006/relationships/ctrlProp" Target="../ctrlProps/ctrlProp386.xml"/><Relationship Id="rId513" Type="http://schemas.openxmlformats.org/officeDocument/2006/relationships/ctrlProp" Target="../ctrlProps/ctrlProp551.xml"/><Relationship Id="rId555" Type="http://schemas.openxmlformats.org/officeDocument/2006/relationships/ctrlProp" Target="../ctrlProps/ctrlProp593.xml"/><Relationship Id="rId597" Type="http://schemas.openxmlformats.org/officeDocument/2006/relationships/ctrlProp" Target="../ctrlProps/ctrlProp635.xml"/><Relationship Id="rId720" Type="http://schemas.openxmlformats.org/officeDocument/2006/relationships/ctrlProp" Target="../ctrlProps/ctrlProp758.xml"/><Relationship Id="rId762" Type="http://schemas.openxmlformats.org/officeDocument/2006/relationships/ctrlProp" Target="../ctrlProps/ctrlProp800.xml"/><Relationship Id="rId152" Type="http://schemas.openxmlformats.org/officeDocument/2006/relationships/ctrlProp" Target="../ctrlProps/ctrlProp190.xml"/><Relationship Id="rId194" Type="http://schemas.openxmlformats.org/officeDocument/2006/relationships/ctrlProp" Target="../ctrlProps/ctrlProp232.xml"/><Relationship Id="rId208" Type="http://schemas.openxmlformats.org/officeDocument/2006/relationships/ctrlProp" Target="../ctrlProps/ctrlProp246.xml"/><Relationship Id="rId415" Type="http://schemas.openxmlformats.org/officeDocument/2006/relationships/ctrlProp" Target="../ctrlProps/ctrlProp453.xml"/><Relationship Id="rId457" Type="http://schemas.openxmlformats.org/officeDocument/2006/relationships/ctrlProp" Target="../ctrlProps/ctrlProp495.xml"/><Relationship Id="rId622" Type="http://schemas.openxmlformats.org/officeDocument/2006/relationships/ctrlProp" Target="../ctrlProps/ctrlProp660.xml"/><Relationship Id="rId261" Type="http://schemas.openxmlformats.org/officeDocument/2006/relationships/ctrlProp" Target="../ctrlProps/ctrlProp299.xml"/><Relationship Id="rId499" Type="http://schemas.openxmlformats.org/officeDocument/2006/relationships/ctrlProp" Target="../ctrlProps/ctrlProp537.xml"/><Relationship Id="rId664" Type="http://schemas.openxmlformats.org/officeDocument/2006/relationships/ctrlProp" Target="../ctrlProps/ctrlProp702.xml"/><Relationship Id="rId14" Type="http://schemas.openxmlformats.org/officeDocument/2006/relationships/printerSettings" Target="../printerSettings/printerSettings116.bin"/><Relationship Id="rId56" Type="http://schemas.openxmlformats.org/officeDocument/2006/relationships/ctrlProp" Target="../ctrlProps/ctrlProp94.xml"/><Relationship Id="rId317" Type="http://schemas.openxmlformats.org/officeDocument/2006/relationships/ctrlProp" Target="../ctrlProps/ctrlProp355.xml"/><Relationship Id="rId359" Type="http://schemas.openxmlformats.org/officeDocument/2006/relationships/ctrlProp" Target="../ctrlProps/ctrlProp397.xml"/><Relationship Id="rId524" Type="http://schemas.openxmlformats.org/officeDocument/2006/relationships/ctrlProp" Target="../ctrlProps/ctrlProp562.xml"/><Relationship Id="rId566" Type="http://schemas.openxmlformats.org/officeDocument/2006/relationships/ctrlProp" Target="../ctrlProps/ctrlProp604.xml"/><Relationship Id="rId731" Type="http://schemas.openxmlformats.org/officeDocument/2006/relationships/ctrlProp" Target="../ctrlProps/ctrlProp769.xml"/><Relationship Id="rId773" Type="http://schemas.openxmlformats.org/officeDocument/2006/relationships/ctrlProp" Target="../ctrlProps/ctrlProp811.xml"/><Relationship Id="rId98" Type="http://schemas.openxmlformats.org/officeDocument/2006/relationships/ctrlProp" Target="../ctrlProps/ctrlProp136.xml"/><Relationship Id="rId121" Type="http://schemas.openxmlformats.org/officeDocument/2006/relationships/ctrlProp" Target="../ctrlProps/ctrlProp159.xml"/><Relationship Id="rId163" Type="http://schemas.openxmlformats.org/officeDocument/2006/relationships/ctrlProp" Target="../ctrlProps/ctrlProp201.xml"/><Relationship Id="rId219" Type="http://schemas.openxmlformats.org/officeDocument/2006/relationships/ctrlProp" Target="../ctrlProps/ctrlProp257.xml"/><Relationship Id="rId370" Type="http://schemas.openxmlformats.org/officeDocument/2006/relationships/ctrlProp" Target="../ctrlProps/ctrlProp408.xml"/><Relationship Id="rId426" Type="http://schemas.openxmlformats.org/officeDocument/2006/relationships/ctrlProp" Target="../ctrlProps/ctrlProp464.xml"/><Relationship Id="rId633" Type="http://schemas.openxmlformats.org/officeDocument/2006/relationships/ctrlProp" Target="../ctrlProps/ctrlProp671.xml"/><Relationship Id="rId230" Type="http://schemas.openxmlformats.org/officeDocument/2006/relationships/ctrlProp" Target="../ctrlProps/ctrlProp268.xml"/><Relationship Id="rId468" Type="http://schemas.openxmlformats.org/officeDocument/2006/relationships/ctrlProp" Target="../ctrlProps/ctrlProp506.xml"/><Relationship Id="rId675" Type="http://schemas.openxmlformats.org/officeDocument/2006/relationships/ctrlProp" Target="../ctrlProps/ctrlProp713.xml"/><Relationship Id="rId25" Type="http://schemas.openxmlformats.org/officeDocument/2006/relationships/printerSettings" Target="../printerSettings/printerSettings127.bin"/><Relationship Id="rId67" Type="http://schemas.openxmlformats.org/officeDocument/2006/relationships/ctrlProp" Target="../ctrlProps/ctrlProp105.xml"/><Relationship Id="rId272" Type="http://schemas.openxmlformats.org/officeDocument/2006/relationships/ctrlProp" Target="../ctrlProps/ctrlProp310.xml"/><Relationship Id="rId328" Type="http://schemas.openxmlformats.org/officeDocument/2006/relationships/ctrlProp" Target="../ctrlProps/ctrlProp366.xml"/><Relationship Id="rId535" Type="http://schemas.openxmlformats.org/officeDocument/2006/relationships/ctrlProp" Target="../ctrlProps/ctrlProp573.xml"/><Relationship Id="rId577" Type="http://schemas.openxmlformats.org/officeDocument/2006/relationships/ctrlProp" Target="../ctrlProps/ctrlProp615.xml"/><Relationship Id="rId700" Type="http://schemas.openxmlformats.org/officeDocument/2006/relationships/ctrlProp" Target="../ctrlProps/ctrlProp738.xml"/><Relationship Id="rId742" Type="http://schemas.openxmlformats.org/officeDocument/2006/relationships/ctrlProp" Target="../ctrlProps/ctrlProp780.xml"/><Relationship Id="rId132" Type="http://schemas.openxmlformats.org/officeDocument/2006/relationships/ctrlProp" Target="../ctrlProps/ctrlProp170.xml"/><Relationship Id="rId174" Type="http://schemas.openxmlformats.org/officeDocument/2006/relationships/ctrlProp" Target="../ctrlProps/ctrlProp212.xml"/><Relationship Id="rId381" Type="http://schemas.openxmlformats.org/officeDocument/2006/relationships/ctrlProp" Target="../ctrlProps/ctrlProp419.xml"/><Relationship Id="rId602" Type="http://schemas.openxmlformats.org/officeDocument/2006/relationships/ctrlProp" Target="../ctrlProps/ctrlProp640.xml"/><Relationship Id="rId241" Type="http://schemas.openxmlformats.org/officeDocument/2006/relationships/ctrlProp" Target="../ctrlProps/ctrlProp279.xml"/><Relationship Id="rId437" Type="http://schemas.openxmlformats.org/officeDocument/2006/relationships/ctrlProp" Target="../ctrlProps/ctrlProp475.xml"/><Relationship Id="rId479" Type="http://schemas.openxmlformats.org/officeDocument/2006/relationships/ctrlProp" Target="../ctrlProps/ctrlProp517.xml"/><Relationship Id="rId644" Type="http://schemas.openxmlformats.org/officeDocument/2006/relationships/ctrlProp" Target="../ctrlProps/ctrlProp682.xml"/><Relationship Id="rId686" Type="http://schemas.openxmlformats.org/officeDocument/2006/relationships/ctrlProp" Target="../ctrlProps/ctrlProp724.xml"/><Relationship Id="rId36" Type="http://schemas.openxmlformats.org/officeDocument/2006/relationships/printerSettings" Target="../printerSettings/printerSettings138.bin"/><Relationship Id="rId283" Type="http://schemas.openxmlformats.org/officeDocument/2006/relationships/ctrlProp" Target="../ctrlProps/ctrlProp321.xml"/><Relationship Id="rId339" Type="http://schemas.openxmlformats.org/officeDocument/2006/relationships/ctrlProp" Target="../ctrlProps/ctrlProp377.xml"/><Relationship Id="rId490" Type="http://schemas.openxmlformats.org/officeDocument/2006/relationships/ctrlProp" Target="../ctrlProps/ctrlProp528.xml"/><Relationship Id="rId504" Type="http://schemas.openxmlformats.org/officeDocument/2006/relationships/ctrlProp" Target="../ctrlProps/ctrlProp542.xml"/><Relationship Id="rId546" Type="http://schemas.openxmlformats.org/officeDocument/2006/relationships/ctrlProp" Target="../ctrlProps/ctrlProp584.xml"/><Relationship Id="rId711" Type="http://schemas.openxmlformats.org/officeDocument/2006/relationships/ctrlProp" Target="../ctrlProps/ctrlProp749.xml"/><Relationship Id="rId753" Type="http://schemas.openxmlformats.org/officeDocument/2006/relationships/ctrlProp" Target="../ctrlProps/ctrlProp791.xml"/><Relationship Id="rId78" Type="http://schemas.openxmlformats.org/officeDocument/2006/relationships/ctrlProp" Target="../ctrlProps/ctrlProp116.xml"/><Relationship Id="rId101" Type="http://schemas.openxmlformats.org/officeDocument/2006/relationships/ctrlProp" Target="../ctrlProps/ctrlProp139.xml"/><Relationship Id="rId143" Type="http://schemas.openxmlformats.org/officeDocument/2006/relationships/ctrlProp" Target="../ctrlProps/ctrlProp181.xml"/><Relationship Id="rId185" Type="http://schemas.openxmlformats.org/officeDocument/2006/relationships/ctrlProp" Target="../ctrlProps/ctrlProp223.xml"/><Relationship Id="rId350" Type="http://schemas.openxmlformats.org/officeDocument/2006/relationships/ctrlProp" Target="../ctrlProps/ctrlProp388.xml"/><Relationship Id="rId406" Type="http://schemas.openxmlformats.org/officeDocument/2006/relationships/ctrlProp" Target="../ctrlProps/ctrlProp444.xml"/><Relationship Id="rId588" Type="http://schemas.openxmlformats.org/officeDocument/2006/relationships/ctrlProp" Target="../ctrlProps/ctrlProp626.xml"/><Relationship Id="rId9" Type="http://schemas.openxmlformats.org/officeDocument/2006/relationships/printerSettings" Target="../printerSettings/printerSettings111.bin"/><Relationship Id="rId210" Type="http://schemas.openxmlformats.org/officeDocument/2006/relationships/ctrlProp" Target="../ctrlProps/ctrlProp248.xml"/><Relationship Id="rId392" Type="http://schemas.openxmlformats.org/officeDocument/2006/relationships/ctrlProp" Target="../ctrlProps/ctrlProp430.xml"/><Relationship Id="rId448" Type="http://schemas.openxmlformats.org/officeDocument/2006/relationships/ctrlProp" Target="../ctrlProps/ctrlProp486.xml"/><Relationship Id="rId613" Type="http://schemas.openxmlformats.org/officeDocument/2006/relationships/ctrlProp" Target="../ctrlProps/ctrlProp651.xml"/><Relationship Id="rId655" Type="http://schemas.openxmlformats.org/officeDocument/2006/relationships/ctrlProp" Target="../ctrlProps/ctrlProp693.xml"/><Relationship Id="rId697" Type="http://schemas.openxmlformats.org/officeDocument/2006/relationships/ctrlProp" Target="../ctrlProps/ctrlProp735.xml"/><Relationship Id="rId252" Type="http://schemas.openxmlformats.org/officeDocument/2006/relationships/ctrlProp" Target="../ctrlProps/ctrlProp290.xml"/><Relationship Id="rId294" Type="http://schemas.openxmlformats.org/officeDocument/2006/relationships/ctrlProp" Target="../ctrlProps/ctrlProp332.xml"/><Relationship Id="rId308" Type="http://schemas.openxmlformats.org/officeDocument/2006/relationships/ctrlProp" Target="../ctrlProps/ctrlProp346.xml"/><Relationship Id="rId515" Type="http://schemas.openxmlformats.org/officeDocument/2006/relationships/ctrlProp" Target="../ctrlProps/ctrlProp553.xml"/><Relationship Id="rId722" Type="http://schemas.openxmlformats.org/officeDocument/2006/relationships/ctrlProp" Target="../ctrlProps/ctrlProp760.xml"/><Relationship Id="rId47" Type="http://schemas.openxmlformats.org/officeDocument/2006/relationships/printerSettings" Target="../printerSettings/printerSettings149.bin"/><Relationship Id="rId89" Type="http://schemas.openxmlformats.org/officeDocument/2006/relationships/ctrlProp" Target="../ctrlProps/ctrlProp127.xml"/><Relationship Id="rId112" Type="http://schemas.openxmlformats.org/officeDocument/2006/relationships/ctrlProp" Target="../ctrlProps/ctrlProp150.xml"/><Relationship Id="rId154" Type="http://schemas.openxmlformats.org/officeDocument/2006/relationships/ctrlProp" Target="../ctrlProps/ctrlProp192.xml"/><Relationship Id="rId361" Type="http://schemas.openxmlformats.org/officeDocument/2006/relationships/ctrlProp" Target="../ctrlProps/ctrlProp399.xml"/><Relationship Id="rId557" Type="http://schemas.openxmlformats.org/officeDocument/2006/relationships/ctrlProp" Target="../ctrlProps/ctrlProp595.xml"/><Relationship Id="rId599" Type="http://schemas.openxmlformats.org/officeDocument/2006/relationships/ctrlProp" Target="../ctrlProps/ctrlProp637.xml"/><Relationship Id="rId764" Type="http://schemas.openxmlformats.org/officeDocument/2006/relationships/ctrlProp" Target="../ctrlProps/ctrlProp802.xml"/><Relationship Id="rId196" Type="http://schemas.openxmlformats.org/officeDocument/2006/relationships/ctrlProp" Target="../ctrlProps/ctrlProp234.xml"/><Relationship Id="rId417" Type="http://schemas.openxmlformats.org/officeDocument/2006/relationships/ctrlProp" Target="../ctrlProps/ctrlProp455.xml"/><Relationship Id="rId459" Type="http://schemas.openxmlformats.org/officeDocument/2006/relationships/ctrlProp" Target="../ctrlProps/ctrlProp497.xml"/><Relationship Id="rId624" Type="http://schemas.openxmlformats.org/officeDocument/2006/relationships/ctrlProp" Target="../ctrlProps/ctrlProp662.xml"/><Relationship Id="rId666" Type="http://schemas.openxmlformats.org/officeDocument/2006/relationships/ctrlProp" Target="../ctrlProps/ctrlProp704.xml"/><Relationship Id="rId16" Type="http://schemas.openxmlformats.org/officeDocument/2006/relationships/printerSettings" Target="../printerSettings/printerSettings118.bin"/><Relationship Id="rId221" Type="http://schemas.openxmlformats.org/officeDocument/2006/relationships/ctrlProp" Target="../ctrlProps/ctrlProp259.xml"/><Relationship Id="rId263" Type="http://schemas.openxmlformats.org/officeDocument/2006/relationships/ctrlProp" Target="../ctrlProps/ctrlProp301.xml"/><Relationship Id="rId319" Type="http://schemas.openxmlformats.org/officeDocument/2006/relationships/ctrlProp" Target="../ctrlProps/ctrlProp357.xml"/><Relationship Id="rId470" Type="http://schemas.openxmlformats.org/officeDocument/2006/relationships/ctrlProp" Target="../ctrlProps/ctrlProp508.xml"/><Relationship Id="rId526" Type="http://schemas.openxmlformats.org/officeDocument/2006/relationships/ctrlProp" Target="../ctrlProps/ctrlProp564.xml"/><Relationship Id="rId58" Type="http://schemas.openxmlformats.org/officeDocument/2006/relationships/ctrlProp" Target="../ctrlProps/ctrlProp96.xml"/><Relationship Id="rId123" Type="http://schemas.openxmlformats.org/officeDocument/2006/relationships/ctrlProp" Target="../ctrlProps/ctrlProp161.xml"/><Relationship Id="rId330" Type="http://schemas.openxmlformats.org/officeDocument/2006/relationships/ctrlProp" Target="../ctrlProps/ctrlProp368.xml"/><Relationship Id="rId568" Type="http://schemas.openxmlformats.org/officeDocument/2006/relationships/ctrlProp" Target="../ctrlProps/ctrlProp606.xml"/><Relationship Id="rId733" Type="http://schemas.openxmlformats.org/officeDocument/2006/relationships/ctrlProp" Target="../ctrlProps/ctrlProp771.xml"/><Relationship Id="rId775" Type="http://schemas.openxmlformats.org/officeDocument/2006/relationships/ctrlProp" Target="../ctrlProps/ctrlProp813.xml"/><Relationship Id="rId165" Type="http://schemas.openxmlformats.org/officeDocument/2006/relationships/ctrlProp" Target="../ctrlProps/ctrlProp203.xml"/><Relationship Id="rId372" Type="http://schemas.openxmlformats.org/officeDocument/2006/relationships/ctrlProp" Target="../ctrlProps/ctrlProp410.xml"/><Relationship Id="rId428" Type="http://schemas.openxmlformats.org/officeDocument/2006/relationships/ctrlProp" Target="../ctrlProps/ctrlProp466.xml"/><Relationship Id="rId635" Type="http://schemas.openxmlformats.org/officeDocument/2006/relationships/ctrlProp" Target="../ctrlProps/ctrlProp673.xml"/><Relationship Id="rId677" Type="http://schemas.openxmlformats.org/officeDocument/2006/relationships/ctrlProp" Target="../ctrlProps/ctrlProp715.xml"/><Relationship Id="rId232" Type="http://schemas.openxmlformats.org/officeDocument/2006/relationships/ctrlProp" Target="../ctrlProps/ctrlProp270.xml"/><Relationship Id="rId274" Type="http://schemas.openxmlformats.org/officeDocument/2006/relationships/ctrlProp" Target="../ctrlProps/ctrlProp312.xml"/><Relationship Id="rId481" Type="http://schemas.openxmlformats.org/officeDocument/2006/relationships/ctrlProp" Target="../ctrlProps/ctrlProp519.xml"/><Relationship Id="rId702" Type="http://schemas.openxmlformats.org/officeDocument/2006/relationships/ctrlProp" Target="../ctrlProps/ctrlProp740.xml"/><Relationship Id="rId27" Type="http://schemas.openxmlformats.org/officeDocument/2006/relationships/printerSettings" Target="../printerSettings/printerSettings129.bin"/><Relationship Id="rId69" Type="http://schemas.openxmlformats.org/officeDocument/2006/relationships/ctrlProp" Target="../ctrlProps/ctrlProp107.xml"/><Relationship Id="rId134" Type="http://schemas.openxmlformats.org/officeDocument/2006/relationships/ctrlProp" Target="../ctrlProps/ctrlProp172.xml"/><Relationship Id="rId537" Type="http://schemas.openxmlformats.org/officeDocument/2006/relationships/ctrlProp" Target="../ctrlProps/ctrlProp575.xml"/><Relationship Id="rId579" Type="http://schemas.openxmlformats.org/officeDocument/2006/relationships/ctrlProp" Target="../ctrlProps/ctrlProp617.xml"/><Relationship Id="rId744" Type="http://schemas.openxmlformats.org/officeDocument/2006/relationships/ctrlProp" Target="../ctrlProps/ctrlProp782.xml"/><Relationship Id="rId80" Type="http://schemas.openxmlformats.org/officeDocument/2006/relationships/ctrlProp" Target="../ctrlProps/ctrlProp118.xml"/><Relationship Id="rId176" Type="http://schemas.openxmlformats.org/officeDocument/2006/relationships/ctrlProp" Target="../ctrlProps/ctrlProp214.xml"/><Relationship Id="rId341" Type="http://schemas.openxmlformats.org/officeDocument/2006/relationships/ctrlProp" Target="../ctrlProps/ctrlProp379.xml"/><Relationship Id="rId383" Type="http://schemas.openxmlformats.org/officeDocument/2006/relationships/ctrlProp" Target="../ctrlProps/ctrlProp421.xml"/><Relationship Id="rId439" Type="http://schemas.openxmlformats.org/officeDocument/2006/relationships/ctrlProp" Target="../ctrlProps/ctrlProp477.xml"/><Relationship Id="rId590" Type="http://schemas.openxmlformats.org/officeDocument/2006/relationships/ctrlProp" Target="../ctrlProps/ctrlProp628.xml"/><Relationship Id="rId604" Type="http://schemas.openxmlformats.org/officeDocument/2006/relationships/ctrlProp" Target="../ctrlProps/ctrlProp642.xml"/><Relationship Id="rId646" Type="http://schemas.openxmlformats.org/officeDocument/2006/relationships/ctrlProp" Target="../ctrlProps/ctrlProp684.xml"/><Relationship Id="rId201" Type="http://schemas.openxmlformats.org/officeDocument/2006/relationships/ctrlProp" Target="../ctrlProps/ctrlProp239.xml"/><Relationship Id="rId243" Type="http://schemas.openxmlformats.org/officeDocument/2006/relationships/ctrlProp" Target="../ctrlProps/ctrlProp281.xml"/><Relationship Id="rId285" Type="http://schemas.openxmlformats.org/officeDocument/2006/relationships/ctrlProp" Target="../ctrlProps/ctrlProp323.xml"/><Relationship Id="rId450" Type="http://schemas.openxmlformats.org/officeDocument/2006/relationships/ctrlProp" Target="../ctrlProps/ctrlProp488.xml"/><Relationship Id="rId506" Type="http://schemas.openxmlformats.org/officeDocument/2006/relationships/ctrlProp" Target="../ctrlProps/ctrlProp544.xml"/><Relationship Id="rId688" Type="http://schemas.openxmlformats.org/officeDocument/2006/relationships/ctrlProp" Target="../ctrlProps/ctrlProp726.xml"/><Relationship Id="rId38" Type="http://schemas.openxmlformats.org/officeDocument/2006/relationships/printerSettings" Target="../printerSettings/printerSettings140.bin"/><Relationship Id="rId103" Type="http://schemas.openxmlformats.org/officeDocument/2006/relationships/ctrlProp" Target="../ctrlProps/ctrlProp141.xml"/><Relationship Id="rId310" Type="http://schemas.openxmlformats.org/officeDocument/2006/relationships/ctrlProp" Target="../ctrlProps/ctrlProp348.xml"/><Relationship Id="rId492" Type="http://schemas.openxmlformats.org/officeDocument/2006/relationships/ctrlProp" Target="../ctrlProps/ctrlProp530.xml"/><Relationship Id="rId548" Type="http://schemas.openxmlformats.org/officeDocument/2006/relationships/ctrlProp" Target="../ctrlProps/ctrlProp586.xml"/><Relationship Id="rId713" Type="http://schemas.openxmlformats.org/officeDocument/2006/relationships/ctrlProp" Target="../ctrlProps/ctrlProp751.xml"/><Relationship Id="rId755" Type="http://schemas.openxmlformats.org/officeDocument/2006/relationships/ctrlProp" Target="../ctrlProps/ctrlProp793.xml"/><Relationship Id="rId91" Type="http://schemas.openxmlformats.org/officeDocument/2006/relationships/ctrlProp" Target="../ctrlProps/ctrlProp129.xml"/><Relationship Id="rId145" Type="http://schemas.openxmlformats.org/officeDocument/2006/relationships/ctrlProp" Target="../ctrlProps/ctrlProp183.xml"/><Relationship Id="rId187" Type="http://schemas.openxmlformats.org/officeDocument/2006/relationships/ctrlProp" Target="../ctrlProps/ctrlProp225.xml"/><Relationship Id="rId352" Type="http://schemas.openxmlformats.org/officeDocument/2006/relationships/ctrlProp" Target="../ctrlProps/ctrlProp390.xml"/><Relationship Id="rId394" Type="http://schemas.openxmlformats.org/officeDocument/2006/relationships/ctrlProp" Target="../ctrlProps/ctrlProp432.xml"/><Relationship Id="rId408" Type="http://schemas.openxmlformats.org/officeDocument/2006/relationships/ctrlProp" Target="../ctrlProps/ctrlProp446.xml"/><Relationship Id="rId615" Type="http://schemas.openxmlformats.org/officeDocument/2006/relationships/ctrlProp" Target="../ctrlProps/ctrlProp653.xml"/><Relationship Id="rId212" Type="http://schemas.openxmlformats.org/officeDocument/2006/relationships/ctrlProp" Target="../ctrlProps/ctrlProp250.xml"/><Relationship Id="rId254" Type="http://schemas.openxmlformats.org/officeDocument/2006/relationships/ctrlProp" Target="../ctrlProps/ctrlProp292.xml"/><Relationship Id="rId657" Type="http://schemas.openxmlformats.org/officeDocument/2006/relationships/ctrlProp" Target="../ctrlProps/ctrlProp695.xml"/><Relationship Id="rId699" Type="http://schemas.openxmlformats.org/officeDocument/2006/relationships/ctrlProp" Target="../ctrlProps/ctrlProp737.xml"/><Relationship Id="rId49" Type="http://schemas.openxmlformats.org/officeDocument/2006/relationships/printerSettings" Target="../printerSettings/printerSettings151.bin"/><Relationship Id="rId114" Type="http://schemas.openxmlformats.org/officeDocument/2006/relationships/ctrlProp" Target="../ctrlProps/ctrlProp152.xml"/><Relationship Id="rId296" Type="http://schemas.openxmlformats.org/officeDocument/2006/relationships/ctrlProp" Target="../ctrlProps/ctrlProp334.xml"/><Relationship Id="rId461" Type="http://schemas.openxmlformats.org/officeDocument/2006/relationships/ctrlProp" Target="../ctrlProps/ctrlProp499.xml"/><Relationship Id="rId517" Type="http://schemas.openxmlformats.org/officeDocument/2006/relationships/ctrlProp" Target="../ctrlProps/ctrlProp555.xml"/><Relationship Id="rId559" Type="http://schemas.openxmlformats.org/officeDocument/2006/relationships/ctrlProp" Target="../ctrlProps/ctrlProp597.xml"/><Relationship Id="rId724" Type="http://schemas.openxmlformats.org/officeDocument/2006/relationships/ctrlProp" Target="../ctrlProps/ctrlProp762.xml"/><Relationship Id="rId766" Type="http://schemas.openxmlformats.org/officeDocument/2006/relationships/ctrlProp" Target="../ctrlProps/ctrlProp804.xml"/><Relationship Id="rId60" Type="http://schemas.openxmlformats.org/officeDocument/2006/relationships/ctrlProp" Target="../ctrlProps/ctrlProp98.xml"/><Relationship Id="rId156" Type="http://schemas.openxmlformats.org/officeDocument/2006/relationships/ctrlProp" Target="../ctrlProps/ctrlProp194.xml"/><Relationship Id="rId198" Type="http://schemas.openxmlformats.org/officeDocument/2006/relationships/ctrlProp" Target="../ctrlProps/ctrlProp236.xml"/><Relationship Id="rId321" Type="http://schemas.openxmlformats.org/officeDocument/2006/relationships/ctrlProp" Target="../ctrlProps/ctrlProp359.xml"/><Relationship Id="rId363" Type="http://schemas.openxmlformats.org/officeDocument/2006/relationships/ctrlProp" Target="../ctrlProps/ctrlProp401.xml"/><Relationship Id="rId419" Type="http://schemas.openxmlformats.org/officeDocument/2006/relationships/ctrlProp" Target="../ctrlProps/ctrlProp457.xml"/><Relationship Id="rId570" Type="http://schemas.openxmlformats.org/officeDocument/2006/relationships/ctrlProp" Target="../ctrlProps/ctrlProp608.xml"/><Relationship Id="rId626" Type="http://schemas.openxmlformats.org/officeDocument/2006/relationships/ctrlProp" Target="../ctrlProps/ctrlProp664.xml"/><Relationship Id="rId223" Type="http://schemas.openxmlformats.org/officeDocument/2006/relationships/ctrlProp" Target="../ctrlProps/ctrlProp261.xml"/><Relationship Id="rId430" Type="http://schemas.openxmlformats.org/officeDocument/2006/relationships/ctrlProp" Target="../ctrlProps/ctrlProp468.xml"/><Relationship Id="rId668" Type="http://schemas.openxmlformats.org/officeDocument/2006/relationships/ctrlProp" Target="../ctrlProps/ctrlProp706.xml"/><Relationship Id="rId18" Type="http://schemas.openxmlformats.org/officeDocument/2006/relationships/printerSettings" Target="../printerSettings/printerSettings120.bin"/><Relationship Id="rId265" Type="http://schemas.openxmlformats.org/officeDocument/2006/relationships/ctrlProp" Target="../ctrlProps/ctrlProp303.xml"/><Relationship Id="rId472" Type="http://schemas.openxmlformats.org/officeDocument/2006/relationships/ctrlProp" Target="../ctrlProps/ctrlProp510.xml"/><Relationship Id="rId528" Type="http://schemas.openxmlformats.org/officeDocument/2006/relationships/ctrlProp" Target="../ctrlProps/ctrlProp566.xml"/><Relationship Id="rId735" Type="http://schemas.openxmlformats.org/officeDocument/2006/relationships/ctrlProp" Target="../ctrlProps/ctrlProp773.xml"/><Relationship Id="rId125" Type="http://schemas.openxmlformats.org/officeDocument/2006/relationships/ctrlProp" Target="../ctrlProps/ctrlProp163.xml"/><Relationship Id="rId167" Type="http://schemas.openxmlformats.org/officeDocument/2006/relationships/ctrlProp" Target="../ctrlProps/ctrlProp205.xml"/><Relationship Id="rId332" Type="http://schemas.openxmlformats.org/officeDocument/2006/relationships/ctrlProp" Target="../ctrlProps/ctrlProp370.xml"/><Relationship Id="rId374" Type="http://schemas.openxmlformats.org/officeDocument/2006/relationships/ctrlProp" Target="../ctrlProps/ctrlProp412.xml"/><Relationship Id="rId581" Type="http://schemas.openxmlformats.org/officeDocument/2006/relationships/ctrlProp" Target="../ctrlProps/ctrlProp619.xml"/><Relationship Id="rId777" Type="http://schemas.openxmlformats.org/officeDocument/2006/relationships/ctrlProp" Target="../ctrlProps/ctrlProp815.xml"/><Relationship Id="rId71" Type="http://schemas.openxmlformats.org/officeDocument/2006/relationships/ctrlProp" Target="../ctrlProps/ctrlProp109.xml"/><Relationship Id="rId234" Type="http://schemas.openxmlformats.org/officeDocument/2006/relationships/ctrlProp" Target="../ctrlProps/ctrlProp272.xml"/><Relationship Id="rId637" Type="http://schemas.openxmlformats.org/officeDocument/2006/relationships/ctrlProp" Target="../ctrlProps/ctrlProp675.xml"/><Relationship Id="rId679" Type="http://schemas.openxmlformats.org/officeDocument/2006/relationships/ctrlProp" Target="../ctrlProps/ctrlProp717.xml"/><Relationship Id="rId2" Type="http://schemas.openxmlformats.org/officeDocument/2006/relationships/printerSettings" Target="../printerSettings/printerSettings104.bin"/><Relationship Id="rId29" Type="http://schemas.openxmlformats.org/officeDocument/2006/relationships/printerSettings" Target="../printerSettings/printerSettings131.bin"/><Relationship Id="rId276" Type="http://schemas.openxmlformats.org/officeDocument/2006/relationships/ctrlProp" Target="../ctrlProps/ctrlProp314.xml"/><Relationship Id="rId441" Type="http://schemas.openxmlformats.org/officeDocument/2006/relationships/ctrlProp" Target="../ctrlProps/ctrlProp479.xml"/><Relationship Id="rId483" Type="http://schemas.openxmlformats.org/officeDocument/2006/relationships/ctrlProp" Target="../ctrlProps/ctrlProp521.xml"/><Relationship Id="rId539" Type="http://schemas.openxmlformats.org/officeDocument/2006/relationships/ctrlProp" Target="../ctrlProps/ctrlProp577.xml"/><Relationship Id="rId690" Type="http://schemas.openxmlformats.org/officeDocument/2006/relationships/ctrlProp" Target="../ctrlProps/ctrlProp728.xml"/><Relationship Id="rId704" Type="http://schemas.openxmlformats.org/officeDocument/2006/relationships/ctrlProp" Target="../ctrlProps/ctrlProp742.xml"/><Relationship Id="rId746" Type="http://schemas.openxmlformats.org/officeDocument/2006/relationships/ctrlProp" Target="../ctrlProps/ctrlProp784.xml"/><Relationship Id="rId40" Type="http://schemas.openxmlformats.org/officeDocument/2006/relationships/printerSettings" Target="../printerSettings/printerSettings142.bin"/><Relationship Id="rId136" Type="http://schemas.openxmlformats.org/officeDocument/2006/relationships/ctrlProp" Target="../ctrlProps/ctrlProp174.xml"/><Relationship Id="rId178" Type="http://schemas.openxmlformats.org/officeDocument/2006/relationships/ctrlProp" Target="../ctrlProps/ctrlProp216.xml"/><Relationship Id="rId301" Type="http://schemas.openxmlformats.org/officeDocument/2006/relationships/ctrlProp" Target="../ctrlProps/ctrlProp339.xml"/><Relationship Id="rId343" Type="http://schemas.openxmlformats.org/officeDocument/2006/relationships/ctrlProp" Target="../ctrlProps/ctrlProp381.xml"/><Relationship Id="rId550" Type="http://schemas.openxmlformats.org/officeDocument/2006/relationships/ctrlProp" Target="../ctrlProps/ctrlProp588.xml"/><Relationship Id="rId82" Type="http://schemas.openxmlformats.org/officeDocument/2006/relationships/ctrlProp" Target="../ctrlProps/ctrlProp120.xml"/><Relationship Id="rId203" Type="http://schemas.openxmlformats.org/officeDocument/2006/relationships/ctrlProp" Target="../ctrlProps/ctrlProp241.xml"/><Relationship Id="rId385" Type="http://schemas.openxmlformats.org/officeDocument/2006/relationships/ctrlProp" Target="../ctrlProps/ctrlProp423.xml"/><Relationship Id="rId592" Type="http://schemas.openxmlformats.org/officeDocument/2006/relationships/ctrlProp" Target="../ctrlProps/ctrlProp630.xml"/><Relationship Id="rId606" Type="http://schemas.openxmlformats.org/officeDocument/2006/relationships/ctrlProp" Target="../ctrlProps/ctrlProp644.xml"/><Relationship Id="rId648" Type="http://schemas.openxmlformats.org/officeDocument/2006/relationships/ctrlProp" Target="../ctrlProps/ctrlProp686.xml"/><Relationship Id="rId245" Type="http://schemas.openxmlformats.org/officeDocument/2006/relationships/ctrlProp" Target="../ctrlProps/ctrlProp283.xml"/><Relationship Id="rId287" Type="http://schemas.openxmlformats.org/officeDocument/2006/relationships/ctrlProp" Target="../ctrlProps/ctrlProp325.xml"/><Relationship Id="rId410" Type="http://schemas.openxmlformats.org/officeDocument/2006/relationships/ctrlProp" Target="../ctrlProps/ctrlProp448.xml"/><Relationship Id="rId452" Type="http://schemas.openxmlformats.org/officeDocument/2006/relationships/ctrlProp" Target="../ctrlProps/ctrlProp490.xml"/><Relationship Id="rId494" Type="http://schemas.openxmlformats.org/officeDocument/2006/relationships/ctrlProp" Target="../ctrlProps/ctrlProp532.xml"/><Relationship Id="rId508" Type="http://schemas.openxmlformats.org/officeDocument/2006/relationships/ctrlProp" Target="../ctrlProps/ctrlProp546.xml"/><Relationship Id="rId715" Type="http://schemas.openxmlformats.org/officeDocument/2006/relationships/ctrlProp" Target="../ctrlProps/ctrlProp753.xml"/><Relationship Id="rId105" Type="http://schemas.openxmlformats.org/officeDocument/2006/relationships/ctrlProp" Target="../ctrlProps/ctrlProp143.xml"/><Relationship Id="rId147" Type="http://schemas.openxmlformats.org/officeDocument/2006/relationships/ctrlProp" Target="../ctrlProps/ctrlProp185.xml"/><Relationship Id="rId312" Type="http://schemas.openxmlformats.org/officeDocument/2006/relationships/ctrlProp" Target="../ctrlProps/ctrlProp350.xml"/><Relationship Id="rId354" Type="http://schemas.openxmlformats.org/officeDocument/2006/relationships/ctrlProp" Target="../ctrlProps/ctrlProp392.xml"/><Relationship Id="rId757" Type="http://schemas.openxmlformats.org/officeDocument/2006/relationships/ctrlProp" Target="../ctrlProps/ctrlProp795.xml"/><Relationship Id="rId51" Type="http://schemas.openxmlformats.org/officeDocument/2006/relationships/printerSettings" Target="../printerSettings/printerSettings153.bin"/><Relationship Id="rId93" Type="http://schemas.openxmlformats.org/officeDocument/2006/relationships/ctrlProp" Target="../ctrlProps/ctrlProp131.xml"/><Relationship Id="rId189" Type="http://schemas.openxmlformats.org/officeDocument/2006/relationships/ctrlProp" Target="../ctrlProps/ctrlProp227.xml"/><Relationship Id="rId396" Type="http://schemas.openxmlformats.org/officeDocument/2006/relationships/ctrlProp" Target="../ctrlProps/ctrlProp434.xml"/><Relationship Id="rId561" Type="http://schemas.openxmlformats.org/officeDocument/2006/relationships/ctrlProp" Target="../ctrlProps/ctrlProp599.xml"/><Relationship Id="rId617" Type="http://schemas.openxmlformats.org/officeDocument/2006/relationships/ctrlProp" Target="../ctrlProps/ctrlProp655.xml"/><Relationship Id="rId659" Type="http://schemas.openxmlformats.org/officeDocument/2006/relationships/ctrlProp" Target="../ctrlProps/ctrlProp697.xml"/><Relationship Id="rId214" Type="http://schemas.openxmlformats.org/officeDocument/2006/relationships/ctrlProp" Target="../ctrlProps/ctrlProp252.xml"/><Relationship Id="rId256" Type="http://schemas.openxmlformats.org/officeDocument/2006/relationships/ctrlProp" Target="../ctrlProps/ctrlProp294.xml"/><Relationship Id="rId298" Type="http://schemas.openxmlformats.org/officeDocument/2006/relationships/ctrlProp" Target="../ctrlProps/ctrlProp336.xml"/><Relationship Id="rId421" Type="http://schemas.openxmlformats.org/officeDocument/2006/relationships/ctrlProp" Target="../ctrlProps/ctrlProp459.xml"/><Relationship Id="rId463" Type="http://schemas.openxmlformats.org/officeDocument/2006/relationships/ctrlProp" Target="../ctrlProps/ctrlProp501.xml"/><Relationship Id="rId519" Type="http://schemas.openxmlformats.org/officeDocument/2006/relationships/ctrlProp" Target="../ctrlProps/ctrlProp557.xml"/><Relationship Id="rId670" Type="http://schemas.openxmlformats.org/officeDocument/2006/relationships/ctrlProp" Target="../ctrlProps/ctrlProp708.xml"/><Relationship Id="rId116" Type="http://schemas.openxmlformats.org/officeDocument/2006/relationships/ctrlProp" Target="../ctrlProps/ctrlProp154.xml"/><Relationship Id="rId158" Type="http://schemas.openxmlformats.org/officeDocument/2006/relationships/ctrlProp" Target="../ctrlProps/ctrlProp196.xml"/><Relationship Id="rId323" Type="http://schemas.openxmlformats.org/officeDocument/2006/relationships/ctrlProp" Target="../ctrlProps/ctrlProp361.xml"/><Relationship Id="rId530" Type="http://schemas.openxmlformats.org/officeDocument/2006/relationships/ctrlProp" Target="../ctrlProps/ctrlProp568.xml"/><Relationship Id="rId726" Type="http://schemas.openxmlformats.org/officeDocument/2006/relationships/ctrlProp" Target="../ctrlProps/ctrlProp764.xml"/><Relationship Id="rId768" Type="http://schemas.openxmlformats.org/officeDocument/2006/relationships/ctrlProp" Target="../ctrlProps/ctrlProp806.xml"/><Relationship Id="rId20" Type="http://schemas.openxmlformats.org/officeDocument/2006/relationships/printerSettings" Target="../printerSettings/printerSettings122.bin"/><Relationship Id="rId62" Type="http://schemas.openxmlformats.org/officeDocument/2006/relationships/ctrlProp" Target="../ctrlProps/ctrlProp100.xml"/><Relationship Id="rId365" Type="http://schemas.openxmlformats.org/officeDocument/2006/relationships/ctrlProp" Target="../ctrlProps/ctrlProp403.xml"/><Relationship Id="rId572" Type="http://schemas.openxmlformats.org/officeDocument/2006/relationships/ctrlProp" Target="../ctrlProps/ctrlProp610.xml"/><Relationship Id="rId628" Type="http://schemas.openxmlformats.org/officeDocument/2006/relationships/ctrlProp" Target="../ctrlProps/ctrlProp666.xml"/><Relationship Id="rId225" Type="http://schemas.openxmlformats.org/officeDocument/2006/relationships/ctrlProp" Target="../ctrlProps/ctrlProp263.xml"/><Relationship Id="rId267" Type="http://schemas.openxmlformats.org/officeDocument/2006/relationships/ctrlProp" Target="../ctrlProps/ctrlProp305.xml"/><Relationship Id="rId432" Type="http://schemas.openxmlformats.org/officeDocument/2006/relationships/ctrlProp" Target="../ctrlProps/ctrlProp470.xml"/><Relationship Id="rId474" Type="http://schemas.openxmlformats.org/officeDocument/2006/relationships/ctrlProp" Target="../ctrlProps/ctrlProp512.xml"/><Relationship Id="rId127" Type="http://schemas.openxmlformats.org/officeDocument/2006/relationships/ctrlProp" Target="../ctrlProps/ctrlProp165.xml"/><Relationship Id="rId681" Type="http://schemas.openxmlformats.org/officeDocument/2006/relationships/ctrlProp" Target="../ctrlProps/ctrlProp719.xml"/><Relationship Id="rId737" Type="http://schemas.openxmlformats.org/officeDocument/2006/relationships/ctrlProp" Target="../ctrlProps/ctrlProp775.xml"/><Relationship Id="rId31" Type="http://schemas.openxmlformats.org/officeDocument/2006/relationships/printerSettings" Target="../printerSettings/printerSettings133.bin"/><Relationship Id="rId73" Type="http://schemas.openxmlformats.org/officeDocument/2006/relationships/ctrlProp" Target="../ctrlProps/ctrlProp111.xml"/><Relationship Id="rId169" Type="http://schemas.openxmlformats.org/officeDocument/2006/relationships/ctrlProp" Target="../ctrlProps/ctrlProp207.xml"/><Relationship Id="rId334" Type="http://schemas.openxmlformats.org/officeDocument/2006/relationships/ctrlProp" Target="../ctrlProps/ctrlProp372.xml"/><Relationship Id="rId376" Type="http://schemas.openxmlformats.org/officeDocument/2006/relationships/ctrlProp" Target="../ctrlProps/ctrlProp414.xml"/><Relationship Id="rId541" Type="http://schemas.openxmlformats.org/officeDocument/2006/relationships/ctrlProp" Target="../ctrlProps/ctrlProp579.xml"/><Relationship Id="rId583" Type="http://schemas.openxmlformats.org/officeDocument/2006/relationships/ctrlProp" Target="../ctrlProps/ctrlProp621.xml"/><Relationship Id="rId639" Type="http://schemas.openxmlformats.org/officeDocument/2006/relationships/ctrlProp" Target="../ctrlProps/ctrlProp677.xml"/><Relationship Id="rId4" Type="http://schemas.openxmlformats.org/officeDocument/2006/relationships/printerSettings" Target="../printerSettings/printerSettings106.bin"/><Relationship Id="rId180" Type="http://schemas.openxmlformats.org/officeDocument/2006/relationships/ctrlProp" Target="../ctrlProps/ctrlProp218.xml"/><Relationship Id="rId236" Type="http://schemas.openxmlformats.org/officeDocument/2006/relationships/ctrlProp" Target="../ctrlProps/ctrlProp274.xml"/><Relationship Id="rId278" Type="http://schemas.openxmlformats.org/officeDocument/2006/relationships/ctrlProp" Target="../ctrlProps/ctrlProp316.xml"/><Relationship Id="rId401" Type="http://schemas.openxmlformats.org/officeDocument/2006/relationships/ctrlProp" Target="../ctrlProps/ctrlProp439.xml"/><Relationship Id="rId443" Type="http://schemas.openxmlformats.org/officeDocument/2006/relationships/ctrlProp" Target="../ctrlProps/ctrlProp481.xml"/><Relationship Id="rId650" Type="http://schemas.openxmlformats.org/officeDocument/2006/relationships/ctrlProp" Target="../ctrlProps/ctrlProp688.xml"/><Relationship Id="rId303" Type="http://schemas.openxmlformats.org/officeDocument/2006/relationships/ctrlProp" Target="../ctrlProps/ctrlProp341.xml"/><Relationship Id="rId485" Type="http://schemas.openxmlformats.org/officeDocument/2006/relationships/ctrlProp" Target="../ctrlProps/ctrlProp523.xml"/><Relationship Id="rId692" Type="http://schemas.openxmlformats.org/officeDocument/2006/relationships/ctrlProp" Target="../ctrlProps/ctrlProp730.xml"/><Relationship Id="rId706" Type="http://schemas.openxmlformats.org/officeDocument/2006/relationships/ctrlProp" Target="../ctrlProps/ctrlProp744.xml"/><Relationship Id="rId748" Type="http://schemas.openxmlformats.org/officeDocument/2006/relationships/ctrlProp" Target="../ctrlProps/ctrlProp786.xml"/><Relationship Id="rId42" Type="http://schemas.openxmlformats.org/officeDocument/2006/relationships/printerSettings" Target="../printerSettings/printerSettings144.bin"/><Relationship Id="rId84" Type="http://schemas.openxmlformats.org/officeDocument/2006/relationships/ctrlProp" Target="../ctrlProps/ctrlProp122.xml"/><Relationship Id="rId138" Type="http://schemas.openxmlformats.org/officeDocument/2006/relationships/ctrlProp" Target="../ctrlProps/ctrlProp176.xml"/><Relationship Id="rId345" Type="http://schemas.openxmlformats.org/officeDocument/2006/relationships/ctrlProp" Target="../ctrlProps/ctrlProp383.xml"/><Relationship Id="rId387" Type="http://schemas.openxmlformats.org/officeDocument/2006/relationships/ctrlProp" Target="../ctrlProps/ctrlProp425.xml"/><Relationship Id="rId510" Type="http://schemas.openxmlformats.org/officeDocument/2006/relationships/ctrlProp" Target="../ctrlProps/ctrlProp548.xml"/><Relationship Id="rId552" Type="http://schemas.openxmlformats.org/officeDocument/2006/relationships/ctrlProp" Target="../ctrlProps/ctrlProp590.xml"/><Relationship Id="rId594" Type="http://schemas.openxmlformats.org/officeDocument/2006/relationships/ctrlProp" Target="../ctrlProps/ctrlProp632.xml"/><Relationship Id="rId608" Type="http://schemas.openxmlformats.org/officeDocument/2006/relationships/ctrlProp" Target="../ctrlProps/ctrlProp646.xml"/><Relationship Id="rId191" Type="http://schemas.openxmlformats.org/officeDocument/2006/relationships/ctrlProp" Target="../ctrlProps/ctrlProp229.xml"/><Relationship Id="rId205" Type="http://schemas.openxmlformats.org/officeDocument/2006/relationships/ctrlProp" Target="../ctrlProps/ctrlProp243.xml"/><Relationship Id="rId247" Type="http://schemas.openxmlformats.org/officeDocument/2006/relationships/ctrlProp" Target="../ctrlProps/ctrlProp285.xml"/><Relationship Id="rId412" Type="http://schemas.openxmlformats.org/officeDocument/2006/relationships/ctrlProp" Target="../ctrlProps/ctrlProp450.xml"/><Relationship Id="rId107" Type="http://schemas.openxmlformats.org/officeDocument/2006/relationships/ctrlProp" Target="../ctrlProps/ctrlProp145.xml"/><Relationship Id="rId289" Type="http://schemas.openxmlformats.org/officeDocument/2006/relationships/ctrlProp" Target="../ctrlProps/ctrlProp327.xml"/><Relationship Id="rId454" Type="http://schemas.openxmlformats.org/officeDocument/2006/relationships/ctrlProp" Target="../ctrlProps/ctrlProp492.xml"/><Relationship Id="rId496" Type="http://schemas.openxmlformats.org/officeDocument/2006/relationships/ctrlProp" Target="../ctrlProps/ctrlProp534.xml"/><Relationship Id="rId661" Type="http://schemas.openxmlformats.org/officeDocument/2006/relationships/ctrlProp" Target="../ctrlProps/ctrlProp699.xml"/><Relationship Id="rId717" Type="http://schemas.openxmlformats.org/officeDocument/2006/relationships/ctrlProp" Target="../ctrlProps/ctrlProp755.xml"/><Relationship Id="rId759" Type="http://schemas.openxmlformats.org/officeDocument/2006/relationships/ctrlProp" Target="../ctrlProps/ctrlProp797.xml"/><Relationship Id="rId11" Type="http://schemas.openxmlformats.org/officeDocument/2006/relationships/printerSettings" Target="../printerSettings/printerSettings113.bin"/><Relationship Id="rId53" Type="http://schemas.openxmlformats.org/officeDocument/2006/relationships/vmlDrawing" Target="../drawings/vmlDrawing2.vml"/><Relationship Id="rId149" Type="http://schemas.openxmlformats.org/officeDocument/2006/relationships/ctrlProp" Target="../ctrlProps/ctrlProp187.xml"/><Relationship Id="rId314" Type="http://schemas.openxmlformats.org/officeDocument/2006/relationships/ctrlProp" Target="../ctrlProps/ctrlProp352.xml"/><Relationship Id="rId356" Type="http://schemas.openxmlformats.org/officeDocument/2006/relationships/ctrlProp" Target="../ctrlProps/ctrlProp394.xml"/><Relationship Id="rId398" Type="http://schemas.openxmlformats.org/officeDocument/2006/relationships/ctrlProp" Target="../ctrlProps/ctrlProp436.xml"/><Relationship Id="rId521" Type="http://schemas.openxmlformats.org/officeDocument/2006/relationships/ctrlProp" Target="../ctrlProps/ctrlProp559.xml"/><Relationship Id="rId563" Type="http://schemas.openxmlformats.org/officeDocument/2006/relationships/ctrlProp" Target="../ctrlProps/ctrlProp601.xml"/><Relationship Id="rId619" Type="http://schemas.openxmlformats.org/officeDocument/2006/relationships/ctrlProp" Target="../ctrlProps/ctrlProp657.xml"/><Relationship Id="rId770" Type="http://schemas.openxmlformats.org/officeDocument/2006/relationships/ctrlProp" Target="../ctrlProps/ctrlProp808.xml"/><Relationship Id="rId95" Type="http://schemas.openxmlformats.org/officeDocument/2006/relationships/ctrlProp" Target="../ctrlProps/ctrlProp133.xml"/><Relationship Id="rId160" Type="http://schemas.openxmlformats.org/officeDocument/2006/relationships/ctrlProp" Target="../ctrlProps/ctrlProp198.xml"/><Relationship Id="rId216" Type="http://schemas.openxmlformats.org/officeDocument/2006/relationships/ctrlProp" Target="../ctrlProps/ctrlProp254.xml"/><Relationship Id="rId423" Type="http://schemas.openxmlformats.org/officeDocument/2006/relationships/ctrlProp" Target="../ctrlProps/ctrlProp461.xml"/><Relationship Id="rId258" Type="http://schemas.openxmlformats.org/officeDocument/2006/relationships/ctrlProp" Target="../ctrlProps/ctrlProp296.xml"/><Relationship Id="rId465" Type="http://schemas.openxmlformats.org/officeDocument/2006/relationships/ctrlProp" Target="../ctrlProps/ctrlProp503.xml"/><Relationship Id="rId630" Type="http://schemas.openxmlformats.org/officeDocument/2006/relationships/ctrlProp" Target="../ctrlProps/ctrlProp668.xml"/><Relationship Id="rId672" Type="http://schemas.openxmlformats.org/officeDocument/2006/relationships/ctrlProp" Target="../ctrlProps/ctrlProp710.xml"/><Relationship Id="rId728" Type="http://schemas.openxmlformats.org/officeDocument/2006/relationships/ctrlProp" Target="../ctrlProps/ctrlProp766.xml"/><Relationship Id="rId22" Type="http://schemas.openxmlformats.org/officeDocument/2006/relationships/printerSettings" Target="../printerSettings/printerSettings124.bin"/><Relationship Id="rId64" Type="http://schemas.openxmlformats.org/officeDocument/2006/relationships/ctrlProp" Target="../ctrlProps/ctrlProp102.xml"/><Relationship Id="rId118" Type="http://schemas.openxmlformats.org/officeDocument/2006/relationships/ctrlProp" Target="../ctrlProps/ctrlProp156.xml"/><Relationship Id="rId325" Type="http://schemas.openxmlformats.org/officeDocument/2006/relationships/ctrlProp" Target="../ctrlProps/ctrlProp363.xml"/><Relationship Id="rId367" Type="http://schemas.openxmlformats.org/officeDocument/2006/relationships/ctrlProp" Target="../ctrlProps/ctrlProp405.xml"/><Relationship Id="rId532" Type="http://schemas.openxmlformats.org/officeDocument/2006/relationships/ctrlProp" Target="../ctrlProps/ctrlProp570.xml"/><Relationship Id="rId574" Type="http://schemas.openxmlformats.org/officeDocument/2006/relationships/ctrlProp" Target="../ctrlProps/ctrlProp612.xml"/><Relationship Id="rId171" Type="http://schemas.openxmlformats.org/officeDocument/2006/relationships/ctrlProp" Target="../ctrlProps/ctrlProp209.xml"/><Relationship Id="rId227" Type="http://schemas.openxmlformats.org/officeDocument/2006/relationships/ctrlProp" Target="../ctrlProps/ctrlProp265.xml"/><Relationship Id="rId269" Type="http://schemas.openxmlformats.org/officeDocument/2006/relationships/ctrlProp" Target="../ctrlProps/ctrlProp307.xml"/><Relationship Id="rId434" Type="http://schemas.openxmlformats.org/officeDocument/2006/relationships/ctrlProp" Target="../ctrlProps/ctrlProp472.xml"/><Relationship Id="rId476" Type="http://schemas.openxmlformats.org/officeDocument/2006/relationships/ctrlProp" Target="../ctrlProps/ctrlProp514.xml"/><Relationship Id="rId641" Type="http://schemas.openxmlformats.org/officeDocument/2006/relationships/ctrlProp" Target="../ctrlProps/ctrlProp679.xml"/><Relationship Id="rId683" Type="http://schemas.openxmlformats.org/officeDocument/2006/relationships/ctrlProp" Target="../ctrlProps/ctrlProp721.xml"/><Relationship Id="rId739" Type="http://schemas.openxmlformats.org/officeDocument/2006/relationships/ctrlProp" Target="../ctrlProps/ctrlProp777.xml"/><Relationship Id="rId33" Type="http://schemas.openxmlformats.org/officeDocument/2006/relationships/printerSettings" Target="../printerSettings/printerSettings135.bin"/><Relationship Id="rId129" Type="http://schemas.openxmlformats.org/officeDocument/2006/relationships/ctrlProp" Target="../ctrlProps/ctrlProp167.xml"/><Relationship Id="rId280" Type="http://schemas.openxmlformats.org/officeDocument/2006/relationships/ctrlProp" Target="../ctrlProps/ctrlProp318.xml"/><Relationship Id="rId336" Type="http://schemas.openxmlformats.org/officeDocument/2006/relationships/ctrlProp" Target="../ctrlProps/ctrlProp374.xml"/><Relationship Id="rId501" Type="http://schemas.openxmlformats.org/officeDocument/2006/relationships/ctrlProp" Target="../ctrlProps/ctrlProp539.xml"/><Relationship Id="rId543" Type="http://schemas.openxmlformats.org/officeDocument/2006/relationships/ctrlProp" Target="../ctrlProps/ctrlProp581.xml"/><Relationship Id="rId75" Type="http://schemas.openxmlformats.org/officeDocument/2006/relationships/ctrlProp" Target="../ctrlProps/ctrlProp113.xml"/><Relationship Id="rId140" Type="http://schemas.openxmlformats.org/officeDocument/2006/relationships/ctrlProp" Target="../ctrlProps/ctrlProp178.xml"/><Relationship Id="rId182" Type="http://schemas.openxmlformats.org/officeDocument/2006/relationships/ctrlProp" Target="../ctrlProps/ctrlProp220.xml"/><Relationship Id="rId378" Type="http://schemas.openxmlformats.org/officeDocument/2006/relationships/ctrlProp" Target="../ctrlProps/ctrlProp416.xml"/><Relationship Id="rId403" Type="http://schemas.openxmlformats.org/officeDocument/2006/relationships/ctrlProp" Target="../ctrlProps/ctrlProp441.xml"/><Relationship Id="rId585" Type="http://schemas.openxmlformats.org/officeDocument/2006/relationships/ctrlProp" Target="../ctrlProps/ctrlProp623.xml"/><Relationship Id="rId750" Type="http://schemas.openxmlformats.org/officeDocument/2006/relationships/ctrlProp" Target="../ctrlProps/ctrlProp788.xml"/><Relationship Id="rId6" Type="http://schemas.openxmlformats.org/officeDocument/2006/relationships/printerSettings" Target="../printerSettings/printerSettings108.bin"/><Relationship Id="rId238" Type="http://schemas.openxmlformats.org/officeDocument/2006/relationships/ctrlProp" Target="../ctrlProps/ctrlProp276.xml"/><Relationship Id="rId445" Type="http://schemas.openxmlformats.org/officeDocument/2006/relationships/ctrlProp" Target="../ctrlProps/ctrlProp483.xml"/><Relationship Id="rId487" Type="http://schemas.openxmlformats.org/officeDocument/2006/relationships/ctrlProp" Target="../ctrlProps/ctrlProp525.xml"/><Relationship Id="rId610" Type="http://schemas.openxmlformats.org/officeDocument/2006/relationships/ctrlProp" Target="../ctrlProps/ctrlProp648.xml"/><Relationship Id="rId652" Type="http://schemas.openxmlformats.org/officeDocument/2006/relationships/ctrlProp" Target="../ctrlProps/ctrlProp690.xml"/><Relationship Id="rId694" Type="http://schemas.openxmlformats.org/officeDocument/2006/relationships/ctrlProp" Target="../ctrlProps/ctrlProp732.xml"/><Relationship Id="rId708" Type="http://schemas.openxmlformats.org/officeDocument/2006/relationships/ctrlProp" Target="../ctrlProps/ctrlProp746.xml"/><Relationship Id="rId291" Type="http://schemas.openxmlformats.org/officeDocument/2006/relationships/ctrlProp" Target="../ctrlProps/ctrlProp329.xml"/><Relationship Id="rId305" Type="http://schemas.openxmlformats.org/officeDocument/2006/relationships/ctrlProp" Target="../ctrlProps/ctrlProp343.xml"/><Relationship Id="rId347" Type="http://schemas.openxmlformats.org/officeDocument/2006/relationships/ctrlProp" Target="../ctrlProps/ctrlProp385.xml"/><Relationship Id="rId512" Type="http://schemas.openxmlformats.org/officeDocument/2006/relationships/ctrlProp" Target="../ctrlProps/ctrlProp550.xml"/><Relationship Id="rId44" Type="http://schemas.openxmlformats.org/officeDocument/2006/relationships/printerSettings" Target="../printerSettings/printerSettings146.bin"/><Relationship Id="rId86" Type="http://schemas.openxmlformats.org/officeDocument/2006/relationships/ctrlProp" Target="../ctrlProps/ctrlProp124.xml"/><Relationship Id="rId151" Type="http://schemas.openxmlformats.org/officeDocument/2006/relationships/ctrlProp" Target="../ctrlProps/ctrlProp189.xml"/><Relationship Id="rId389" Type="http://schemas.openxmlformats.org/officeDocument/2006/relationships/ctrlProp" Target="../ctrlProps/ctrlProp427.xml"/><Relationship Id="rId554" Type="http://schemas.openxmlformats.org/officeDocument/2006/relationships/ctrlProp" Target="../ctrlProps/ctrlProp592.xml"/><Relationship Id="rId596" Type="http://schemas.openxmlformats.org/officeDocument/2006/relationships/ctrlProp" Target="../ctrlProps/ctrlProp634.xml"/><Relationship Id="rId761" Type="http://schemas.openxmlformats.org/officeDocument/2006/relationships/ctrlProp" Target="../ctrlProps/ctrlProp799.xml"/><Relationship Id="rId193" Type="http://schemas.openxmlformats.org/officeDocument/2006/relationships/ctrlProp" Target="../ctrlProps/ctrlProp231.xml"/><Relationship Id="rId207" Type="http://schemas.openxmlformats.org/officeDocument/2006/relationships/ctrlProp" Target="../ctrlProps/ctrlProp245.xml"/><Relationship Id="rId249" Type="http://schemas.openxmlformats.org/officeDocument/2006/relationships/ctrlProp" Target="../ctrlProps/ctrlProp287.xml"/><Relationship Id="rId414" Type="http://schemas.openxmlformats.org/officeDocument/2006/relationships/ctrlProp" Target="../ctrlProps/ctrlProp452.xml"/><Relationship Id="rId456" Type="http://schemas.openxmlformats.org/officeDocument/2006/relationships/ctrlProp" Target="../ctrlProps/ctrlProp494.xml"/><Relationship Id="rId498" Type="http://schemas.openxmlformats.org/officeDocument/2006/relationships/ctrlProp" Target="../ctrlProps/ctrlProp536.xml"/><Relationship Id="rId621" Type="http://schemas.openxmlformats.org/officeDocument/2006/relationships/ctrlProp" Target="../ctrlProps/ctrlProp659.xml"/><Relationship Id="rId663" Type="http://schemas.openxmlformats.org/officeDocument/2006/relationships/ctrlProp" Target="../ctrlProps/ctrlProp701.xml"/><Relationship Id="rId13" Type="http://schemas.openxmlformats.org/officeDocument/2006/relationships/printerSettings" Target="../printerSettings/printerSettings115.bin"/><Relationship Id="rId109" Type="http://schemas.openxmlformats.org/officeDocument/2006/relationships/ctrlProp" Target="../ctrlProps/ctrlProp147.xml"/><Relationship Id="rId260" Type="http://schemas.openxmlformats.org/officeDocument/2006/relationships/ctrlProp" Target="../ctrlProps/ctrlProp298.xml"/><Relationship Id="rId316" Type="http://schemas.openxmlformats.org/officeDocument/2006/relationships/ctrlProp" Target="../ctrlProps/ctrlProp354.xml"/><Relationship Id="rId523" Type="http://schemas.openxmlformats.org/officeDocument/2006/relationships/ctrlProp" Target="../ctrlProps/ctrlProp561.xml"/><Relationship Id="rId719" Type="http://schemas.openxmlformats.org/officeDocument/2006/relationships/ctrlProp" Target="../ctrlProps/ctrlProp757.xml"/><Relationship Id="rId55" Type="http://schemas.openxmlformats.org/officeDocument/2006/relationships/ctrlProp" Target="../ctrlProps/ctrlProp93.xml"/><Relationship Id="rId97" Type="http://schemas.openxmlformats.org/officeDocument/2006/relationships/ctrlProp" Target="../ctrlProps/ctrlProp135.xml"/><Relationship Id="rId120" Type="http://schemas.openxmlformats.org/officeDocument/2006/relationships/ctrlProp" Target="../ctrlProps/ctrlProp158.xml"/><Relationship Id="rId358" Type="http://schemas.openxmlformats.org/officeDocument/2006/relationships/ctrlProp" Target="../ctrlProps/ctrlProp396.xml"/><Relationship Id="rId565" Type="http://schemas.openxmlformats.org/officeDocument/2006/relationships/ctrlProp" Target="../ctrlProps/ctrlProp603.xml"/><Relationship Id="rId730" Type="http://schemas.openxmlformats.org/officeDocument/2006/relationships/ctrlProp" Target="../ctrlProps/ctrlProp768.xml"/><Relationship Id="rId772" Type="http://schemas.openxmlformats.org/officeDocument/2006/relationships/ctrlProp" Target="../ctrlProps/ctrlProp810.xml"/><Relationship Id="rId162" Type="http://schemas.openxmlformats.org/officeDocument/2006/relationships/ctrlProp" Target="../ctrlProps/ctrlProp200.xml"/><Relationship Id="rId218" Type="http://schemas.openxmlformats.org/officeDocument/2006/relationships/ctrlProp" Target="../ctrlProps/ctrlProp256.xml"/><Relationship Id="rId425" Type="http://schemas.openxmlformats.org/officeDocument/2006/relationships/ctrlProp" Target="../ctrlProps/ctrlProp463.xml"/><Relationship Id="rId467" Type="http://schemas.openxmlformats.org/officeDocument/2006/relationships/ctrlProp" Target="../ctrlProps/ctrlProp505.xml"/><Relationship Id="rId632" Type="http://schemas.openxmlformats.org/officeDocument/2006/relationships/ctrlProp" Target="../ctrlProps/ctrlProp670.xml"/><Relationship Id="rId271" Type="http://schemas.openxmlformats.org/officeDocument/2006/relationships/ctrlProp" Target="../ctrlProps/ctrlProp309.xml"/><Relationship Id="rId674" Type="http://schemas.openxmlformats.org/officeDocument/2006/relationships/ctrlProp" Target="../ctrlProps/ctrlProp712.xml"/><Relationship Id="rId24" Type="http://schemas.openxmlformats.org/officeDocument/2006/relationships/printerSettings" Target="../printerSettings/printerSettings126.bin"/><Relationship Id="rId66" Type="http://schemas.openxmlformats.org/officeDocument/2006/relationships/ctrlProp" Target="../ctrlProps/ctrlProp104.xml"/><Relationship Id="rId131" Type="http://schemas.openxmlformats.org/officeDocument/2006/relationships/ctrlProp" Target="../ctrlProps/ctrlProp169.xml"/><Relationship Id="rId327" Type="http://schemas.openxmlformats.org/officeDocument/2006/relationships/ctrlProp" Target="../ctrlProps/ctrlProp365.xml"/><Relationship Id="rId369" Type="http://schemas.openxmlformats.org/officeDocument/2006/relationships/ctrlProp" Target="../ctrlProps/ctrlProp407.xml"/><Relationship Id="rId534" Type="http://schemas.openxmlformats.org/officeDocument/2006/relationships/ctrlProp" Target="../ctrlProps/ctrlProp572.xml"/><Relationship Id="rId576" Type="http://schemas.openxmlformats.org/officeDocument/2006/relationships/ctrlProp" Target="../ctrlProps/ctrlProp614.xml"/><Relationship Id="rId741" Type="http://schemas.openxmlformats.org/officeDocument/2006/relationships/ctrlProp" Target="../ctrlProps/ctrlProp779.xml"/><Relationship Id="rId173" Type="http://schemas.openxmlformats.org/officeDocument/2006/relationships/ctrlProp" Target="../ctrlProps/ctrlProp211.xml"/><Relationship Id="rId229" Type="http://schemas.openxmlformats.org/officeDocument/2006/relationships/ctrlProp" Target="../ctrlProps/ctrlProp267.xml"/><Relationship Id="rId380" Type="http://schemas.openxmlformats.org/officeDocument/2006/relationships/ctrlProp" Target="../ctrlProps/ctrlProp418.xml"/><Relationship Id="rId436" Type="http://schemas.openxmlformats.org/officeDocument/2006/relationships/ctrlProp" Target="../ctrlProps/ctrlProp474.xml"/><Relationship Id="rId601" Type="http://schemas.openxmlformats.org/officeDocument/2006/relationships/ctrlProp" Target="../ctrlProps/ctrlProp639.xml"/><Relationship Id="rId643" Type="http://schemas.openxmlformats.org/officeDocument/2006/relationships/ctrlProp" Target="../ctrlProps/ctrlProp681.xml"/><Relationship Id="rId240" Type="http://schemas.openxmlformats.org/officeDocument/2006/relationships/ctrlProp" Target="../ctrlProps/ctrlProp278.xml"/><Relationship Id="rId478" Type="http://schemas.openxmlformats.org/officeDocument/2006/relationships/ctrlProp" Target="../ctrlProps/ctrlProp516.xml"/><Relationship Id="rId685" Type="http://schemas.openxmlformats.org/officeDocument/2006/relationships/ctrlProp" Target="../ctrlProps/ctrlProp723.xml"/><Relationship Id="rId35" Type="http://schemas.openxmlformats.org/officeDocument/2006/relationships/printerSettings" Target="../printerSettings/printerSettings137.bin"/><Relationship Id="rId77" Type="http://schemas.openxmlformats.org/officeDocument/2006/relationships/ctrlProp" Target="../ctrlProps/ctrlProp115.xml"/><Relationship Id="rId100" Type="http://schemas.openxmlformats.org/officeDocument/2006/relationships/ctrlProp" Target="../ctrlProps/ctrlProp138.xml"/><Relationship Id="rId282" Type="http://schemas.openxmlformats.org/officeDocument/2006/relationships/ctrlProp" Target="../ctrlProps/ctrlProp320.xml"/><Relationship Id="rId338" Type="http://schemas.openxmlformats.org/officeDocument/2006/relationships/ctrlProp" Target="../ctrlProps/ctrlProp376.xml"/><Relationship Id="rId503" Type="http://schemas.openxmlformats.org/officeDocument/2006/relationships/ctrlProp" Target="../ctrlProps/ctrlProp541.xml"/><Relationship Id="rId545" Type="http://schemas.openxmlformats.org/officeDocument/2006/relationships/ctrlProp" Target="../ctrlProps/ctrlProp583.xml"/><Relationship Id="rId587" Type="http://schemas.openxmlformats.org/officeDocument/2006/relationships/ctrlProp" Target="../ctrlProps/ctrlProp625.xml"/><Relationship Id="rId710" Type="http://schemas.openxmlformats.org/officeDocument/2006/relationships/ctrlProp" Target="../ctrlProps/ctrlProp748.xml"/><Relationship Id="rId752" Type="http://schemas.openxmlformats.org/officeDocument/2006/relationships/ctrlProp" Target="../ctrlProps/ctrlProp790.xml"/><Relationship Id="rId8" Type="http://schemas.openxmlformats.org/officeDocument/2006/relationships/printerSettings" Target="../printerSettings/printerSettings110.bin"/><Relationship Id="rId142" Type="http://schemas.openxmlformats.org/officeDocument/2006/relationships/ctrlProp" Target="../ctrlProps/ctrlProp180.xml"/><Relationship Id="rId184" Type="http://schemas.openxmlformats.org/officeDocument/2006/relationships/ctrlProp" Target="../ctrlProps/ctrlProp222.xml"/><Relationship Id="rId391" Type="http://schemas.openxmlformats.org/officeDocument/2006/relationships/ctrlProp" Target="../ctrlProps/ctrlProp429.xml"/><Relationship Id="rId405" Type="http://schemas.openxmlformats.org/officeDocument/2006/relationships/ctrlProp" Target="../ctrlProps/ctrlProp443.xml"/><Relationship Id="rId447" Type="http://schemas.openxmlformats.org/officeDocument/2006/relationships/ctrlProp" Target="../ctrlProps/ctrlProp485.xml"/><Relationship Id="rId612" Type="http://schemas.openxmlformats.org/officeDocument/2006/relationships/ctrlProp" Target="../ctrlProps/ctrlProp650.xml"/><Relationship Id="rId251" Type="http://schemas.openxmlformats.org/officeDocument/2006/relationships/ctrlProp" Target="../ctrlProps/ctrlProp289.xml"/><Relationship Id="rId489" Type="http://schemas.openxmlformats.org/officeDocument/2006/relationships/ctrlProp" Target="../ctrlProps/ctrlProp527.xml"/><Relationship Id="rId654" Type="http://schemas.openxmlformats.org/officeDocument/2006/relationships/ctrlProp" Target="../ctrlProps/ctrlProp692.xml"/><Relationship Id="rId696" Type="http://schemas.openxmlformats.org/officeDocument/2006/relationships/ctrlProp" Target="../ctrlProps/ctrlProp734.xml"/><Relationship Id="rId46" Type="http://schemas.openxmlformats.org/officeDocument/2006/relationships/printerSettings" Target="../printerSettings/printerSettings148.bin"/><Relationship Id="rId293" Type="http://schemas.openxmlformats.org/officeDocument/2006/relationships/ctrlProp" Target="../ctrlProps/ctrlProp331.xml"/><Relationship Id="rId307" Type="http://schemas.openxmlformats.org/officeDocument/2006/relationships/ctrlProp" Target="../ctrlProps/ctrlProp345.xml"/><Relationship Id="rId349" Type="http://schemas.openxmlformats.org/officeDocument/2006/relationships/ctrlProp" Target="../ctrlProps/ctrlProp387.xml"/><Relationship Id="rId514" Type="http://schemas.openxmlformats.org/officeDocument/2006/relationships/ctrlProp" Target="../ctrlProps/ctrlProp552.xml"/><Relationship Id="rId556" Type="http://schemas.openxmlformats.org/officeDocument/2006/relationships/ctrlProp" Target="../ctrlProps/ctrlProp594.xml"/><Relationship Id="rId721" Type="http://schemas.openxmlformats.org/officeDocument/2006/relationships/ctrlProp" Target="../ctrlProps/ctrlProp759.xml"/><Relationship Id="rId763" Type="http://schemas.openxmlformats.org/officeDocument/2006/relationships/ctrlProp" Target="../ctrlProps/ctrlProp801.xml"/><Relationship Id="rId88" Type="http://schemas.openxmlformats.org/officeDocument/2006/relationships/ctrlProp" Target="../ctrlProps/ctrlProp126.xml"/><Relationship Id="rId111" Type="http://schemas.openxmlformats.org/officeDocument/2006/relationships/ctrlProp" Target="../ctrlProps/ctrlProp149.xml"/><Relationship Id="rId153" Type="http://schemas.openxmlformats.org/officeDocument/2006/relationships/ctrlProp" Target="../ctrlProps/ctrlProp191.xml"/><Relationship Id="rId195" Type="http://schemas.openxmlformats.org/officeDocument/2006/relationships/ctrlProp" Target="../ctrlProps/ctrlProp233.xml"/><Relationship Id="rId209" Type="http://schemas.openxmlformats.org/officeDocument/2006/relationships/ctrlProp" Target="../ctrlProps/ctrlProp247.xml"/><Relationship Id="rId360" Type="http://schemas.openxmlformats.org/officeDocument/2006/relationships/ctrlProp" Target="../ctrlProps/ctrlProp398.xml"/><Relationship Id="rId416" Type="http://schemas.openxmlformats.org/officeDocument/2006/relationships/ctrlProp" Target="../ctrlProps/ctrlProp454.xml"/><Relationship Id="rId598" Type="http://schemas.openxmlformats.org/officeDocument/2006/relationships/ctrlProp" Target="../ctrlProps/ctrlProp636.xml"/><Relationship Id="rId220" Type="http://schemas.openxmlformats.org/officeDocument/2006/relationships/ctrlProp" Target="../ctrlProps/ctrlProp258.xml"/><Relationship Id="rId458" Type="http://schemas.openxmlformats.org/officeDocument/2006/relationships/ctrlProp" Target="../ctrlProps/ctrlProp496.xml"/><Relationship Id="rId623" Type="http://schemas.openxmlformats.org/officeDocument/2006/relationships/ctrlProp" Target="../ctrlProps/ctrlProp661.xml"/><Relationship Id="rId665" Type="http://schemas.openxmlformats.org/officeDocument/2006/relationships/ctrlProp" Target="../ctrlProps/ctrlProp703.xml"/><Relationship Id="rId15" Type="http://schemas.openxmlformats.org/officeDocument/2006/relationships/printerSettings" Target="../printerSettings/printerSettings117.bin"/><Relationship Id="rId57" Type="http://schemas.openxmlformats.org/officeDocument/2006/relationships/ctrlProp" Target="../ctrlProps/ctrlProp95.xml"/><Relationship Id="rId262" Type="http://schemas.openxmlformats.org/officeDocument/2006/relationships/ctrlProp" Target="../ctrlProps/ctrlProp300.xml"/><Relationship Id="rId318" Type="http://schemas.openxmlformats.org/officeDocument/2006/relationships/ctrlProp" Target="../ctrlProps/ctrlProp356.xml"/><Relationship Id="rId525" Type="http://schemas.openxmlformats.org/officeDocument/2006/relationships/ctrlProp" Target="../ctrlProps/ctrlProp563.xml"/><Relationship Id="rId567" Type="http://schemas.openxmlformats.org/officeDocument/2006/relationships/ctrlProp" Target="../ctrlProps/ctrlProp605.xml"/><Relationship Id="rId732" Type="http://schemas.openxmlformats.org/officeDocument/2006/relationships/ctrlProp" Target="../ctrlProps/ctrlProp770.xml"/><Relationship Id="rId99" Type="http://schemas.openxmlformats.org/officeDocument/2006/relationships/ctrlProp" Target="../ctrlProps/ctrlProp137.xml"/><Relationship Id="rId122" Type="http://schemas.openxmlformats.org/officeDocument/2006/relationships/ctrlProp" Target="../ctrlProps/ctrlProp160.xml"/><Relationship Id="rId164" Type="http://schemas.openxmlformats.org/officeDocument/2006/relationships/ctrlProp" Target="../ctrlProps/ctrlProp202.xml"/><Relationship Id="rId371" Type="http://schemas.openxmlformats.org/officeDocument/2006/relationships/ctrlProp" Target="../ctrlProps/ctrlProp409.xml"/><Relationship Id="rId774" Type="http://schemas.openxmlformats.org/officeDocument/2006/relationships/ctrlProp" Target="../ctrlProps/ctrlProp812.xml"/><Relationship Id="rId427" Type="http://schemas.openxmlformats.org/officeDocument/2006/relationships/ctrlProp" Target="../ctrlProps/ctrlProp465.xml"/><Relationship Id="rId469" Type="http://schemas.openxmlformats.org/officeDocument/2006/relationships/ctrlProp" Target="../ctrlProps/ctrlProp507.xml"/><Relationship Id="rId634" Type="http://schemas.openxmlformats.org/officeDocument/2006/relationships/ctrlProp" Target="../ctrlProps/ctrlProp672.xml"/><Relationship Id="rId676" Type="http://schemas.openxmlformats.org/officeDocument/2006/relationships/ctrlProp" Target="../ctrlProps/ctrlProp714.xml"/><Relationship Id="rId26" Type="http://schemas.openxmlformats.org/officeDocument/2006/relationships/printerSettings" Target="../printerSettings/printerSettings128.bin"/><Relationship Id="rId231" Type="http://schemas.openxmlformats.org/officeDocument/2006/relationships/ctrlProp" Target="../ctrlProps/ctrlProp269.xml"/><Relationship Id="rId273" Type="http://schemas.openxmlformats.org/officeDocument/2006/relationships/ctrlProp" Target="../ctrlProps/ctrlProp311.xml"/><Relationship Id="rId329" Type="http://schemas.openxmlformats.org/officeDocument/2006/relationships/ctrlProp" Target="../ctrlProps/ctrlProp367.xml"/><Relationship Id="rId480" Type="http://schemas.openxmlformats.org/officeDocument/2006/relationships/ctrlProp" Target="../ctrlProps/ctrlProp518.xml"/><Relationship Id="rId536" Type="http://schemas.openxmlformats.org/officeDocument/2006/relationships/ctrlProp" Target="../ctrlProps/ctrlProp574.xml"/><Relationship Id="rId701" Type="http://schemas.openxmlformats.org/officeDocument/2006/relationships/ctrlProp" Target="../ctrlProps/ctrlProp739.xml"/><Relationship Id="rId68" Type="http://schemas.openxmlformats.org/officeDocument/2006/relationships/ctrlProp" Target="../ctrlProps/ctrlProp106.xml"/><Relationship Id="rId133" Type="http://schemas.openxmlformats.org/officeDocument/2006/relationships/ctrlProp" Target="../ctrlProps/ctrlProp171.xml"/><Relationship Id="rId175" Type="http://schemas.openxmlformats.org/officeDocument/2006/relationships/ctrlProp" Target="../ctrlProps/ctrlProp213.xml"/><Relationship Id="rId340" Type="http://schemas.openxmlformats.org/officeDocument/2006/relationships/ctrlProp" Target="../ctrlProps/ctrlProp378.xml"/><Relationship Id="rId578" Type="http://schemas.openxmlformats.org/officeDocument/2006/relationships/ctrlProp" Target="../ctrlProps/ctrlProp616.xml"/><Relationship Id="rId743" Type="http://schemas.openxmlformats.org/officeDocument/2006/relationships/ctrlProp" Target="../ctrlProps/ctrlProp781.xml"/><Relationship Id="rId200" Type="http://schemas.openxmlformats.org/officeDocument/2006/relationships/ctrlProp" Target="../ctrlProps/ctrlProp238.xml"/><Relationship Id="rId382" Type="http://schemas.openxmlformats.org/officeDocument/2006/relationships/ctrlProp" Target="../ctrlProps/ctrlProp420.xml"/><Relationship Id="rId438" Type="http://schemas.openxmlformats.org/officeDocument/2006/relationships/ctrlProp" Target="../ctrlProps/ctrlProp476.xml"/><Relationship Id="rId603" Type="http://schemas.openxmlformats.org/officeDocument/2006/relationships/ctrlProp" Target="../ctrlProps/ctrlProp641.xml"/><Relationship Id="rId645" Type="http://schemas.openxmlformats.org/officeDocument/2006/relationships/ctrlProp" Target="../ctrlProps/ctrlProp683.xml"/><Relationship Id="rId687" Type="http://schemas.openxmlformats.org/officeDocument/2006/relationships/ctrlProp" Target="../ctrlProps/ctrlProp725.xml"/><Relationship Id="rId242" Type="http://schemas.openxmlformats.org/officeDocument/2006/relationships/ctrlProp" Target="../ctrlProps/ctrlProp280.xml"/><Relationship Id="rId284" Type="http://schemas.openxmlformats.org/officeDocument/2006/relationships/ctrlProp" Target="../ctrlProps/ctrlProp322.xml"/><Relationship Id="rId491" Type="http://schemas.openxmlformats.org/officeDocument/2006/relationships/ctrlProp" Target="../ctrlProps/ctrlProp529.xml"/><Relationship Id="rId505" Type="http://schemas.openxmlformats.org/officeDocument/2006/relationships/ctrlProp" Target="../ctrlProps/ctrlProp543.xml"/><Relationship Id="rId712" Type="http://schemas.openxmlformats.org/officeDocument/2006/relationships/ctrlProp" Target="../ctrlProps/ctrlProp750.xml"/><Relationship Id="rId37" Type="http://schemas.openxmlformats.org/officeDocument/2006/relationships/printerSettings" Target="../printerSettings/printerSettings139.bin"/><Relationship Id="rId79" Type="http://schemas.openxmlformats.org/officeDocument/2006/relationships/ctrlProp" Target="../ctrlProps/ctrlProp117.xml"/><Relationship Id="rId102" Type="http://schemas.openxmlformats.org/officeDocument/2006/relationships/ctrlProp" Target="../ctrlProps/ctrlProp140.xml"/><Relationship Id="rId144" Type="http://schemas.openxmlformats.org/officeDocument/2006/relationships/ctrlProp" Target="../ctrlProps/ctrlProp182.xml"/><Relationship Id="rId547" Type="http://schemas.openxmlformats.org/officeDocument/2006/relationships/ctrlProp" Target="../ctrlProps/ctrlProp585.xml"/><Relationship Id="rId589" Type="http://schemas.openxmlformats.org/officeDocument/2006/relationships/ctrlProp" Target="../ctrlProps/ctrlProp627.xml"/><Relationship Id="rId754" Type="http://schemas.openxmlformats.org/officeDocument/2006/relationships/ctrlProp" Target="../ctrlProps/ctrlProp792.xml"/><Relationship Id="rId90" Type="http://schemas.openxmlformats.org/officeDocument/2006/relationships/ctrlProp" Target="../ctrlProps/ctrlProp128.xml"/><Relationship Id="rId186" Type="http://schemas.openxmlformats.org/officeDocument/2006/relationships/ctrlProp" Target="../ctrlProps/ctrlProp224.xml"/><Relationship Id="rId351" Type="http://schemas.openxmlformats.org/officeDocument/2006/relationships/ctrlProp" Target="../ctrlProps/ctrlProp389.xml"/><Relationship Id="rId393" Type="http://schemas.openxmlformats.org/officeDocument/2006/relationships/ctrlProp" Target="../ctrlProps/ctrlProp431.xml"/><Relationship Id="rId407" Type="http://schemas.openxmlformats.org/officeDocument/2006/relationships/ctrlProp" Target="../ctrlProps/ctrlProp445.xml"/><Relationship Id="rId449" Type="http://schemas.openxmlformats.org/officeDocument/2006/relationships/ctrlProp" Target="../ctrlProps/ctrlProp487.xml"/><Relationship Id="rId614" Type="http://schemas.openxmlformats.org/officeDocument/2006/relationships/ctrlProp" Target="../ctrlProps/ctrlProp652.xml"/><Relationship Id="rId656" Type="http://schemas.openxmlformats.org/officeDocument/2006/relationships/ctrlProp" Target="../ctrlProps/ctrlProp694.xml"/><Relationship Id="rId211" Type="http://schemas.openxmlformats.org/officeDocument/2006/relationships/ctrlProp" Target="../ctrlProps/ctrlProp249.xml"/><Relationship Id="rId253" Type="http://schemas.openxmlformats.org/officeDocument/2006/relationships/ctrlProp" Target="../ctrlProps/ctrlProp291.xml"/><Relationship Id="rId295" Type="http://schemas.openxmlformats.org/officeDocument/2006/relationships/ctrlProp" Target="../ctrlProps/ctrlProp333.xml"/><Relationship Id="rId309" Type="http://schemas.openxmlformats.org/officeDocument/2006/relationships/ctrlProp" Target="../ctrlProps/ctrlProp347.xml"/><Relationship Id="rId460" Type="http://schemas.openxmlformats.org/officeDocument/2006/relationships/ctrlProp" Target="../ctrlProps/ctrlProp498.xml"/><Relationship Id="rId516" Type="http://schemas.openxmlformats.org/officeDocument/2006/relationships/ctrlProp" Target="../ctrlProps/ctrlProp554.xml"/><Relationship Id="rId698" Type="http://schemas.openxmlformats.org/officeDocument/2006/relationships/ctrlProp" Target="../ctrlProps/ctrlProp736.xml"/><Relationship Id="rId48" Type="http://schemas.openxmlformats.org/officeDocument/2006/relationships/printerSettings" Target="../printerSettings/printerSettings150.bin"/><Relationship Id="rId113" Type="http://schemas.openxmlformats.org/officeDocument/2006/relationships/ctrlProp" Target="../ctrlProps/ctrlProp151.xml"/><Relationship Id="rId320" Type="http://schemas.openxmlformats.org/officeDocument/2006/relationships/ctrlProp" Target="../ctrlProps/ctrlProp358.xml"/><Relationship Id="rId558" Type="http://schemas.openxmlformats.org/officeDocument/2006/relationships/ctrlProp" Target="../ctrlProps/ctrlProp596.xml"/><Relationship Id="rId723" Type="http://schemas.openxmlformats.org/officeDocument/2006/relationships/ctrlProp" Target="../ctrlProps/ctrlProp761.xml"/><Relationship Id="rId765" Type="http://schemas.openxmlformats.org/officeDocument/2006/relationships/ctrlProp" Target="../ctrlProps/ctrlProp803.xml"/><Relationship Id="rId155" Type="http://schemas.openxmlformats.org/officeDocument/2006/relationships/ctrlProp" Target="../ctrlProps/ctrlProp193.xml"/><Relationship Id="rId197" Type="http://schemas.openxmlformats.org/officeDocument/2006/relationships/ctrlProp" Target="../ctrlProps/ctrlProp235.xml"/><Relationship Id="rId362" Type="http://schemas.openxmlformats.org/officeDocument/2006/relationships/ctrlProp" Target="../ctrlProps/ctrlProp400.xml"/><Relationship Id="rId418" Type="http://schemas.openxmlformats.org/officeDocument/2006/relationships/ctrlProp" Target="../ctrlProps/ctrlProp456.xml"/><Relationship Id="rId625" Type="http://schemas.openxmlformats.org/officeDocument/2006/relationships/ctrlProp" Target="../ctrlProps/ctrlProp663.xml"/><Relationship Id="rId222" Type="http://schemas.openxmlformats.org/officeDocument/2006/relationships/ctrlProp" Target="../ctrlProps/ctrlProp260.xml"/><Relationship Id="rId264" Type="http://schemas.openxmlformats.org/officeDocument/2006/relationships/ctrlProp" Target="../ctrlProps/ctrlProp302.xml"/><Relationship Id="rId471" Type="http://schemas.openxmlformats.org/officeDocument/2006/relationships/ctrlProp" Target="../ctrlProps/ctrlProp509.xml"/><Relationship Id="rId667" Type="http://schemas.openxmlformats.org/officeDocument/2006/relationships/ctrlProp" Target="../ctrlProps/ctrlProp705.xml"/><Relationship Id="rId17" Type="http://schemas.openxmlformats.org/officeDocument/2006/relationships/printerSettings" Target="../printerSettings/printerSettings119.bin"/><Relationship Id="rId59" Type="http://schemas.openxmlformats.org/officeDocument/2006/relationships/ctrlProp" Target="../ctrlProps/ctrlProp97.xml"/><Relationship Id="rId124" Type="http://schemas.openxmlformats.org/officeDocument/2006/relationships/ctrlProp" Target="../ctrlProps/ctrlProp162.xml"/><Relationship Id="rId527" Type="http://schemas.openxmlformats.org/officeDocument/2006/relationships/ctrlProp" Target="../ctrlProps/ctrlProp565.xml"/><Relationship Id="rId569" Type="http://schemas.openxmlformats.org/officeDocument/2006/relationships/ctrlProp" Target="../ctrlProps/ctrlProp607.xml"/><Relationship Id="rId734" Type="http://schemas.openxmlformats.org/officeDocument/2006/relationships/ctrlProp" Target="../ctrlProps/ctrlProp772.xml"/><Relationship Id="rId776" Type="http://schemas.openxmlformats.org/officeDocument/2006/relationships/ctrlProp" Target="../ctrlProps/ctrlProp814.xml"/><Relationship Id="rId70" Type="http://schemas.openxmlformats.org/officeDocument/2006/relationships/ctrlProp" Target="../ctrlProps/ctrlProp108.xml"/><Relationship Id="rId166" Type="http://schemas.openxmlformats.org/officeDocument/2006/relationships/ctrlProp" Target="../ctrlProps/ctrlProp204.xml"/><Relationship Id="rId331" Type="http://schemas.openxmlformats.org/officeDocument/2006/relationships/ctrlProp" Target="../ctrlProps/ctrlProp369.xml"/><Relationship Id="rId373" Type="http://schemas.openxmlformats.org/officeDocument/2006/relationships/ctrlProp" Target="../ctrlProps/ctrlProp411.xml"/><Relationship Id="rId429" Type="http://schemas.openxmlformats.org/officeDocument/2006/relationships/ctrlProp" Target="../ctrlProps/ctrlProp467.xml"/><Relationship Id="rId580" Type="http://schemas.openxmlformats.org/officeDocument/2006/relationships/ctrlProp" Target="../ctrlProps/ctrlProp618.xml"/><Relationship Id="rId636" Type="http://schemas.openxmlformats.org/officeDocument/2006/relationships/ctrlProp" Target="../ctrlProps/ctrlProp674.xml"/><Relationship Id="rId1" Type="http://schemas.openxmlformats.org/officeDocument/2006/relationships/printerSettings" Target="../printerSettings/printerSettings103.bin"/><Relationship Id="rId233" Type="http://schemas.openxmlformats.org/officeDocument/2006/relationships/ctrlProp" Target="../ctrlProps/ctrlProp271.xml"/><Relationship Id="rId440" Type="http://schemas.openxmlformats.org/officeDocument/2006/relationships/ctrlProp" Target="../ctrlProps/ctrlProp478.xml"/><Relationship Id="rId678" Type="http://schemas.openxmlformats.org/officeDocument/2006/relationships/ctrlProp" Target="../ctrlProps/ctrlProp716.xml"/><Relationship Id="rId28" Type="http://schemas.openxmlformats.org/officeDocument/2006/relationships/printerSettings" Target="../printerSettings/printerSettings130.bin"/><Relationship Id="rId275" Type="http://schemas.openxmlformats.org/officeDocument/2006/relationships/ctrlProp" Target="../ctrlProps/ctrlProp313.xml"/><Relationship Id="rId300" Type="http://schemas.openxmlformats.org/officeDocument/2006/relationships/ctrlProp" Target="../ctrlProps/ctrlProp338.xml"/><Relationship Id="rId482" Type="http://schemas.openxmlformats.org/officeDocument/2006/relationships/ctrlProp" Target="../ctrlProps/ctrlProp520.xml"/><Relationship Id="rId538" Type="http://schemas.openxmlformats.org/officeDocument/2006/relationships/ctrlProp" Target="../ctrlProps/ctrlProp576.xml"/><Relationship Id="rId703" Type="http://schemas.openxmlformats.org/officeDocument/2006/relationships/ctrlProp" Target="../ctrlProps/ctrlProp741.xml"/><Relationship Id="rId745" Type="http://schemas.openxmlformats.org/officeDocument/2006/relationships/ctrlProp" Target="../ctrlProps/ctrlProp783.xml"/><Relationship Id="rId81" Type="http://schemas.openxmlformats.org/officeDocument/2006/relationships/ctrlProp" Target="../ctrlProps/ctrlProp119.xml"/><Relationship Id="rId135" Type="http://schemas.openxmlformats.org/officeDocument/2006/relationships/ctrlProp" Target="../ctrlProps/ctrlProp173.xml"/><Relationship Id="rId177" Type="http://schemas.openxmlformats.org/officeDocument/2006/relationships/ctrlProp" Target="../ctrlProps/ctrlProp215.xml"/><Relationship Id="rId342" Type="http://schemas.openxmlformats.org/officeDocument/2006/relationships/ctrlProp" Target="../ctrlProps/ctrlProp380.xml"/><Relationship Id="rId384" Type="http://schemas.openxmlformats.org/officeDocument/2006/relationships/ctrlProp" Target="../ctrlProps/ctrlProp422.xml"/><Relationship Id="rId591" Type="http://schemas.openxmlformats.org/officeDocument/2006/relationships/ctrlProp" Target="../ctrlProps/ctrlProp629.xml"/><Relationship Id="rId605" Type="http://schemas.openxmlformats.org/officeDocument/2006/relationships/ctrlProp" Target="../ctrlProps/ctrlProp643.xml"/><Relationship Id="rId202" Type="http://schemas.openxmlformats.org/officeDocument/2006/relationships/ctrlProp" Target="../ctrlProps/ctrlProp240.xml"/><Relationship Id="rId244" Type="http://schemas.openxmlformats.org/officeDocument/2006/relationships/ctrlProp" Target="../ctrlProps/ctrlProp282.xml"/><Relationship Id="rId647" Type="http://schemas.openxmlformats.org/officeDocument/2006/relationships/ctrlProp" Target="../ctrlProps/ctrlProp685.xml"/><Relationship Id="rId689" Type="http://schemas.openxmlformats.org/officeDocument/2006/relationships/ctrlProp" Target="../ctrlProps/ctrlProp727.xml"/><Relationship Id="rId39" Type="http://schemas.openxmlformats.org/officeDocument/2006/relationships/printerSettings" Target="../printerSettings/printerSettings141.bin"/><Relationship Id="rId286" Type="http://schemas.openxmlformats.org/officeDocument/2006/relationships/ctrlProp" Target="../ctrlProps/ctrlProp324.xml"/><Relationship Id="rId451" Type="http://schemas.openxmlformats.org/officeDocument/2006/relationships/ctrlProp" Target="../ctrlProps/ctrlProp489.xml"/><Relationship Id="rId493" Type="http://schemas.openxmlformats.org/officeDocument/2006/relationships/ctrlProp" Target="../ctrlProps/ctrlProp531.xml"/><Relationship Id="rId507" Type="http://schemas.openxmlformats.org/officeDocument/2006/relationships/ctrlProp" Target="../ctrlProps/ctrlProp545.xml"/><Relationship Id="rId549" Type="http://schemas.openxmlformats.org/officeDocument/2006/relationships/ctrlProp" Target="../ctrlProps/ctrlProp587.xml"/><Relationship Id="rId714" Type="http://schemas.openxmlformats.org/officeDocument/2006/relationships/ctrlProp" Target="../ctrlProps/ctrlProp752.xml"/><Relationship Id="rId756" Type="http://schemas.openxmlformats.org/officeDocument/2006/relationships/ctrlProp" Target="../ctrlProps/ctrlProp794.xml"/><Relationship Id="rId50" Type="http://schemas.openxmlformats.org/officeDocument/2006/relationships/printerSettings" Target="../printerSettings/printerSettings152.bin"/><Relationship Id="rId104" Type="http://schemas.openxmlformats.org/officeDocument/2006/relationships/ctrlProp" Target="../ctrlProps/ctrlProp142.xml"/><Relationship Id="rId146" Type="http://schemas.openxmlformats.org/officeDocument/2006/relationships/ctrlProp" Target="../ctrlProps/ctrlProp184.xml"/><Relationship Id="rId188" Type="http://schemas.openxmlformats.org/officeDocument/2006/relationships/ctrlProp" Target="../ctrlProps/ctrlProp226.xml"/><Relationship Id="rId311" Type="http://schemas.openxmlformats.org/officeDocument/2006/relationships/ctrlProp" Target="../ctrlProps/ctrlProp349.xml"/><Relationship Id="rId353" Type="http://schemas.openxmlformats.org/officeDocument/2006/relationships/ctrlProp" Target="../ctrlProps/ctrlProp391.xml"/><Relationship Id="rId395" Type="http://schemas.openxmlformats.org/officeDocument/2006/relationships/ctrlProp" Target="../ctrlProps/ctrlProp433.xml"/><Relationship Id="rId409" Type="http://schemas.openxmlformats.org/officeDocument/2006/relationships/ctrlProp" Target="../ctrlProps/ctrlProp447.xml"/><Relationship Id="rId560" Type="http://schemas.openxmlformats.org/officeDocument/2006/relationships/ctrlProp" Target="../ctrlProps/ctrlProp598.xml"/><Relationship Id="rId92" Type="http://schemas.openxmlformats.org/officeDocument/2006/relationships/ctrlProp" Target="../ctrlProps/ctrlProp130.xml"/><Relationship Id="rId213" Type="http://schemas.openxmlformats.org/officeDocument/2006/relationships/ctrlProp" Target="../ctrlProps/ctrlProp251.xml"/><Relationship Id="rId420" Type="http://schemas.openxmlformats.org/officeDocument/2006/relationships/ctrlProp" Target="../ctrlProps/ctrlProp458.xml"/><Relationship Id="rId616" Type="http://schemas.openxmlformats.org/officeDocument/2006/relationships/ctrlProp" Target="../ctrlProps/ctrlProp654.xml"/><Relationship Id="rId658" Type="http://schemas.openxmlformats.org/officeDocument/2006/relationships/ctrlProp" Target="../ctrlProps/ctrlProp696.xml"/><Relationship Id="rId255" Type="http://schemas.openxmlformats.org/officeDocument/2006/relationships/ctrlProp" Target="../ctrlProps/ctrlProp293.xml"/><Relationship Id="rId297" Type="http://schemas.openxmlformats.org/officeDocument/2006/relationships/ctrlProp" Target="../ctrlProps/ctrlProp335.xml"/><Relationship Id="rId462" Type="http://schemas.openxmlformats.org/officeDocument/2006/relationships/ctrlProp" Target="../ctrlProps/ctrlProp500.xml"/><Relationship Id="rId518" Type="http://schemas.openxmlformats.org/officeDocument/2006/relationships/ctrlProp" Target="../ctrlProps/ctrlProp556.xml"/><Relationship Id="rId725" Type="http://schemas.openxmlformats.org/officeDocument/2006/relationships/ctrlProp" Target="../ctrlProps/ctrlProp763.xml"/><Relationship Id="rId115" Type="http://schemas.openxmlformats.org/officeDocument/2006/relationships/ctrlProp" Target="../ctrlProps/ctrlProp153.xml"/><Relationship Id="rId157" Type="http://schemas.openxmlformats.org/officeDocument/2006/relationships/ctrlProp" Target="../ctrlProps/ctrlProp195.xml"/><Relationship Id="rId322" Type="http://schemas.openxmlformats.org/officeDocument/2006/relationships/ctrlProp" Target="../ctrlProps/ctrlProp360.xml"/><Relationship Id="rId364" Type="http://schemas.openxmlformats.org/officeDocument/2006/relationships/ctrlProp" Target="../ctrlProps/ctrlProp402.xml"/><Relationship Id="rId767" Type="http://schemas.openxmlformats.org/officeDocument/2006/relationships/ctrlProp" Target="../ctrlProps/ctrlProp805.xml"/><Relationship Id="rId61" Type="http://schemas.openxmlformats.org/officeDocument/2006/relationships/ctrlProp" Target="../ctrlProps/ctrlProp99.xml"/><Relationship Id="rId199" Type="http://schemas.openxmlformats.org/officeDocument/2006/relationships/ctrlProp" Target="../ctrlProps/ctrlProp237.xml"/><Relationship Id="rId571" Type="http://schemas.openxmlformats.org/officeDocument/2006/relationships/ctrlProp" Target="../ctrlProps/ctrlProp609.xml"/><Relationship Id="rId627" Type="http://schemas.openxmlformats.org/officeDocument/2006/relationships/ctrlProp" Target="../ctrlProps/ctrlProp665.xml"/><Relationship Id="rId669" Type="http://schemas.openxmlformats.org/officeDocument/2006/relationships/ctrlProp" Target="../ctrlProps/ctrlProp707.xml"/><Relationship Id="rId19" Type="http://schemas.openxmlformats.org/officeDocument/2006/relationships/printerSettings" Target="../printerSettings/printerSettings121.bin"/><Relationship Id="rId224" Type="http://schemas.openxmlformats.org/officeDocument/2006/relationships/ctrlProp" Target="../ctrlProps/ctrlProp262.xml"/><Relationship Id="rId266" Type="http://schemas.openxmlformats.org/officeDocument/2006/relationships/ctrlProp" Target="../ctrlProps/ctrlProp304.xml"/><Relationship Id="rId431" Type="http://schemas.openxmlformats.org/officeDocument/2006/relationships/ctrlProp" Target="../ctrlProps/ctrlProp469.xml"/><Relationship Id="rId473" Type="http://schemas.openxmlformats.org/officeDocument/2006/relationships/ctrlProp" Target="../ctrlProps/ctrlProp511.xml"/><Relationship Id="rId529" Type="http://schemas.openxmlformats.org/officeDocument/2006/relationships/ctrlProp" Target="../ctrlProps/ctrlProp567.xml"/><Relationship Id="rId680" Type="http://schemas.openxmlformats.org/officeDocument/2006/relationships/ctrlProp" Target="../ctrlProps/ctrlProp718.xml"/><Relationship Id="rId736" Type="http://schemas.openxmlformats.org/officeDocument/2006/relationships/ctrlProp" Target="../ctrlProps/ctrlProp774.xml"/><Relationship Id="rId30" Type="http://schemas.openxmlformats.org/officeDocument/2006/relationships/printerSettings" Target="../printerSettings/printerSettings132.bin"/><Relationship Id="rId126" Type="http://schemas.openxmlformats.org/officeDocument/2006/relationships/ctrlProp" Target="../ctrlProps/ctrlProp164.xml"/><Relationship Id="rId168" Type="http://schemas.openxmlformats.org/officeDocument/2006/relationships/ctrlProp" Target="../ctrlProps/ctrlProp206.xml"/><Relationship Id="rId333" Type="http://schemas.openxmlformats.org/officeDocument/2006/relationships/ctrlProp" Target="../ctrlProps/ctrlProp371.xml"/><Relationship Id="rId540" Type="http://schemas.openxmlformats.org/officeDocument/2006/relationships/ctrlProp" Target="../ctrlProps/ctrlProp578.xml"/><Relationship Id="rId778" Type="http://schemas.openxmlformats.org/officeDocument/2006/relationships/ctrlProp" Target="../ctrlProps/ctrlProp816.xml"/><Relationship Id="rId72" Type="http://schemas.openxmlformats.org/officeDocument/2006/relationships/ctrlProp" Target="../ctrlProps/ctrlProp110.xml"/><Relationship Id="rId375" Type="http://schemas.openxmlformats.org/officeDocument/2006/relationships/ctrlProp" Target="../ctrlProps/ctrlProp413.xml"/><Relationship Id="rId582" Type="http://schemas.openxmlformats.org/officeDocument/2006/relationships/ctrlProp" Target="../ctrlProps/ctrlProp620.xml"/><Relationship Id="rId638" Type="http://schemas.openxmlformats.org/officeDocument/2006/relationships/ctrlProp" Target="../ctrlProps/ctrlProp676.xml"/><Relationship Id="rId3" Type="http://schemas.openxmlformats.org/officeDocument/2006/relationships/printerSettings" Target="../printerSettings/printerSettings105.bin"/><Relationship Id="rId235" Type="http://schemas.openxmlformats.org/officeDocument/2006/relationships/ctrlProp" Target="../ctrlProps/ctrlProp273.xml"/><Relationship Id="rId277" Type="http://schemas.openxmlformats.org/officeDocument/2006/relationships/ctrlProp" Target="../ctrlProps/ctrlProp315.xml"/><Relationship Id="rId400" Type="http://schemas.openxmlformats.org/officeDocument/2006/relationships/ctrlProp" Target="../ctrlProps/ctrlProp438.xml"/><Relationship Id="rId442" Type="http://schemas.openxmlformats.org/officeDocument/2006/relationships/ctrlProp" Target="../ctrlProps/ctrlProp480.xml"/><Relationship Id="rId484" Type="http://schemas.openxmlformats.org/officeDocument/2006/relationships/ctrlProp" Target="../ctrlProps/ctrlProp522.xml"/><Relationship Id="rId705" Type="http://schemas.openxmlformats.org/officeDocument/2006/relationships/ctrlProp" Target="../ctrlProps/ctrlProp743.xml"/><Relationship Id="rId137" Type="http://schemas.openxmlformats.org/officeDocument/2006/relationships/ctrlProp" Target="../ctrlProps/ctrlProp175.xml"/><Relationship Id="rId302" Type="http://schemas.openxmlformats.org/officeDocument/2006/relationships/ctrlProp" Target="../ctrlProps/ctrlProp340.xml"/><Relationship Id="rId344" Type="http://schemas.openxmlformats.org/officeDocument/2006/relationships/ctrlProp" Target="../ctrlProps/ctrlProp382.xml"/><Relationship Id="rId691" Type="http://schemas.openxmlformats.org/officeDocument/2006/relationships/ctrlProp" Target="../ctrlProps/ctrlProp729.xml"/><Relationship Id="rId747" Type="http://schemas.openxmlformats.org/officeDocument/2006/relationships/ctrlProp" Target="../ctrlProps/ctrlProp785.xml"/><Relationship Id="rId41" Type="http://schemas.openxmlformats.org/officeDocument/2006/relationships/printerSettings" Target="../printerSettings/printerSettings143.bin"/><Relationship Id="rId83" Type="http://schemas.openxmlformats.org/officeDocument/2006/relationships/ctrlProp" Target="../ctrlProps/ctrlProp121.xml"/><Relationship Id="rId179" Type="http://schemas.openxmlformats.org/officeDocument/2006/relationships/ctrlProp" Target="../ctrlProps/ctrlProp217.xml"/><Relationship Id="rId386" Type="http://schemas.openxmlformats.org/officeDocument/2006/relationships/ctrlProp" Target="../ctrlProps/ctrlProp424.xml"/><Relationship Id="rId551" Type="http://schemas.openxmlformats.org/officeDocument/2006/relationships/ctrlProp" Target="../ctrlProps/ctrlProp589.xml"/><Relationship Id="rId593" Type="http://schemas.openxmlformats.org/officeDocument/2006/relationships/ctrlProp" Target="../ctrlProps/ctrlProp631.xml"/><Relationship Id="rId607" Type="http://schemas.openxmlformats.org/officeDocument/2006/relationships/ctrlProp" Target="../ctrlProps/ctrlProp645.xml"/><Relationship Id="rId649" Type="http://schemas.openxmlformats.org/officeDocument/2006/relationships/ctrlProp" Target="../ctrlProps/ctrlProp687.xml"/><Relationship Id="rId190" Type="http://schemas.openxmlformats.org/officeDocument/2006/relationships/ctrlProp" Target="../ctrlProps/ctrlProp228.xml"/><Relationship Id="rId204" Type="http://schemas.openxmlformats.org/officeDocument/2006/relationships/ctrlProp" Target="../ctrlProps/ctrlProp242.xml"/><Relationship Id="rId246" Type="http://schemas.openxmlformats.org/officeDocument/2006/relationships/ctrlProp" Target="../ctrlProps/ctrlProp284.xml"/><Relationship Id="rId288" Type="http://schemas.openxmlformats.org/officeDocument/2006/relationships/ctrlProp" Target="../ctrlProps/ctrlProp326.xml"/><Relationship Id="rId411" Type="http://schemas.openxmlformats.org/officeDocument/2006/relationships/ctrlProp" Target="../ctrlProps/ctrlProp449.xml"/><Relationship Id="rId453" Type="http://schemas.openxmlformats.org/officeDocument/2006/relationships/ctrlProp" Target="../ctrlProps/ctrlProp491.xml"/><Relationship Id="rId509" Type="http://schemas.openxmlformats.org/officeDocument/2006/relationships/ctrlProp" Target="../ctrlProps/ctrlProp547.xml"/><Relationship Id="rId660" Type="http://schemas.openxmlformats.org/officeDocument/2006/relationships/ctrlProp" Target="../ctrlProps/ctrlProp698.xml"/><Relationship Id="rId106" Type="http://schemas.openxmlformats.org/officeDocument/2006/relationships/ctrlProp" Target="../ctrlProps/ctrlProp144.xml"/><Relationship Id="rId313" Type="http://schemas.openxmlformats.org/officeDocument/2006/relationships/ctrlProp" Target="../ctrlProps/ctrlProp351.xml"/><Relationship Id="rId495" Type="http://schemas.openxmlformats.org/officeDocument/2006/relationships/ctrlProp" Target="../ctrlProps/ctrlProp533.xml"/><Relationship Id="rId716" Type="http://schemas.openxmlformats.org/officeDocument/2006/relationships/ctrlProp" Target="../ctrlProps/ctrlProp754.xml"/><Relationship Id="rId758" Type="http://schemas.openxmlformats.org/officeDocument/2006/relationships/ctrlProp" Target="../ctrlProps/ctrlProp796.xml"/><Relationship Id="rId10" Type="http://schemas.openxmlformats.org/officeDocument/2006/relationships/printerSettings" Target="../printerSettings/printerSettings112.bin"/><Relationship Id="rId52" Type="http://schemas.openxmlformats.org/officeDocument/2006/relationships/drawing" Target="../drawings/drawing3.xml"/><Relationship Id="rId94" Type="http://schemas.openxmlformats.org/officeDocument/2006/relationships/ctrlProp" Target="../ctrlProps/ctrlProp132.xml"/><Relationship Id="rId148" Type="http://schemas.openxmlformats.org/officeDocument/2006/relationships/ctrlProp" Target="../ctrlProps/ctrlProp186.xml"/><Relationship Id="rId355" Type="http://schemas.openxmlformats.org/officeDocument/2006/relationships/ctrlProp" Target="../ctrlProps/ctrlProp393.xml"/><Relationship Id="rId397" Type="http://schemas.openxmlformats.org/officeDocument/2006/relationships/ctrlProp" Target="../ctrlProps/ctrlProp435.xml"/><Relationship Id="rId520" Type="http://schemas.openxmlformats.org/officeDocument/2006/relationships/ctrlProp" Target="../ctrlProps/ctrlProp558.xml"/><Relationship Id="rId562" Type="http://schemas.openxmlformats.org/officeDocument/2006/relationships/ctrlProp" Target="../ctrlProps/ctrlProp600.xml"/><Relationship Id="rId618" Type="http://schemas.openxmlformats.org/officeDocument/2006/relationships/ctrlProp" Target="../ctrlProps/ctrlProp656.xml"/><Relationship Id="rId215" Type="http://schemas.openxmlformats.org/officeDocument/2006/relationships/ctrlProp" Target="../ctrlProps/ctrlProp253.xml"/><Relationship Id="rId257" Type="http://schemas.openxmlformats.org/officeDocument/2006/relationships/ctrlProp" Target="../ctrlProps/ctrlProp295.xml"/><Relationship Id="rId422" Type="http://schemas.openxmlformats.org/officeDocument/2006/relationships/ctrlProp" Target="../ctrlProps/ctrlProp460.xml"/><Relationship Id="rId464" Type="http://schemas.openxmlformats.org/officeDocument/2006/relationships/ctrlProp" Target="../ctrlProps/ctrlProp502.xml"/><Relationship Id="rId299" Type="http://schemas.openxmlformats.org/officeDocument/2006/relationships/ctrlProp" Target="../ctrlProps/ctrlProp337.xml"/><Relationship Id="rId727" Type="http://schemas.openxmlformats.org/officeDocument/2006/relationships/ctrlProp" Target="../ctrlProps/ctrlProp765.xml"/><Relationship Id="rId63" Type="http://schemas.openxmlformats.org/officeDocument/2006/relationships/ctrlProp" Target="../ctrlProps/ctrlProp101.xml"/><Relationship Id="rId159" Type="http://schemas.openxmlformats.org/officeDocument/2006/relationships/ctrlProp" Target="../ctrlProps/ctrlProp197.xml"/><Relationship Id="rId366" Type="http://schemas.openxmlformats.org/officeDocument/2006/relationships/ctrlProp" Target="../ctrlProps/ctrlProp404.xml"/><Relationship Id="rId573" Type="http://schemas.openxmlformats.org/officeDocument/2006/relationships/ctrlProp" Target="../ctrlProps/ctrlProp611.xml"/></Relationships>
</file>

<file path=xl/worksheets/_rels/sheet4.xml.rels><?xml version="1.0" encoding="UTF-8" standalone="yes"?>
<Relationships xmlns="http://schemas.openxmlformats.org/package/2006/relationships"><Relationship Id="rId13" Type="http://schemas.openxmlformats.org/officeDocument/2006/relationships/printerSettings" Target="../printerSettings/printerSettings166.bin"/><Relationship Id="rId18" Type="http://schemas.openxmlformats.org/officeDocument/2006/relationships/printerSettings" Target="../printerSettings/printerSettings171.bin"/><Relationship Id="rId26" Type="http://schemas.openxmlformats.org/officeDocument/2006/relationships/printerSettings" Target="../printerSettings/printerSettings179.bin"/><Relationship Id="rId39" Type="http://schemas.openxmlformats.org/officeDocument/2006/relationships/printerSettings" Target="../printerSettings/printerSettings192.bin"/><Relationship Id="rId21" Type="http://schemas.openxmlformats.org/officeDocument/2006/relationships/printerSettings" Target="../printerSettings/printerSettings174.bin"/><Relationship Id="rId34" Type="http://schemas.openxmlformats.org/officeDocument/2006/relationships/printerSettings" Target="../printerSettings/printerSettings187.bin"/><Relationship Id="rId42" Type="http://schemas.openxmlformats.org/officeDocument/2006/relationships/printerSettings" Target="../printerSettings/printerSettings195.bin"/><Relationship Id="rId47" Type="http://schemas.openxmlformats.org/officeDocument/2006/relationships/printerSettings" Target="../printerSettings/printerSettings200.bin"/><Relationship Id="rId50" Type="http://schemas.openxmlformats.org/officeDocument/2006/relationships/printerSettings" Target="../printerSettings/printerSettings203.bin"/><Relationship Id="rId55" Type="http://schemas.openxmlformats.org/officeDocument/2006/relationships/ctrlProp" Target="../ctrlProps/ctrlProp818.xml"/><Relationship Id="rId63" Type="http://schemas.openxmlformats.org/officeDocument/2006/relationships/ctrlProp" Target="../ctrlProps/ctrlProp826.xml"/><Relationship Id="rId68" Type="http://schemas.openxmlformats.org/officeDocument/2006/relationships/ctrlProp" Target="../ctrlProps/ctrlProp831.xml"/><Relationship Id="rId76" Type="http://schemas.openxmlformats.org/officeDocument/2006/relationships/ctrlProp" Target="../ctrlProps/ctrlProp839.xml"/><Relationship Id="rId84" Type="http://schemas.openxmlformats.org/officeDocument/2006/relationships/ctrlProp" Target="../ctrlProps/ctrlProp847.xml"/><Relationship Id="rId89" Type="http://schemas.openxmlformats.org/officeDocument/2006/relationships/ctrlProp" Target="../ctrlProps/ctrlProp852.xml"/><Relationship Id="rId7" Type="http://schemas.openxmlformats.org/officeDocument/2006/relationships/printerSettings" Target="../printerSettings/printerSettings160.bin"/><Relationship Id="rId71" Type="http://schemas.openxmlformats.org/officeDocument/2006/relationships/ctrlProp" Target="../ctrlProps/ctrlProp834.xml"/><Relationship Id="rId92" Type="http://schemas.openxmlformats.org/officeDocument/2006/relationships/ctrlProp" Target="../ctrlProps/ctrlProp855.xml"/><Relationship Id="rId2" Type="http://schemas.openxmlformats.org/officeDocument/2006/relationships/printerSettings" Target="../printerSettings/printerSettings155.bin"/><Relationship Id="rId16" Type="http://schemas.openxmlformats.org/officeDocument/2006/relationships/printerSettings" Target="../printerSettings/printerSettings169.bin"/><Relationship Id="rId29" Type="http://schemas.openxmlformats.org/officeDocument/2006/relationships/printerSettings" Target="../printerSettings/printerSettings182.bin"/><Relationship Id="rId11" Type="http://schemas.openxmlformats.org/officeDocument/2006/relationships/printerSettings" Target="../printerSettings/printerSettings164.bin"/><Relationship Id="rId24" Type="http://schemas.openxmlformats.org/officeDocument/2006/relationships/printerSettings" Target="../printerSettings/printerSettings177.bin"/><Relationship Id="rId32" Type="http://schemas.openxmlformats.org/officeDocument/2006/relationships/printerSettings" Target="../printerSettings/printerSettings185.bin"/><Relationship Id="rId37" Type="http://schemas.openxmlformats.org/officeDocument/2006/relationships/printerSettings" Target="../printerSettings/printerSettings190.bin"/><Relationship Id="rId40" Type="http://schemas.openxmlformats.org/officeDocument/2006/relationships/printerSettings" Target="../printerSettings/printerSettings193.bin"/><Relationship Id="rId45" Type="http://schemas.openxmlformats.org/officeDocument/2006/relationships/printerSettings" Target="../printerSettings/printerSettings198.bin"/><Relationship Id="rId53" Type="http://schemas.openxmlformats.org/officeDocument/2006/relationships/vmlDrawing" Target="../drawings/vmlDrawing3.vml"/><Relationship Id="rId58" Type="http://schemas.openxmlformats.org/officeDocument/2006/relationships/ctrlProp" Target="../ctrlProps/ctrlProp821.xml"/><Relationship Id="rId66" Type="http://schemas.openxmlformats.org/officeDocument/2006/relationships/ctrlProp" Target="../ctrlProps/ctrlProp829.xml"/><Relationship Id="rId74" Type="http://schemas.openxmlformats.org/officeDocument/2006/relationships/ctrlProp" Target="../ctrlProps/ctrlProp837.xml"/><Relationship Id="rId79" Type="http://schemas.openxmlformats.org/officeDocument/2006/relationships/ctrlProp" Target="../ctrlProps/ctrlProp842.xml"/><Relationship Id="rId87" Type="http://schemas.openxmlformats.org/officeDocument/2006/relationships/ctrlProp" Target="../ctrlProps/ctrlProp850.xml"/><Relationship Id="rId5" Type="http://schemas.openxmlformats.org/officeDocument/2006/relationships/printerSettings" Target="../printerSettings/printerSettings158.bin"/><Relationship Id="rId61" Type="http://schemas.openxmlformats.org/officeDocument/2006/relationships/ctrlProp" Target="../ctrlProps/ctrlProp824.xml"/><Relationship Id="rId82" Type="http://schemas.openxmlformats.org/officeDocument/2006/relationships/ctrlProp" Target="../ctrlProps/ctrlProp845.xml"/><Relationship Id="rId90" Type="http://schemas.openxmlformats.org/officeDocument/2006/relationships/ctrlProp" Target="../ctrlProps/ctrlProp853.xml"/><Relationship Id="rId19" Type="http://schemas.openxmlformats.org/officeDocument/2006/relationships/printerSettings" Target="../printerSettings/printerSettings172.bin"/><Relationship Id="rId14" Type="http://schemas.openxmlformats.org/officeDocument/2006/relationships/printerSettings" Target="../printerSettings/printerSettings167.bin"/><Relationship Id="rId22" Type="http://schemas.openxmlformats.org/officeDocument/2006/relationships/printerSettings" Target="../printerSettings/printerSettings175.bin"/><Relationship Id="rId27" Type="http://schemas.openxmlformats.org/officeDocument/2006/relationships/printerSettings" Target="../printerSettings/printerSettings180.bin"/><Relationship Id="rId30" Type="http://schemas.openxmlformats.org/officeDocument/2006/relationships/printerSettings" Target="../printerSettings/printerSettings183.bin"/><Relationship Id="rId35" Type="http://schemas.openxmlformats.org/officeDocument/2006/relationships/printerSettings" Target="../printerSettings/printerSettings188.bin"/><Relationship Id="rId43" Type="http://schemas.openxmlformats.org/officeDocument/2006/relationships/printerSettings" Target="../printerSettings/printerSettings196.bin"/><Relationship Id="rId48" Type="http://schemas.openxmlformats.org/officeDocument/2006/relationships/printerSettings" Target="../printerSettings/printerSettings201.bin"/><Relationship Id="rId56" Type="http://schemas.openxmlformats.org/officeDocument/2006/relationships/ctrlProp" Target="../ctrlProps/ctrlProp819.xml"/><Relationship Id="rId64" Type="http://schemas.openxmlformats.org/officeDocument/2006/relationships/ctrlProp" Target="../ctrlProps/ctrlProp827.xml"/><Relationship Id="rId69" Type="http://schemas.openxmlformats.org/officeDocument/2006/relationships/ctrlProp" Target="../ctrlProps/ctrlProp832.xml"/><Relationship Id="rId77" Type="http://schemas.openxmlformats.org/officeDocument/2006/relationships/ctrlProp" Target="../ctrlProps/ctrlProp840.xml"/><Relationship Id="rId8" Type="http://schemas.openxmlformats.org/officeDocument/2006/relationships/printerSettings" Target="../printerSettings/printerSettings161.bin"/><Relationship Id="rId51" Type="http://schemas.openxmlformats.org/officeDocument/2006/relationships/printerSettings" Target="../printerSettings/printerSettings204.bin"/><Relationship Id="rId72" Type="http://schemas.openxmlformats.org/officeDocument/2006/relationships/ctrlProp" Target="../ctrlProps/ctrlProp835.xml"/><Relationship Id="rId80" Type="http://schemas.openxmlformats.org/officeDocument/2006/relationships/ctrlProp" Target="../ctrlProps/ctrlProp843.xml"/><Relationship Id="rId85" Type="http://schemas.openxmlformats.org/officeDocument/2006/relationships/ctrlProp" Target="../ctrlProps/ctrlProp848.xml"/><Relationship Id="rId93" Type="http://schemas.openxmlformats.org/officeDocument/2006/relationships/ctrlProp" Target="../ctrlProps/ctrlProp856.xml"/><Relationship Id="rId3" Type="http://schemas.openxmlformats.org/officeDocument/2006/relationships/printerSettings" Target="../printerSettings/printerSettings156.bin"/><Relationship Id="rId12" Type="http://schemas.openxmlformats.org/officeDocument/2006/relationships/printerSettings" Target="../printerSettings/printerSettings165.bin"/><Relationship Id="rId17" Type="http://schemas.openxmlformats.org/officeDocument/2006/relationships/printerSettings" Target="../printerSettings/printerSettings170.bin"/><Relationship Id="rId25" Type="http://schemas.openxmlformats.org/officeDocument/2006/relationships/printerSettings" Target="../printerSettings/printerSettings178.bin"/><Relationship Id="rId33" Type="http://schemas.openxmlformats.org/officeDocument/2006/relationships/printerSettings" Target="../printerSettings/printerSettings186.bin"/><Relationship Id="rId38" Type="http://schemas.openxmlformats.org/officeDocument/2006/relationships/printerSettings" Target="../printerSettings/printerSettings191.bin"/><Relationship Id="rId46" Type="http://schemas.openxmlformats.org/officeDocument/2006/relationships/printerSettings" Target="../printerSettings/printerSettings199.bin"/><Relationship Id="rId59" Type="http://schemas.openxmlformats.org/officeDocument/2006/relationships/ctrlProp" Target="../ctrlProps/ctrlProp822.xml"/><Relationship Id="rId67" Type="http://schemas.openxmlformats.org/officeDocument/2006/relationships/ctrlProp" Target="../ctrlProps/ctrlProp830.xml"/><Relationship Id="rId20" Type="http://schemas.openxmlformats.org/officeDocument/2006/relationships/printerSettings" Target="../printerSettings/printerSettings173.bin"/><Relationship Id="rId41" Type="http://schemas.openxmlformats.org/officeDocument/2006/relationships/printerSettings" Target="../printerSettings/printerSettings194.bin"/><Relationship Id="rId54" Type="http://schemas.openxmlformats.org/officeDocument/2006/relationships/ctrlProp" Target="../ctrlProps/ctrlProp817.xml"/><Relationship Id="rId62" Type="http://schemas.openxmlformats.org/officeDocument/2006/relationships/ctrlProp" Target="../ctrlProps/ctrlProp825.xml"/><Relationship Id="rId70" Type="http://schemas.openxmlformats.org/officeDocument/2006/relationships/ctrlProp" Target="../ctrlProps/ctrlProp833.xml"/><Relationship Id="rId75" Type="http://schemas.openxmlformats.org/officeDocument/2006/relationships/ctrlProp" Target="../ctrlProps/ctrlProp838.xml"/><Relationship Id="rId83" Type="http://schemas.openxmlformats.org/officeDocument/2006/relationships/ctrlProp" Target="../ctrlProps/ctrlProp846.xml"/><Relationship Id="rId88" Type="http://schemas.openxmlformats.org/officeDocument/2006/relationships/ctrlProp" Target="../ctrlProps/ctrlProp851.xml"/><Relationship Id="rId91" Type="http://schemas.openxmlformats.org/officeDocument/2006/relationships/ctrlProp" Target="../ctrlProps/ctrlProp854.xml"/><Relationship Id="rId1" Type="http://schemas.openxmlformats.org/officeDocument/2006/relationships/printerSettings" Target="../printerSettings/printerSettings154.bin"/><Relationship Id="rId6" Type="http://schemas.openxmlformats.org/officeDocument/2006/relationships/printerSettings" Target="../printerSettings/printerSettings159.bin"/><Relationship Id="rId15" Type="http://schemas.openxmlformats.org/officeDocument/2006/relationships/printerSettings" Target="../printerSettings/printerSettings168.bin"/><Relationship Id="rId23" Type="http://schemas.openxmlformats.org/officeDocument/2006/relationships/printerSettings" Target="../printerSettings/printerSettings176.bin"/><Relationship Id="rId28" Type="http://schemas.openxmlformats.org/officeDocument/2006/relationships/printerSettings" Target="../printerSettings/printerSettings181.bin"/><Relationship Id="rId36" Type="http://schemas.openxmlformats.org/officeDocument/2006/relationships/printerSettings" Target="../printerSettings/printerSettings189.bin"/><Relationship Id="rId49" Type="http://schemas.openxmlformats.org/officeDocument/2006/relationships/printerSettings" Target="../printerSettings/printerSettings202.bin"/><Relationship Id="rId57" Type="http://schemas.openxmlformats.org/officeDocument/2006/relationships/ctrlProp" Target="../ctrlProps/ctrlProp820.xml"/><Relationship Id="rId10" Type="http://schemas.openxmlformats.org/officeDocument/2006/relationships/printerSettings" Target="../printerSettings/printerSettings163.bin"/><Relationship Id="rId31" Type="http://schemas.openxmlformats.org/officeDocument/2006/relationships/printerSettings" Target="../printerSettings/printerSettings184.bin"/><Relationship Id="rId44" Type="http://schemas.openxmlformats.org/officeDocument/2006/relationships/printerSettings" Target="../printerSettings/printerSettings197.bin"/><Relationship Id="rId52" Type="http://schemas.openxmlformats.org/officeDocument/2006/relationships/drawing" Target="../drawings/drawing4.xml"/><Relationship Id="rId60" Type="http://schemas.openxmlformats.org/officeDocument/2006/relationships/ctrlProp" Target="../ctrlProps/ctrlProp823.xml"/><Relationship Id="rId65" Type="http://schemas.openxmlformats.org/officeDocument/2006/relationships/ctrlProp" Target="../ctrlProps/ctrlProp828.xml"/><Relationship Id="rId73" Type="http://schemas.openxmlformats.org/officeDocument/2006/relationships/ctrlProp" Target="../ctrlProps/ctrlProp836.xml"/><Relationship Id="rId78" Type="http://schemas.openxmlformats.org/officeDocument/2006/relationships/ctrlProp" Target="../ctrlProps/ctrlProp841.xml"/><Relationship Id="rId81" Type="http://schemas.openxmlformats.org/officeDocument/2006/relationships/ctrlProp" Target="../ctrlProps/ctrlProp844.xml"/><Relationship Id="rId86" Type="http://schemas.openxmlformats.org/officeDocument/2006/relationships/ctrlProp" Target="../ctrlProps/ctrlProp849.xml"/><Relationship Id="rId4" Type="http://schemas.openxmlformats.org/officeDocument/2006/relationships/printerSettings" Target="../printerSettings/printerSettings157.bin"/><Relationship Id="rId9" Type="http://schemas.openxmlformats.org/officeDocument/2006/relationships/printerSettings" Target="../printerSettings/printerSettings162.bin"/></Relationships>
</file>

<file path=xl/worksheets/_rels/sheet5.xml.rels><?xml version="1.0" encoding="UTF-8" standalone="yes"?>
<Relationships xmlns="http://schemas.openxmlformats.org/package/2006/relationships"><Relationship Id="rId13" Type="http://schemas.openxmlformats.org/officeDocument/2006/relationships/printerSettings" Target="../printerSettings/printerSettings217.bin"/><Relationship Id="rId18" Type="http://schemas.openxmlformats.org/officeDocument/2006/relationships/printerSettings" Target="../printerSettings/printerSettings222.bin"/><Relationship Id="rId26" Type="http://schemas.openxmlformats.org/officeDocument/2006/relationships/printerSettings" Target="../printerSettings/printerSettings230.bin"/><Relationship Id="rId39" Type="http://schemas.openxmlformats.org/officeDocument/2006/relationships/printerSettings" Target="../printerSettings/printerSettings243.bin"/><Relationship Id="rId21" Type="http://schemas.openxmlformats.org/officeDocument/2006/relationships/printerSettings" Target="../printerSettings/printerSettings225.bin"/><Relationship Id="rId34" Type="http://schemas.openxmlformats.org/officeDocument/2006/relationships/printerSettings" Target="../printerSettings/printerSettings238.bin"/><Relationship Id="rId42" Type="http://schemas.openxmlformats.org/officeDocument/2006/relationships/printerSettings" Target="../printerSettings/printerSettings246.bin"/><Relationship Id="rId47" Type="http://schemas.openxmlformats.org/officeDocument/2006/relationships/printerSettings" Target="../printerSettings/printerSettings251.bin"/><Relationship Id="rId50" Type="http://schemas.openxmlformats.org/officeDocument/2006/relationships/printerSettings" Target="../printerSettings/printerSettings254.bin"/><Relationship Id="rId55" Type="http://schemas.openxmlformats.org/officeDocument/2006/relationships/ctrlProp" Target="../ctrlProps/ctrlProp858.xml"/><Relationship Id="rId63" Type="http://schemas.openxmlformats.org/officeDocument/2006/relationships/ctrlProp" Target="../ctrlProps/ctrlProp866.xml"/><Relationship Id="rId68" Type="http://schemas.openxmlformats.org/officeDocument/2006/relationships/ctrlProp" Target="../ctrlProps/ctrlProp871.xml"/><Relationship Id="rId7" Type="http://schemas.openxmlformats.org/officeDocument/2006/relationships/printerSettings" Target="../printerSettings/printerSettings211.bin"/><Relationship Id="rId71" Type="http://schemas.openxmlformats.org/officeDocument/2006/relationships/ctrlProp" Target="../ctrlProps/ctrlProp874.xml"/><Relationship Id="rId2" Type="http://schemas.openxmlformats.org/officeDocument/2006/relationships/printerSettings" Target="../printerSettings/printerSettings206.bin"/><Relationship Id="rId16" Type="http://schemas.openxmlformats.org/officeDocument/2006/relationships/printerSettings" Target="../printerSettings/printerSettings220.bin"/><Relationship Id="rId29" Type="http://schemas.openxmlformats.org/officeDocument/2006/relationships/printerSettings" Target="../printerSettings/printerSettings233.bin"/><Relationship Id="rId11" Type="http://schemas.openxmlformats.org/officeDocument/2006/relationships/printerSettings" Target="../printerSettings/printerSettings215.bin"/><Relationship Id="rId24" Type="http://schemas.openxmlformats.org/officeDocument/2006/relationships/printerSettings" Target="../printerSettings/printerSettings228.bin"/><Relationship Id="rId32" Type="http://schemas.openxmlformats.org/officeDocument/2006/relationships/printerSettings" Target="../printerSettings/printerSettings236.bin"/><Relationship Id="rId37" Type="http://schemas.openxmlformats.org/officeDocument/2006/relationships/printerSettings" Target="../printerSettings/printerSettings241.bin"/><Relationship Id="rId40" Type="http://schemas.openxmlformats.org/officeDocument/2006/relationships/printerSettings" Target="../printerSettings/printerSettings244.bin"/><Relationship Id="rId45" Type="http://schemas.openxmlformats.org/officeDocument/2006/relationships/printerSettings" Target="../printerSettings/printerSettings249.bin"/><Relationship Id="rId53" Type="http://schemas.openxmlformats.org/officeDocument/2006/relationships/vmlDrawing" Target="../drawings/vmlDrawing4.vml"/><Relationship Id="rId58" Type="http://schemas.openxmlformats.org/officeDocument/2006/relationships/ctrlProp" Target="../ctrlProps/ctrlProp861.xml"/><Relationship Id="rId66" Type="http://schemas.openxmlformats.org/officeDocument/2006/relationships/ctrlProp" Target="../ctrlProps/ctrlProp869.xml"/><Relationship Id="rId74" Type="http://schemas.openxmlformats.org/officeDocument/2006/relationships/ctrlProp" Target="../ctrlProps/ctrlProp877.xml"/><Relationship Id="rId5" Type="http://schemas.openxmlformats.org/officeDocument/2006/relationships/printerSettings" Target="../printerSettings/printerSettings209.bin"/><Relationship Id="rId15" Type="http://schemas.openxmlformats.org/officeDocument/2006/relationships/printerSettings" Target="../printerSettings/printerSettings219.bin"/><Relationship Id="rId23" Type="http://schemas.openxmlformats.org/officeDocument/2006/relationships/printerSettings" Target="../printerSettings/printerSettings227.bin"/><Relationship Id="rId28" Type="http://schemas.openxmlformats.org/officeDocument/2006/relationships/printerSettings" Target="../printerSettings/printerSettings232.bin"/><Relationship Id="rId36" Type="http://schemas.openxmlformats.org/officeDocument/2006/relationships/printerSettings" Target="../printerSettings/printerSettings240.bin"/><Relationship Id="rId49" Type="http://schemas.openxmlformats.org/officeDocument/2006/relationships/printerSettings" Target="../printerSettings/printerSettings253.bin"/><Relationship Id="rId57" Type="http://schemas.openxmlformats.org/officeDocument/2006/relationships/ctrlProp" Target="../ctrlProps/ctrlProp860.xml"/><Relationship Id="rId61" Type="http://schemas.openxmlformats.org/officeDocument/2006/relationships/ctrlProp" Target="../ctrlProps/ctrlProp864.xml"/><Relationship Id="rId10" Type="http://schemas.openxmlformats.org/officeDocument/2006/relationships/printerSettings" Target="../printerSettings/printerSettings214.bin"/><Relationship Id="rId19" Type="http://schemas.openxmlformats.org/officeDocument/2006/relationships/printerSettings" Target="../printerSettings/printerSettings223.bin"/><Relationship Id="rId31" Type="http://schemas.openxmlformats.org/officeDocument/2006/relationships/printerSettings" Target="../printerSettings/printerSettings235.bin"/><Relationship Id="rId44" Type="http://schemas.openxmlformats.org/officeDocument/2006/relationships/printerSettings" Target="../printerSettings/printerSettings248.bin"/><Relationship Id="rId52" Type="http://schemas.openxmlformats.org/officeDocument/2006/relationships/drawing" Target="../drawings/drawing5.xml"/><Relationship Id="rId60" Type="http://schemas.openxmlformats.org/officeDocument/2006/relationships/ctrlProp" Target="../ctrlProps/ctrlProp863.xml"/><Relationship Id="rId65" Type="http://schemas.openxmlformats.org/officeDocument/2006/relationships/ctrlProp" Target="../ctrlProps/ctrlProp868.xml"/><Relationship Id="rId73" Type="http://schemas.openxmlformats.org/officeDocument/2006/relationships/ctrlProp" Target="../ctrlProps/ctrlProp876.xml"/><Relationship Id="rId4" Type="http://schemas.openxmlformats.org/officeDocument/2006/relationships/printerSettings" Target="../printerSettings/printerSettings208.bin"/><Relationship Id="rId9" Type="http://schemas.openxmlformats.org/officeDocument/2006/relationships/printerSettings" Target="../printerSettings/printerSettings213.bin"/><Relationship Id="rId14" Type="http://schemas.openxmlformats.org/officeDocument/2006/relationships/printerSettings" Target="../printerSettings/printerSettings218.bin"/><Relationship Id="rId22" Type="http://schemas.openxmlformats.org/officeDocument/2006/relationships/printerSettings" Target="../printerSettings/printerSettings226.bin"/><Relationship Id="rId27" Type="http://schemas.openxmlformats.org/officeDocument/2006/relationships/printerSettings" Target="../printerSettings/printerSettings231.bin"/><Relationship Id="rId30" Type="http://schemas.openxmlformats.org/officeDocument/2006/relationships/printerSettings" Target="../printerSettings/printerSettings234.bin"/><Relationship Id="rId35" Type="http://schemas.openxmlformats.org/officeDocument/2006/relationships/printerSettings" Target="../printerSettings/printerSettings239.bin"/><Relationship Id="rId43" Type="http://schemas.openxmlformats.org/officeDocument/2006/relationships/printerSettings" Target="../printerSettings/printerSettings247.bin"/><Relationship Id="rId48" Type="http://schemas.openxmlformats.org/officeDocument/2006/relationships/printerSettings" Target="../printerSettings/printerSettings252.bin"/><Relationship Id="rId56" Type="http://schemas.openxmlformats.org/officeDocument/2006/relationships/ctrlProp" Target="../ctrlProps/ctrlProp859.xml"/><Relationship Id="rId64" Type="http://schemas.openxmlformats.org/officeDocument/2006/relationships/ctrlProp" Target="../ctrlProps/ctrlProp867.xml"/><Relationship Id="rId69" Type="http://schemas.openxmlformats.org/officeDocument/2006/relationships/ctrlProp" Target="../ctrlProps/ctrlProp872.xml"/><Relationship Id="rId8" Type="http://schemas.openxmlformats.org/officeDocument/2006/relationships/printerSettings" Target="../printerSettings/printerSettings212.bin"/><Relationship Id="rId51" Type="http://schemas.openxmlformats.org/officeDocument/2006/relationships/printerSettings" Target="../printerSettings/printerSettings255.bin"/><Relationship Id="rId72" Type="http://schemas.openxmlformats.org/officeDocument/2006/relationships/ctrlProp" Target="../ctrlProps/ctrlProp875.xml"/><Relationship Id="rId3" Type="http://schemas.openxmlformats.org/officeDocument/2006/relationships/printerSettings" Target="../printerSettings/printerSettings207.bin"/><Relationship Id="rId12" Type="http://schemas.openxmlformats.org/officeDocument/2006/relationships/printerSettings" Target="../printerSettings/printerSettings216.bin"/><Relationship Id="rId17" Type="http://schemas.openxmlformats.org/officeDocument/2006/relationships/printerSettings" Target="../printerSettings/printerSettings221.bin"/><Relationship Id="rId25" Type="http://schemas.openxmlformats.org/officeDocument/2006/relationships/printerSettings" Target="../printerSettings/printerSettings229.bin"/><Relationship Id="rId33" Type="http://schemas.openxmlformats.org/officeDocument/2006/relationships/printerSettings" Target="../printerSettings/printerSettings237.bin"/><Relationship Id="rId38" Type="http://schemas.openxmlformats.org/officeDocument/2006/relationships/printerSettings" Target="../printerSettings/printerSettings242.bin"/><Relationship Id="rId46" Type="http://schemas.openxmlformats.org/officeDocument/2006/relationships/printerSettings" Target="../printerSettings/printerSettings250.bin"/><Relationship Id="rId59" Type="http://schemas.openxmlformats.org/officeDocument/2006/relationships/ctrlProp" Target="../ctrlProps/ctrlProp862.xml"/><Relationship Id="rId67" Type="http://schemas.openxmlformats.org/officeDocument/2006/relationships/ctrlProp" Target="../ctrlProps/ctrlProp870.xml"/><Relationship Id="rId20" Type="http://schemas.openxmlformats.org/officeDocument/2006/relationships/printerSettings" Target="../printerSettings/printerSettings224.bin"/><Relationship Id="rId41" Type="http://schemas.openxmlformats.org/officeDocument/2006/relationships/printerSettings" Target="../printerSettings/printerSettings245.bin"/><Relationship Id="rId54" Type="http://schemas.openxmlformats.org/officeDocument/2006/relationships/ctrlProp" Target="../ctrlProps/ctrlProp857.xml"/><Relationship Id="rId62" Type="http://schemas.openxmlformats.org/officeDocument/2006/relationships/ctrlProp" Target="../ctrlProps/ctrlProp865.xml"/><Relationship Id="rId70" Type="http://schemas.openxmlformats.org/officeDocument/2006/relationships/ctrlProp" Target="../ctrlProps/ctrlProp873.xml"/><Relationship Id="rId75" Type="http://schemas.openxmlformats.org/officeDocument/2006/relationships/ctrlProp" Target="../ctrlProps/ctrlProp878.xml"/><Relationship Id="rId1" Type="http://schemas.openxmlformats.org/officeDocument/2006/relationships/printerSettings" Target="../printerSettings/printerSettings205.bin"/><Relationship Id="rId6" Type="http://schemas.openxmlformats.org/officeDocument/2006/relationships/printerSettings" Target="../printerSettings/printerSettings2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I31"/>
  <sheetViews>
    <sheetView showGridLines="0" showRowColHeaders="0" tabSelected="1" zoomScaleNormal="120" workbookViewId="0">
      <selection activeCell="P6" sqref="P6"/>
    </sheetView>
  </sheetViews>
  <sheetFormatPr defaultRowHeight="15" x14ac:dyDescent="0.25"/>
  <cols>
    <col min="1" max="1" width="3.7109375" style="1" customWidth="1"/>
    <col min="2" max="2" width="34.28515625" style="3" customWidth="1"/>
    <col min="3" max="3" width="5.85546875" style="3" hidden="1" customWidth="1"/>
    <col min="4" max="4" width="75.5703125" style="2" customWidth="1"/>
    <col min="5" max="5" width="5.42578125" style="1" customWidth="1"/>
    <col min="6" max="6" width="4.42578125" style="1" bestFit="1" customWidth="1"/>
    <col min="7" max="7" width="4.5703125" style="1" bestFit="1" customWidth="1"/>
    <col min="8" max="8" width="4.28515625" style="1" bestFit="1" customWidth="1"/>
    <col min="9" max="9" width="4.5703125" style="1" bestFit="1" customWidth="1"/>
    <col min="10" max="14" width="0.140625" style="1" customWidth="1"/>
    <col min="15" max="16384" width="9.140625" style="1"/>
  </cols>
  <sheetData>
    <row r="1" spans="2:9" ht="50.1" customHeight="1" x14ac:dyDescent="0.35">
      <c r="B1" s="603" t="s">
        <v>371</v>
      </c>
      <c r="C1" s="603"/>
      <c r="D1" s="603"/>
      <c r="E1" s="603"/>
    </row>
    <row r="2" spans="2:9" ht="25.5" customHeight="1" x14ac:dyDescent="0.35">
      <c r="B2" s="602" t="s">
        <v>596</v>
      </c>
      <c r="C2" s="602"/>
      <c r="D2" s="602"/>
      <c r="E2" s="602"/>
    </row>
    <row r="3" spans="2:9" ht="60" customHeight="1" x14ac:dyDescent="0.35">
      <c r="B3" s="10" t="s">
        <v>0</v>
      </c>
      <c r="C3" s="10"/>
      <c r="D3" s="307"/>
    </row>
    <row r="5" spans="2:9" ht="21" customHeight="1" x14ac:dyDescent="0.25">
      <c r="B5" s="604" t="s">
        <v>554</v>
      </c>
      <c r="C5" s="604"/>
      <c r="D5" s="604"/>
      <c r="F5" s="310" t="s">
        <v>553</v>
      </c>
    </row>
    <row r="6" spans="2:9" ht="138" customHeight="1" x14ac:dyDescent="0.25">
      <c r="B6" s="604" t="s">
        <v>592</v>
      </c>
      <c r="C6" s="604"/>
      <c r="D6" s="604"/>
      <c r="F6" s="120" t="s">
        <v>556</v>
      </c>
      <c r="G6" s="120" t="s">
        <v>555</v>
      </c>
      <c r="H6" s="120" t="s">
        <v>557</v>
      </c>
      <c r="I6" s="120" t="s">
        <v>558</v>
      </c>
    </row>
    <row r="8" spans="2:9" ht="18.75" x14ac:dyDescent="0.3">
      <c r="B8" s="7" t="s">
        <v>4</v>
      </c>
      <c r="C8" s="7"/>
    </row>
    <row r="9" spans="2:9" ht="3" customHeight="1" x14ac:dyDescent="0.3">
      <c r="B9" s="7"/>
      <c r="C9" s="7"/>
      <c r="D9" s="18"/>
    </row>
    <row r="10" spans="2:9" x14ac:dyDescent="0.25">
      <c r="B10" s="4"/>
      <c r="C10" s="4"/>
    </row>
    <row r="11" spans="2:9" ht="66.75" customHeight="1" x14ac:dyDescent="0.25">
      <c r="C11" s="302" t="s">
        <v>1</v>
      </c>
      <c r="D11" s="308" t="s">
        <v>594</v>
      </c>
    </row>
    <row r="12" spans="2:9" x14ac:dyDescent="0.25">
      <c r="C12" s="303"/>
      <c r="D12" s="229"/>
    </row>
    <row r="13" spans="2:9" x14ac:dyDescent="0.25">
      <c r="C13" s="303"/>
      <c r="D13" s="229"/>
    </row>
    <row r="14" spans="2:9" ht="75" x14ac:dyDescent="0.25">
      <c r="C14" s="302" t="s">
        <v>155</v>
      </c>
      <c r="D14" s="229" t="s">
        <v>595</v>
      </c>
    </row>
    <row r="15" spans="2:9" ht="6" customHeight="1" x14ac:dyDescent="0.25">
      <c r="C15" s="302"/>
      <c r="D15" s="229"/>
    </row>
    <row r="16" spans="2:9" ht="4.5" customHeight="1" x14ac:dyDescent="0.25">
      <c r="C16" s="303"/>
      <c r="D16" s="229"/>
    </row>
    <row r="17" spans="2:4" ht="90" x14ac:dyDescent="0.25">
      <c r="C17" s="304" t="s">
        <v>2</v>
      </c>
      <c r="D17" s="229" t="s">
        <v>589</v>
      </c>
    </row>
    <row r="18" spans="2:4" x14ac:dyDescent="0.25">
      <c r="C18" s="1"/>
      <c r="D18" s="226"/>
    </row>
    <row r="19" spans="2:4" ht="37.5" customHeight="1" x14ac:dyDescent="0.25">
      <c r="C19" s="1"/>
      <c r="D19" s="24"/>
    </row>
    <row r="20" spans="2:4" ht="18.75" x14ac:dyDescent="0.3">
      <c r="B20" s="7" t="s">
        <v>204</v>
      </c>
      <c r="C20" s="7"/>
    </row>
    <row r="22" spans="2:4" ht="164.25" customHeight="1" x14ac:dyDescent="0.25">
      <c r="B22" s="605" t="s">
        <v>622</v>
      </c>
      <c r="C22" s="604"/>
      <c r="D22" s="604"/>
    </row>
    <row r="23" spans="2:4" x14ac:dyDescent="0.25">
      <c r="C23" s="21"/>
      <c r="D23" s="24"/>
    </row>
    <row r="24" spans="2:4" ht="18.75" x14ac:dyDescent="0.3">
      <c r="B24" s="7" t="s">
        <v>205</v>
      </c>
      <c r="C24" s="7"/>
      <c r="D24" s="219"/>
    </row>
    <row r="25" spans="2:4" x14ac:dyDescent="0.25">
      <c r="D25" s="219"/>
    </row>
    <row r="26" spans="2:4" ht="75.75" customHeight="1" x14ac:dyDescent="0.25">
      <c r="B26" s="605" t="s">
        <v>559</v>
      </c>
      <c r="C26" s="604"/>
      <c r="D26" s="604"/>
    </row>
    <row r="27" spans="2:4" x14ac:dyDescent="0.25">
      <c r="C27" s="22"/>
      <c r="D27" s="25"/>
    </row>
    <row r="28" spans="2:4" x14ac:dyDescent="0.25">
      <c r="B28" s="606" t="s">
        <v>206</v>
      </c>
      <c r="C28" s="606"/>
      <c r="D28" s="606"/>
    </row>
    <row r="31" spans="2:4" ht="30" customHeight="1" x14ac:dyDescent="0.25">
      <c r="B31" s="604"/>
      <c r="C31" s="604"/>
      <c r="D31" s="604"/>
    </row>
  </sheetData>
  <sheetProtection algorithmName="SHA-512" hashValue="5bQNhicw/Jj6Fposx3sBQ3ZxznE6cd2TdIrPD0O4T3U8u6322pTaW1km8xFkAS57ylYGvzw5lLwWVM4xa4gDzQ==" saltValue="gNVlbjoEuy8Fg5X8LIpSDg==" spinCount="100000" sheet="1" objects="1" scenarios="1"/>
  <customSheetViews>
    <customSheetView guid="{C4C3192A-9920-49E5-94B5-454F08D391BF}" showGridLines="0" showRowCol="0" fitToPage="1" printArea="1" hiddenColumns="1">
      <selection activeCell="B2" sqref="B2:E2"/>
      <pageMargins left="0.7" right="0.7" top="0.75" bottom="0.75" header="0.3" footer="0.3"/>
      <pageSetup paperSize="9" scale="81" orientation="portrait" r:id="rId1"/>
    </customSheetView>
    <customSheetView guid="{565C0F64-F4BA-4FBC-9547-A8DF7B5A2EFF}" showGridLines="0" showRowCol="0" fitToPage="1" printArea="1" hiddenColumns="1">
      <selection activeCell="B2" sqref="B2:E2"/>
      <pageMargins left="0.7" right="0.7" top="0.75" bottom="0.75" header="0.3" footer="0.3"/>
      <pageSetup paperSize="9" scale="81" orientation="portrait" r:id="rId2"/>
    </customSheetView>
    <customSheetView guid="{14B7E1D9-F05B-44BE-A36D-1131D48DE55A}" showGridLines="0" showRowCol="0" fitToPage="1" printArea="1" hiddenColumns="1">
      <selection activeCell="B2" sqref="B2:E2"/>
      <pageMargins left="0.7" right="0.7" top="0.75" bottom="0.75" header="0.3" footer="0.3"/>
      <pageSetup paperSize="9" scale="81" orientation="portrait" r:id="rId3"/>
    </customSheetView>
    <customSheetView guid="{5C446074-E11E-4485-BA91-433CA3BA4995}" showGridLines="0" showRowCol="0" fitToPage="1" printArea="1" hiddenColumns="1">
      <selection activeCell="B2" sqref="B2:E2"/>
      <pageMargins left="0.7" right="0.7" top="0.75" bottom="0.75" header="0.3" footer="0.3"/>
      <pageSetup paperSize="9" scale="81" orientation="portrait" r:id="rId4"/>
    </customSheetView>
    <customSheetView guid="{7F73AAA6-ACFF-46F7-ACED-1A539712A986}" showGridLines="0" showRowCol="0" fitToPage="1" printArea="1" hiddenColumns="1">
      <selection activeCell="B2" sqref="B2:E2"/>
      <pageMargins left="0.7" right="0.7" top="0.75" bottom="0.75" header="0.3" footer="0.3"/>
      <pageSetup paperSize="9" scale="81" orientation="portrait" r:id="rId5"/>
    </customSheetView>
    <customSheetView guid="{2D881BC0-D8D0-4107-9850-1E783069C556}" showGridLines="0" showRowCol="0" fitToPage="1" printArea="1" hiddenColumns="1">
      <selection activeCell="B2" sqref="B2:E2"/>
      <pageMargins left="0.7" right="0.7" top="0.75" bottom="0.75" header="0.3" footer="0.3"/>
      <pageSetup paperSize="9" scale="81" orientation="portrait" r:id="rId6"/>
    </customSheetView>
    <customSheetView guid="{F3D952D1-9DBF-4F3D-9E14-469C4AA258E1}" showGridLines="0" showRowCol="0" fitToPage="1" printArea="1" hiddenColumns="1">
      <selection activeCell="B2" sqref="B2:E2"/>
      <pageMargins left="0.7" right="0.7" top="0.75" bottom="0.75" header="0.3" footer="0.3"/>
      <pageSetup paperSize="9" scale="81" orientation="portrait" r:id="rId7"/>
    </customSheetView>
    <customSheetView guid="{75491233-9507-4EFC-A26E-AFD0CFFFCCCF}" showGridLines="0" showRowCol="0" fitToPage="1" printArea="1" hiddenColumns="1">
      <selection activeCell="B2" sqref="B2:E2"/>
      <pageMargins left="0.7" right="0.7" top="0.75" bottom="0.75" header="0.3" footer="0.3"/>
      <pageSetup paperSize="9" scale="81" orientation="portrait" r:id="rId8"/>
    </customSheetView>
    <customSheetView guid="{7120350E-2AAD-4BA0-9512-C8C1B63F3C29}" showGridLines="0" showRowCol="0" fitToPage="1" printArea="1" hiddenColumns="1">
      <selection activeCell="B3" sqref="B3"/>
      <pageMargins left="0.7" right="0.7" top="0.75" bottom="0.75" header="0.3" footer="0.3"/>
      <pageSetup paperSize="9" scale="81" orientation="portrait" r:id="rId9"/>
    </customSheetView>
    <customSheetView guid="{AEAF0160-A16F-4E8E-8794-9EAE35B78BBB}" showGridLines="0" showRowCol="0" fitToPage="1" printArea="1" hiddenColumns="1">
      <selection activeCell="B3" sqref="B3"/>
      <pageMargins left="0.7" right="0.7" top="0.75" bottom="0.75" header="0.3" footer="0.3"/>
      <pageSetup paperSize="9" scale="81" orientation="portrait" r:id="rId10"/>
    </customSheetView>
    <customSheetView guid="{0398F8AF-BB01-4F41-911B-6BEB5C23013B}" showGridLines="0" showRowCol="0" fitToPage="1" printArea="1" hiddenColumns="1">
      <selection activeCell="B3" sqref="B3"/>
      <pageMargins left="0.7" right="0.7" top="0.75" bottom="0.75" header="0.3" footer="0.3"/>
      <pageSetup paperSize="9" scale="81" orientation="portrait" r:id="rId11"/>
    </customSheetView>
    <customSheetView guid="{AFAAF24B-41FA-469A-856B-F916DB51D4C2}" showGridLines="0" showRowCol="0" fitToPage="1" printArea="1" hiddenColumns="1">
      <selection activeCell="B3" sqref="B3"/>
      <pageMargins left="0.7" right="0.7" top="0.75" bottom="0.75" header="0.3" footer="0.3"/>
      <pageSetup paperSize="9" scale="81" orientation="portrait" r:id="rId12"/>
    </customSheetView>
    <customSheetView guid="{B968A94D-A4FB-4C1A-A9A2-04B42F46DC3F}" showGridLines="0" showRowCol="0" fitToPage="1" printArea="1" hiddenColumns="1">
      <selection activeCell="B3" sqref="B3"/>
      <pageMargins left="0.7" right="0.7" top="0.75" bottom="0.75" header="0.3" footer="0.3"/>
      <pageSetup paperSize="9" scale="81" orientation="portrait" r:id="rId13"/>
    </customSheetView>
    <customSheetView guid="{A3B878C9-DF82-401D-A77D-F7EF64906AFE}" showGridLines="0" showRowCol="0" fitToPage="1" printArea="1" hiddenColumns="1">
      <selection activeCell="B3" sqref="B3"/>
      <pageMargins left="0.7" right="0.7" top="0.75" bottom="0.75" header="0.3" footer="0.3"/>
      <pageSetup paperSize="9" scale="81" orientation="portrait" r:id="rId14"/>
    </customSheetView>
    <customSheetView guid="{BCFE97EC-F949-4576-ACBE-551B1DAF3C91}" showGridLines="0" showRowCol="0" fitToPage="1" printArea="1" hiddenColumns="1">
      <selection activeCell="B3" sqref="B3"/>
      <pageMargins left="0.7" right="0.7" top="0.75" bottom="0.75" header="0.3" footer="0.3"/>
      <pageSetup paperSize="9" scale="81" orientation="portrait" r:id="rId15"/>
    </customSheetView>
    <customSheetView guid="{9297575B-FD39-4E98-918C-2EBB68924E97}" showGridLines="0" showRowCol="0" fitToPage="1" printArea="1" hiddenColumns="1">
      <selection activeCell="B3" sqref="B3"/>
      <pageMargins left="0.7" right="0.7" top="0.75" bottom="0.75" header="0.3" footer="0.3"/>
      <pageSetup paperSize="9" scale="81" orientation="portrait" r:id="rId16"/>
    </customSheetView>
    <customSheetView guid="{D787939E-5F01-4F8F-8C48-7DC8E5F22DE5}" showGridLines="0" showRowCol="0" fitToPage="1" printArea="1" hiddenColumns="1">
      <selection activeCell="B2" sqref="B2:E2"/>
      <pageMargins left="0.7" right="0.7" top="0.75" bottom="0.75" header="0.3" footer="0.3"/>
      <pageSetup paperSize="9" scale="81" orientation="portrait" r:id="rId17"/>
    </customSheetView>
    <customSheetView guid="{AB0B9CFE-DCC2-486B-9AE7-3C737113C1FB}" showGridLines="0" showRowCol="0" fitToPage="1" printArea="1" hiddenColumns="1">
      <selection activeCell="B2" sqref="B2:E2"/>
      <pageMargins left="0.7" right="0.7" top="0.75" bottom="0.75" header="0.3" footer="0.3"/>
      <pageSetup paperSize="9" scale="81" orientation="portrait" r:id="rId18"/>
    </customSheetView>
    <customSheetView guid="{C81FC029-D9D0-4B23-8994-EFF13144DDC6}" showGridLines="0" showRowCol="0" fitToPage="1" printArea="1" hiddenColumns="1">
      <selection activeCell="B2" sqref="B2:E2"/>
      <pageMargins left="0.7" right="0.7" top="0.75" bottom="0.75" header="0.3" footer="0.3"/>
      <pageSetup paperSize="9" scale="81" orientation="portrait" r:id="rId19"/>
    </customSheetView>
    <customSheetView guid="{83923105-D3EF-4935-AFC9-6FBD0874636C}" showGridLines="0" showRowCol="0" fitToPage="1" printArea="1" hiddenColumns="1">
      <selection activeCell="B2" sqref="B2:E2"/>
      <pageMargins left="0.7" right="0.7" top="0.75" bottom="0.75" header="0.3" footer="0.3"/>
      <pageSetup paperSize="9" scale="81" orientation="portrait" r:id="rId20"/>
    </customSheetView>
    <customSheetView guid="{F18B5B93-8D1C-46BF-A46F-39AC34039376}" showGridLines="0" showRowCol="0" fitToPage="1" printArea="1" hiddenColumns="1">
      <selection activeCell="B2" sqref="B2:E2"/>
      <pageMargins left="0.7" right="0.7" top="0.75" bottom="0.75" header="0.3" footer="0.3"/>
      <pageSetup paperSize="9" scale="81" orientation="portrait" r:id="rId21"/>
    </customSheetView>
    <customSheetView guid="{7CBE2DA3-08E4-4F49-B633-91ACF566CC50}" showGridLines="0" showRowCol="0" fitToPage="1" printArea="1" hiddenColumns="1">
      <selection activeCell="B2" sqref="B2:E2"/>
      <pageMargins left="0.7" right="0.7" top="0.75" bottom="0.75" header="0.3" footer="0.3"/>
      <pageSetup paperSize="9" scale="81" orientation="portrait" r:id="rId22"/>
    </customSheetView>
    <customSheetView guid="{127CF244-40F7-4382-B5F4-6FE7DC055927}" showGridLines="0" showRowCol="0" fitToPage="1" printArea="1" hiddenColumns="1">
      <selection activeCell="B2" sqref="B2:E2"/>
      <pageMargins left="0.7" right="0.7" top="0.75" bottom="0.75" header="0.3" footer="0.3"/>
      <pageSetup paperSize="9" scale="81" orientation="portrait" r:id="rId23"/>
    </customSheetView>
    <customSheetView guid="{E5934065-3B24-4BDA-9F1A-CE354801B9A9}" showGridLines="0" showRowCol="0" fitToPage="1" printArea="1" hiddenColumns="1">
      <selection activeCell="B2" sqref="B2:E2"/>
      <pageMargins left="0.7" right="0.7" top="0.75" bottom="0.75" header="0.3" footer="0.3"/>
      <pageSetup paperSize="9" scale="81" orientation="portrait" r:id="rId24"/>
    </customSheetView>
    <customSheetView guid="{1730E845-78B9-4800-8016-B034C4011192}" showGridLines="0" showRowCol="0" fitToPage="1" printArea="1" hiddenColumns="1">
      <selection activeCell="B2" sqref="B2:E2"/>
      <pageMargins left="0.7" right="0.7" top="0.75" bottom="0.75" header="0.3" footer="0.3"/>
      <pageSetup paperSize="9" scale="81" orientation="portrait" r:id="rId25"/>
    </customSheetView>
    <customSheetView guid="{0596A31D-1135-4C04-B235-4F7AEFBF56EB}" showGridLines="0" showRowCol="0" fitToPage="1" printArea="1" hiddenColumns="1">
      <selection activeCell="B2" sqref="B2:E2"/>
      <pageMargins left="0.7" right="0.7" top="0.75" bottom="0.75" header="0.3" footer="0.3"/>
      <pageSetup paperSize="9" scale="81" orientation="portrait" r:id="rId26"/>
    </customSheetView>
    <customSheetView guid="{58172CF4-0A99-4348-8485-AC6CB3743B28}" showGridLines="0" showRowCol="0" fitToPage="1" printArea="1" hiddenColumns="1">
      <selection activeCell="B2" sqref="B2:E2"/>
      <pageMargins left="0.7" right="0.7" top="0.75" bottom="0.75" header="0.3" footer="0.3"/>
      <pageSetup paperSize="9" scale="81" orientation="portrait" r:id="rId27"/>
    </customSheetView>
    <customSheetView guid="{C35CD7D2-C5FB-4E4E-BE2C-DB3B3CB5DEE1}" showGridLines="0" showRowCol="0" fitToPage="1" printArea="1" hiddenColumns="1">
      <selection activeCell="B2" sqref="B2:E2"/>
      <pageMargins left="0.7" right="0.7" top="0.75" bottom="0.75" header="0.3" footer="0.3"/>
      <pageSetup paperSize="9" scale="81" orientation="portrait" r:id="rId28"/>
    </customSheetView>
    <customSheetView guid="{FCC6B465-B403-4A38-833A-8F01BFC1F83D}" showGridLines="0" showRowCol="0" fitToPage="1" printArea="1" hiddenColumns="1">
      <selection activeCell="B2" sqref="B2:E2"/>
      <pageMargins left="0.7" right="0.7" top="0.75" bottom="0.75" header="0.3" footer="0.3"/>
      <pageSetup paperSize="9" scale="81" orientation="portrait" r:id="rId29"/>
    </customSheetView>
    <customSheetView guid="{CBD23793-6C36-4ECF-99D3-B6DB83BA0330}" showGridLines="0" showRowCol="0" fitToPage="1" printArea="1" hiddenColumns="1">
      <selection activeCell="B2" sqref="B2:E2"/>
      <pageMargins left="0.7" right="0.7" top="0.75" bottom="0.75" header="0.3" footer="0.3"/>
      <pageSetup paperSize="9" scale="81" orientation="portrait" r:id="rId30"/>
    </customSheetView>
    <customSheetView guid="{8C7AA061-2774-4648-9080-649D8E7084B6}" showGridLines="0" showRowCol="0" fitToPage="1" printArea="1" hiddenColumns="1">
      <selection activeCell="B2" sqref="B2:E2"/>
      <pageMargins left="0.7" right="0.7" top="0.75" bottom="0.75" header="0.3" footer="0.3"/>
      <pageSetup paperSize="9" scale="81" orientation="portrait" r:id="rId31"/>
    </customSheetView>
    <customSheetView guid="{E1E93C14-89C0-47E9-80E7-72B4C8D846A8}" showGridLines="0" showRowCol="0" fitToPage="1" printArea="1" hiddenColumns="1">
      <selection activeCell="B2" sqref="B2:E2"/>
      <pageMargins left="0.7" right="0.7" top="0.75" bottom="0.75" header="0.3" footer="0.3"/>
      <pageSetup paperSize="9" scale="81" orientation="portrait" r:id="rId32"/>
    </customSheetView>
    <customSheetView guid="{C35FE66B-7525-44A0-AF95-74B09883E972}" showGridLines="0" showRowCol="0" fitToPage="1" printArea="1" hiddenColumns="1">
      <selection activeCell="B2" sqref="B2:E2"/>
      <pageMargins left="0.7" right="0.7" top="0.75" bottom="0.75" header="0.3" footer="0.3"/>
      <pageSetup paperSize="9" scale="81" orientation="portrait" r:id="rId33"/>
    </customSheetView>
    <customSheetView guid="{14701618-057F-44B9-A80D-6571C2675A43}" showGridLines="0" showRowCol="0" fitToPage="1" printArea="1" hiddenColumns="1">
      <selection activeCell="B2" sqref="B2:E2"/>
      <pageMargins left="0.7" right="0.7" top="0.75" bottom="0.75" header="0.3" footer="0.3"/>
      <pageSetup paperSize="9" scale="81" orientation="portrait" r:id="rId34"/>
    </customSheetView>
    <customSheetView guid="{B1713CB1-717E-4290-A550-B5C8687D1DCD}" showGridLines="0" showRowCol="0" fitToPage="1" printArea="1" hiddenColumns="1">
      <selection activeCell="B2" sqref="B2:E2"/>
      <pageMargins left="0.7" right="0.7" top="0.75" bottom="0.75" header="0.3" footer="0.3"/>
      <pageSetup paperSize="9" scale="81" orientation="portrait" r:id="rId35"/>
    </customSheetView>
    <customSheetView guid="{193C6D79-1DD6-46B2-B287-29B305333ABD}" showGridLines="0" showRowCol="0" fitToPage="1" printArea="1" hiddenColumns="1">
      <selection activeCell="B2" sqref="B2:E2"/>
      <pageMargins left="0.7" right="0.7" top="0.75" bottom="0.75" header="0.3" footer="0.3"/>
      <pageSetup paperSize="9" scale="81" orientation="portrait" r:id="rId36"/>
    </customSheetView>
    <customSheetView guid="{3DF84044-4F18-4693-9BC0-6F1E3BB79687}" showGridLines="0" showRowCol="0" fitToPage="1" printArea="1" hiddenColumns="1">
      <selection activeCell="B2" sqref="B2:E2"/>
      <pageMargins left="0.7" right="0.7" top="0.75" bottom="0.75" header="0.3" footer="0.3"/>
      <pageSetup paperSize="9" scale="81" orientation="portrait" r:id="rId37"/>
    </customSheetView>
    <customSheetView guid="{3783CD60-BBDD-4DC9-8238-7D85CC9CCE38}" showGridLines="0" showRowCol="0" fitToPage="1" printArea="1" hiddenColumns="1">
      <selection activeCell="B2" sqref="B2:E2"/>
      <pageMargins left="0.7" right="0.7" top="0.75" bottom="0.75" header="0.3" footer="0.3"/>
      <pageSetup paperSize="9" scale="81" orientation="portrait" r:id="rId38"/>
    </customSheetView>
    <customSheetView guid="{1164E0A0-71A8-4DF7-935D-99E79791952A}" showGridLines="0" showRowCol="0" fitToPage="1" printArea="1" hiddenColumns="1">
      <selection activeCell="B2" sqref="B2:E2"/>
      <pageMargins left="0.7" right="0.7" top="0.75" bottom="0.75" header="0.3" footer="0.3"/>
      <pageSetup paperSize="9" scale="81" orientation="portrait" r:id="rId39"/>
    </customSheetView>
    <customSheetView guid="{58809AAB-6EBE-4F93-BC39-20A189034220}" showGridLines="0" showRowCol="0" fitToPage="1" printArea="1" hiddenColumns="1">
      <selection activeCell="B2" sqref="B2:E2"/>
      <pageMargins left="0.7" right="0.7" top="0.75" bottom="0.75" header="0.3" footer="0.3"/>
      <pageSetup paperSize="9" scale="81" orientation="portrait" r:id="rId40"/>
    </customSheetView>
    <customSheetView guid="{99E9AA65-9CEE-4B26-BA46-307BEC772AA0}" showGridLines="0" showRowCol="0" fitToPage="1" printArea="1" hiddenColumns="1">
      <selection activeCell="B2" sqref="B2:E2"/>
      <pageMargins left="0.7" right="0.7" top="0.75" bottom="0.75" header="0.3" footer="0.3"/>
      <pageSetup paperSize="9" scale="81" orientation="portrait" r:id="rId41"/>
    </customSheetView>
    <customSheetView guid="{44126E2B-CD5D-4F43-AA3C-BFC7C80D88FD}" showGridLines="0" showRowCol="0" fitToPage="1" printArea="1" hiddenColumns="1">
      <selection activeCell="B2" sqref="B2:E2"/>
      <pageMargins left="0.7" right="0.7" top="0.75" bottom="0.75" header="0.3" footer="0.3"/>
      <pageSetup paperSize="9" scale="81" orientation="portrait" r:id="rId42"/>
    </customSheetView>
    <customSheetView guid="{D2518DB8-B560-4A78-B692-B87A07E4F79E}" showGridLines="0" showRowCol="0" fitToPage="1" printArea="1" hiddenColumns="1">
      <selection activeCell="B2" sqref="B2:E2"/>
      <pageMargins left="0.7" right="0.7" top="0.75" bottom="0.75" header="0.3" footer="0.3"/>
      <pageSetup paperSize="9" scale="81" orientation="portrait" r:id="rId43"/>
    </customSheetView>
    <customSheetView guid="{5903D69A-5754-456F-9596-4F981E1004F3}" showGridLines="0" showRowCol="0" fitToPage="1" printArea="1" hiddenColumns="1">
      <selection activeCell="B2" sqref="B2:E2"/>
      <pageMargins left="0.7" right="0.7" top="0.75" bottom="0.75" header="0.3" footer="0.3"/>
      <pageSetup paperSize="9" scale="81" orientation="portrait" r:id="rId44"/>
    </customSheetView>
    <customSheetView guid="{C92837A6-C2DE-484E-8C7F-A006AA3E512A}" showGridLines="0" showRowCol="0" fitToPage="1" printArea="1" hiddenColumns="1">
      <selection activeCell="B2" sqref="B2:E2"/>
      <pageMargins left="0.7" right="0.7" top="0.75" bottom="0.75" header="0.3" footer="0.3"/>
      <pageSetup paperSize="9" scale="81" orientation="portrait" r:id="rId45"/>
    </customSheetView>
    <customSheetView guid="{CFA82244-C6A8-4157-813A-DCED4C197819}" showGridLines="0" showRowCol="0" fitToPage="1" printArea="1" hiddenColumns="1">
      <selection activeCell="B2" sqref="B2:E2"/>
      <pageMargins left="0.7" right="0.7" top="0.75" bottom="0.75" header="0.3" footer="0.3"/>
      <pageSetup paperSize="9" scale="81" orientation="portrait" r:id="rId46"/>
    </customSheetView>
    <customSheetView guid="{CA4A34C0-1123-4790-AF7E-BC7091ACA0A0}" showGridLines="0" showRowCol="0" fitToPage="1" printArea="1" hiddenColumns="1">
      <selection activeCell="B2" sqref="B2:E2"/>
      <pageMargins left="0.7" right="0.7" top="0.75" bottom="0.75" header="0.3" footer="0.3"/>
      <pageSetup paperSize="9" scale="81" orientation="portrait" r:id="rId47"/>
    </customSheetView>
    <customSheetView guid="{0F44F22A-7810-43A9-8241-E43689B541F4}" showGridLines="0" fitToPage="1" printArea="1">
      <selection activeCell="B1" sqref="B1:D1"/>
      <pageMargins left="0.7" right="0.7" top="0.75" bottom="0.75" header="0.3" footer="0.3"/>
      <pageSetup paperSize="9" scale="81" orientation="portrait" r:id="rId48"/>
    </customSheetView>
    <customSheetView guid="{8F5229F8-400B-4437-A582-E9B2FF99E882}" showGridLines="0" showRowCol="0" fitToPage="1" printArea="1" hiddenColumns="1">
      <selection activeCell="B2" sqref="B2:E2"/>
      <pageMargins left="0.7" right="0.7" top="0.75" bottom="0.75" header="0.3" footer="0.3"/>
      <pageSetup paperSize="9" scale="81" orientation="portrait" r:id="rId49"/>
    </customSheetView>
    <customSheetView guid="{E0F85C5C-2180-4684-9778-FC6F760CC5FD}" showGridLines="0" showRowCol="0" fitToPage="1" printArea="1" hiddenColumns="1">
      <selection activeCell="B2" sqref="B2:E2"/>
      <pageMargins left="0.7" right="0.7" top="0.75" bottom="0.75" header="0.3" footer="0.3"/>
      <pageSetup paperSize="9" scale="81" orientation="portrait" r:id="rId50"/>
    </customSheetView>
  </customSheetViews>
  <mergeCells count="8">
    <mergeCell ref="B2:E2"/>
    <mergeCell ref="B1:E1"/>
    <mergeCell ref="B5:D5"/>
    <mergeCell ref="B22:D22"/>
    <mergeCell ref="B31:D31"/>
    <mergeCell ref="B6:D6"/>
    <mergeCell ref="B26:D26"/>
    <mergeCell ref="B28:D28"/>
  </mergeCells>
  <dataValidations count="5">
    <dataValidation allowBlank="1" showInputMessage="1" showErrorMessage="1" prompt="BERT v2 draws on the content of the original Benefit and Risks Tool (BeRT) v1, which was developed to support the application of the UN-REDD Social and Environmental Principles and Criteria in National Programme development." sqref="F5"/>
    <dataValidation allowBlank="1" showInputMessage="1" showErrorMessage="1" prompt="Summary information on how safeguards are addressed and respected is to be provided through countries’ National Communications or can voluntarily be submitted directly to the UNFCCC REDD Web Platform." sqref="F6"/>
    <dataValidation allowBlank="1" showInputMessage="1" showErrorMessage="1" prompt="The summary of information on safeguards should be provided after start of implementation of REDD+ activities (i.e. the five REDD+ activities) and needs to be submitted before the country will be eligible to access results-based payments for REDD+." sqref="G6"/>
    <dataValidation allowBlank="1" showInputMessage="1" showErrorMessage="1" prompt="The outputs from BeRT module 3 are likely to be most relevant for the summary of information, as they show how safeguards are being addressed by existing PLRs. " sqref="H6"/>
    <dataValidation allowBlank="1" showInputMessage="1" showErrorMessage="1" prompt="Use of the BeRT may also show intent of wanting to ensure more complete coverage of the safeguards by PLRs." sqref="I6"/>
  </dataValidations>
  <pageMargins left="0.7" right="0.7" top="0.75" bottom="0.75" header="0.3" footer="0.3"/>
  <pageSetup paperSize="9" scale="81" orientation="portrait" r:id="rId51"/>
  <drawing r:id="rId5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autoPageBreaks="0" fitToPage="1"/>
  </sheetPr>
  <dimension ref="B1:AH66"/>
  <sheetViews>
    <sheetView showGridLines="0" showRowColHeaders="0" zoomScaleNormal="100" zoomScaleSheetLayoutView="80" workbookViewId="0">
      <selection activeCell="C3" sqref="C3:J3"/>
    </sheetView>
  </sheetViews>
  <sheetFormatPr defaultRowHeight="15" x14ac:dyDescent="0.25"/>
  <cols>
    <col min="1" max="1" width="3.5703125" customWidth="1"/>
    <col min="2" max="2" width="5.7109375" style="34" hidden="1" customWidth="1"/>
    <col min="3" max="3" width="3.28515625" customWidth="1"/>
    <col min="4" max="4" width="50.140625" style="16" customWidth="1"/>
    <col min="5" max="7" width="13.28515625" style="16" customWidth="1"/>
    <col min="8" max="9" width="13.42578125" style="16" customWidth="1"/>
    <col min="10" max="10" width="13.140625" customWidth="1"/>
    <col min="11" max="11" width="2" customWidth="1"/>
    <col min="12" max="12" width="6.140625" style="341" hidden="1" customWidth="1"/>
    <col min="13" max="18" width="6.42578125" style="52" hidden="1" customWidth="1"/>
    <col min="19" max="19" width="9.140625" style="52" hidden="1" customWidth="1"/>
    <col min="20" max="20" width="2.140625" style="52" hidden="1" customWidth="1"/>
    <col min="21" max="21" width="6.5703125" style="52" hidden="1" customWidth="1"/>
    <col min="22" max="22" width="62.7109375" style="52" hidden="1" customWidth="1"/>
    <col min="23" max="28" width="12.85546875" style="52" hidden="1" customWidth="1"/>
    <col min="29" max="32" width="9.140625" style="52" hidden="1" customWidth="1"/>
    <col min="33" max="33" width="44.5703125" style="51" hidden="1" customWidth="1"/>
    <col min="34" max="34" width="9.140625" customWidth="1"/>
  </cols>
  <sheetData>
    <row r="1" spans="3:23" ht="50.1" customHeight="1" x14ac:dyDescent="0.35">
      <c r="C1" s="9" t="str">
        <f>Overview!$B$1</f>
        <v>Benefits and Risks Tool (BeRT) v2:</v>
      </c>
      <c r="L1" s="328" t="str">
        <f>Overview!$B$1</f>
        <v>Benefits and Risks Tool (BeRT) v2:</v>
      </c>
    </row>
    <row r="2" spans="3:23" ht="25.5" x14ac:dyDescent="0.35">
      <c r="C2" s="234" t="str">
        <f>Overview!$B$2</f>
        <v>Supporting countries to address and respect the Cancun safeguards</v>
      </c>
      <c r="D2" s="19"/>
      <c r="E2" s="19"/>
      <c r="F2" s="19"/>
      <c r="G2" s="19"/>
      <c r="H2" s="19"/>
      <c r="I2" s="19"/>
      <c r="L2" s="329" t="str">
        <f>Overview!$B$2</f>
        <v>Supporting countries to address and respect the Cancun safeguards</v>
      </c>
      <c r="V2" s="330"/>
    </row>
    <row r="3" spans="3:23" ht="82.5" customHeight="1" x14ac:dyDescent="0.35">
      <c r="C3" s="607" t="str">
        <f>Overview!$C$11</f>
        <v>Module 1 - Documenting likely REDD+ actions</v>
      </c>
      <c r="D3" s="607"/>
      <c r="E3" s="607"/>
      <c r="F3" s="607"/>
      <c r="G3" s="607"/>
      <c r="H3" s="607"/>
      <c r="I3" s="607"/>
      <c r="J3" s="607"/>
      <c r="L3" s="331" t="str">
        <f>Overview!$C$11</f>
        <v>Module 1 - Documenting likely REDD+ actions</v>
      </c>
      <c r="V3" s="332"/>
    </row>
    <row r="4" spans="3:23" ht="18.75" x14ac:dyDescent="0.3">
      <c r="C4" s="7" t="str">
        <f>L4</f>
        <v>Objective:</v>
      </c>
      <c r="L4" s="333" t="s">
        <v>5</v>
      </c>
    </row>
    <row r="5" spans="3:23" ht="75.75" customHeight="1" x14ac:dyDescent="0.25">
      <c r="C5" s="611" t="str">
        <f>L5</f>
        <v>The purpose of this Module is to identify and document the REDD+ actions that are anticipated in the country; or if these are not known, the REDD+ actions that may be feasible.  
This module needs to be completed prior to working on Modules 2 and 3.</v>
      </c>
      <c r="D5" s="611"/>
      <c r="E5" s="611"/>
      <c r="F5" s="611"/>
      <c r="G5" s="611"/>
      <c r="H5" s="611"/>
      <c r="I5" s="611"/>
      <c r="J5" s="611"/>
      <c r="L5" s="334" t="s">
        <v>586</v>
      </c>
    </row>
    <row r="6" spans="3:23" ht="18.75" x14ac:dyDescent="0.25">
      <c r="C6" s="312" t="str">
        <f>L6</f>
        <v>Output:</v>
      </c>
      <c r="D6" s="311"/>
      <c r="L6" s="333" t="s">
        <v>584</v>
      </c>
      <c r="M6" s="334"/>
      <c r="N6" s="334"/>
      <c r="O6" s="334"/>
      <c r="P6" s="334"/>
      <c r="Q6" s="334"/>
      <c r="R6" s="334"/>
      <c r="S6" s="334"/>
      <c r="T6" s="334"/>
      <c r="U6" s="334"/>
      <c r="V6" s="334"/>
    </row>
    <row r="7" spans="3:23" ht="34.5" customHeight="1" x14ac:dyDescent="0.25">
      <c r="C7" s="611" t="str">
        <f>L7</f>
        <v>Table of REDD+ actions.</v>
      </c>
      <c r="D7" s="611"/>
      <c r="E7" s="611"/>
      <c r="F7" s="611"/>
      <c r="G7" s="611"/>
      <c r="H7" s="611"/>
      <c r="I7" s="611"/>
      <c r="J7" s="611"/>
      <c r="L7" s="334" t="s">
        <v>585</v>
      </c>
      <c r="M7" s="335"/>
      <c r="N7" s="335"/>
      <c r="O7" s="335"/>
      <c r="P7" s="335"/>
      <c r="Q7" s="335"/>
      <c r="R7" s="335"/>
      <c r="S7" s="335"/>
    </row>
    <row r="8" spans="3:23" ht="5.25" customHeight="1" x14ac:dyDescent="0.25">
      <c r="C8" s="2"/>
      <c r="D8" s="1"/>
      <c r="E8" s="1"/>
      <c r="F8" s="20"/>
      <c r="G8" s="1"/>
      <c r="H8" s="1"/>
      <c r="I8" s="1"/>
      <c r="J8" s="2"/>
      <c r="L8" s="137"/>
    </row>
    <row r="9" spans="3:23" ht="18.75" x14ac:dyDescent="0.3">
      <c r="C9" s="7" t="str">
        <f>L9</f>
        <v>How to use</v>
      </c>
      <c r="D9" s="1"/>
      <c r="F9" s="1"/>
      <c r="G9" s="1"/>
      <c r="H9" s="1"/>
      <c r="I9" s="1"/>
      <c r="J9" s="2"/>
      <c r="L9" s="333" t="s">
        <v>3</v>
      </c>
    </row>
    <row r="10" spans="3:23" ht="18.75" x14ac:dyDescent="0.3">
      <c r="C10" s="7"/>
      <c r="D10" s="1"/>
      <c r="E10" s="20"/>
      <c r="F10" s="1"/>
      <c r="G10" s="1"/>
      <c r="H10" s="1"/>
      <c r="I10" s="1"/>
      <c r="J10" s="68"/>
      <c r="L10" s="137"/>
    </row>
    <row r="11" spans="3:23" ht="90" customHeight="1" x14ac:dyDescent="0.25">
      <c r="C11" s="612" t="str">
        <f>L11</f>
        <v xml:space="preserve">• Please enter potential REDD+ actions and categorize them for the five REDD+ activities in Table 1. It is possible to click more than one box per action.
• A typology of possible REDD+ actions for the five REDD+ activities is available in Annex 1 of the User Guide. The country’s own views on potential REDD+ actions should however take precedence. 
• You may also wish to add actions on establishing enabling conditions for REDD+, where these are relevant to benefits and risks in the implementation phase.
• Clicking the ‘Preview’ button will take you to the Output tables, where your results are available to print, and you can proceed to Module 2. 
</v>
      </c>
      <c r="D11" s="613"/>
      <c r="E11" s="613"/>
      <c r="F11" s="613"/>
      <c r="G11" s="613"/>
      <c r="H11" s="613"/>
      <c r="I11" s="613"/>
      <c r="J11" s="613"/>
      <c r="L11" s="621" t="s">
        <v>217</v>
      </c>
      <c r="M11" s="621"/>
      <c r="N11" s="621"/>
      <c r="O11" s="621"/>
      <c r="P11" s="621"/>
      <c r="Q11" s="621"/>
      <c r="R11" s="621"/>
      <c r="S11" s="621"/>
      <c r="T11" s="621"/>
      <c r="U11" s="621"/>
      <c r="V11" s="621"/>
      <c r="W11" s="621"/>
    </row>
    <row r="12" spans="3:23" x14ac:dyDescent="0.25">
      <c r="C12" s="5"/>
      <c r="D12" s="71"/>
      <c r="E12" s="3"/>
      <c r="F12" s="3"/>
      <c r="G12" s="3"/>
      <c r="H12" s="3"/>
      <c r="I12" s="3"/>
      <c r="J12" s="5"/>
      <c r="L12" s="137"/>
    </row>
    <row r="13" spans="3:23" ht="15" hidden="1" customHeight="1" x14ac:dyDescent="0.25">
      <c r="C13" s="63"/>
      <c r="D13" s="3"/>
      <c r="E13" s="3"/>
      <c r="F13" s="3"/>
      <c r="G13" s="3"/>
      <c r="H13" s="3"/>
      <c r="I13" s="3"/>
      <c r="J13" s="63"/>
      <c r="L13" s="137"/>
    </row>
    <row r="14" spans="3:23" ht="15" hidden="1" customHeight="1" x14ac:dyDescent="0.25">
      <c r="C14" s="69"/>
      <c r="D14" s="3"/>
      <c r="E14" s="3"/>
      <c r="F14" s="3"/>
      <c r="G14" s="3"/>
      <c r="H14" s="3"/>
      <c r="I14" s="3"/>
      <c r="J14" s="69"/>
      <c r="L14" s="137"/>
    </row>
    <row r="15" spans="3:23" ht="15" hidden="1" customHeight="1" x14ac:dyDescent="0.25">
      <c r="C15" s="69"/>
      <c r="D15" s="3"/>
      <c r="E15" s="3"/>
      <c r="F15" s="3"/>
      <c r="G15" s="3"/>
      <c r="H15" s="3"/>
      <c r="I15" s="3"/>
      <c r="J15" s="69"/>
      <c r="L15" s="137"/>
    </row>
    <row r="16" spans="3:23" ht="15" hidden="1" customHeight="1" x14ac:dyDescent="0.25">
      <c r="C16" s="69"/>
      <c r="D16" s="3"/>
      <c r="E16" s="3"/>
      <c r="F16" s="3"/>
      <c r="G16" s="3"/>
      <c r="H16" s="3"/>
      <c r="I16" s="3"/>
      <c r="J16" s="69"/>
      <c r="L16" s="137"/>
    </row>
    <row r="17" spans="3:34" ht="15" hidden="1" customHeight="1" x14ac:dyDescent="0.25">
      <c r="C17" s="69"/>
      <c r="D17" s="3"/>
      <c r="E17" s="3"/>
      <c r="F17" s="3"/>
      <c r="G17" s="3"/>
      <c r="H17" s="3"/>
      <c r="I17" s="3"/>
      <c r="J17" s="69"/>
      <c r="L17" s="137"/>
    </row>
    <row r="18" spans="3:34" ht="15" hidden="1" customHeight="1" x14ac:dyDescent="0.25">
      <c r="C18" s="69"/>
      <c r="D18" s="3"/>
      <c r="E18" s="3"/>
      <c r="F18" s="3"/>
      <c r="G18" s="3"/>
      <c r="H18" s="3"/>
      <c r="I18" s="3"/>
      <c r="J18" s="69"/>
      <c r="L18" s="137"/>
    </row>
    <row r="19" spans="3:34" ht="15" hidden="1" customHeight="1" x14ac:dyDescent="0.25">
      <c r="C19" s="69"/>
      <c r="D19" s="3"/>
      <c r="E19" s="3"/>
      <c r="F19" s="3"/>
      <c r="G19" s="3"/>
      <c r="H19" s="3"/>
      <c r="I19" s="3"/>
      <c r="J19" s="69"/>
      <c r="L19" s="137"/>
    </row>
    <row r="20" spans="3:34" ht="23.25" customHeight="1" x14ac:dyDescent="0.25">
      <c r="C20" s="622" t="str">
        <f>$T$20</f>
        <v>Table 1: Relevance of REDD+ actions to the five REDD+ activities</v>
      </c>
      <c r="D20" s="622"/>
      <c r="E20" s="622"/>
      <c r="F20" s="622"/>
      <c r="G20" s="622"/>
      <c r="H20" s="622"/>
      <c r="I20" s="622"/>
      <c r="J20" s="622"/>
      <c r="L20" s="336"/>
      <c r="T20" s="337" t="s">
        <v>59</v>
      </c>
      <c r="U20" s="338"/>
      <c r="V20" s="339"/>
      <c r="W20" s="340"/>
      <c r="X20" s="340"/>
      <c r="Y20" s="340"/>
      <c r="Z20" s="340"/>
      <c r="AA20" s="340"/>
    </row>
    <row r="21" spans="3:34" x14ac:dyDescent="0.25">
      <c r="D21"/>
      <c r="E21"/>
      <c r="F21"/>
      <c r="G21"/>
      <c r="H21"/>
      <c r="I21"/>
      <c r="AG21" s="118" t="s">
        <v>127</v>
      </c>
    </row>
    <row r="22" spans="3:34" ht="15.75" customHeight="1" x14ac:dyDescent="0.25">
      <c r="E22" s="614" t="str">
        <f>$W$22</f>
        <v>Relevance to REDD+ activities</v>
      </c>
      <c r="F22" s="615"/>
      <c r="G22" s="615"/>
      <c r="H22" s="615"/>
      <c r="I22" s="615"/>
      <c r="J22" s="246"/>
      <c r="L22" s="336"/>
      <c r="V22" s="340"/>
      <c r="W22" s="610" t="s">
        <v>27</v>
      </c>
      <c r="X22" s="610"/>
      <c r="Y22" s="610"/>
      <c r="Z22" s="610"/>
      <c r="AA22" s="610"/>
      <c r="AB22" s="610"/>
      <c r="AG22" s="342" t="s">
        <v>16</v>
      </c>
    </row>
    <row r="23" spans="3:34" ht="48" x14ac:dyDescent="0.25">
      <c r="C23" s="244"/>
      <c r="D23" s="245" t="str">
        <f>$V$23</f>
        <v>Possible REDD+ actions</v>
      </c>
      <c r="E23" s="33" t="str">
        <f>$W$23</f>
        <v>Reducing emissions from deforestation</v>
      </c>
      <c r="F23" s="33" t="str">
        <f>$X$23</f>
        <v>Reducing emissions from forest degradation</v>
      </c>
      <c r="G23" s="33" t="str">
        <f>$Y$23</f>
        <v>Conservation of forest carbon stocks</v>
      </c>
      <c r="H23" s="33" t="str">
        <f>$Z$23</f>
        <v>Sustainable management of forests</v>
      </c>
      <c r="I23" s="77" t="str">
        <f>$AA$23</f>
        <v>Enhancement of forest carbon stocks</v>
      </c>
      <c r="J23" s="242" t="str">
        <f>$AB$23</f>
        <v>Enabling conditions for REDD+ activities</v>
      </c>
      <c r="M23" s="341">
        <v>1</v>
      </c>
      <c r="N23" s="341">
        <v>2</v>
      </c>
      <c r="O23" s="341">
        <v>3</v>
      </c>
      <c r="P23" s="341">
        <v>4</v>
      </c>
      <c r="Q23" s="341">
        <v>5</v>
      </c>
      <c r="R23" s="341">
        <v>6</v>
      </c>
      <c r="T23" s="343"/>
      <c r="U23" s="344" t="s">
        <v>122</v>
      </c>
      <c r="V23" s="345" t="s">
        <v>26</v>
      </c>
      <c r="W23" s="346" t="s">
        <v>6</v>
      </c>
      <c r="X23" s="346" t="s">
        <v>7</v>
      </c>
      <c r="Y23" s="346" t="s">
        <v>8</v>
      </c>
      <c r="Z23" s="346" t="s">
        <v>9</v>
      </c>
      <c r="AA23" s="346" t="s">
        <v>10</v>
      </c>
      <c r="AB23" s="346" t="s">
        <v>46</v>
      </c>
      <c r="AD23" s="344" t="s">
        <v>123</v>
      </c>
      <c r="AE23" s="344" t="s">
        <v>124</v>
      </c>
      <c r="AG23" s="599" t="s">
        <v>52</v>
      </c>
      <c r="AH23" s="125"/>
    </row>
    <row r="24" spans="3:34" x14ac:dyDescent="0.25">
      <c r="C24" s="203">
        <f>L24</f>
        <v>1</v>
      </c>
      <c r="D24" s="205"/>
      <c r="E24" s="43"/>
      <c r="F24" s="43"/>
      <c r="G24" s="43"/>
      <c r="H24" s="43"/>
      <c r="I24" s="89"/>
      <c r="J24" s="90"/>
      <c r="L24" s="341">
        <v>1</v>
      </c>
      <c r="M24" s="45" t="b">
        <v>0</v>
      </c>
      <c r="N24" s="45" t="b">
        <v>0</v>
      </c>
      <c r="O24" s="45" t="b">
        <v>0</v>
      </c>
      <c r="P24" s="45" t="b">
        <v>0</v>
      </c>
      <c r="Q24" s="45" t="b">
        <v>0</v>
      </c>
      <c r="R24" s="45" t="b">
        <v>0</v>
      </c>
      <c r="T24" s="347" t="s">
        <v>351</v>
      </c>
      <c r="U24" s="348">
        <f>COUNTIF($V$24:$V$38,"&lt;="&amp;V24)</f>
        <v>0</v>
      </c>
      <c r="V24" s="349" t="str">
        <f>IF(D24=0,"",D24)</f>
        <v/>
      </c>
      <c r="W24" s="348" t="str">
        <f>LOOKUP($M24,$L$43:$L$45:$M$43:$M$45)</f>
        <v/>
      </c>
      <c r="X24" s="348" t="str">
        <f>LOOKUP($N24,$L$43:$L$45:$M$43:$M$45)</f>
        <v/>
      </c>
      <c r="Y24" s="348" t="str">
        <f>LOOKUP($O24,$L$43:$L$45:$M$43:$M$45)</f>
        <v/>
      </c>
      <c r="Z24" s="348" t="str">
        <f>LOOKUP($P24,$L$43:$L$45:$M$43:$M$45)</f>
        <v/>
      </c>
      <c r="AA24" s="348" t="str">
        <f>LOOKUP($Q24,$L$43:$L$45:$M$43:$M$45)</f>
        <v/>
      </c>
      <c r="AB24" s="348" t="str">
        <f>LOOKUP($R24,$L$43:$L$45:$M$43:$M$45)</f>
        <v/>
      </c>
      <c r="AD24" s="350" t="str">
        <f t="array" ref="AD24">IFERROR((IF(ROWS(AD$24:AD24)&gt;COUNTA(V:V),"",INDEX(V:V,SMALL(IF(V$24:V$38&lt;&gt;"",ROW(V$24:V$38)),ROWS(AD$24:AD24))))),"")</f>
        <v/>
      </c>
      <c r="AE24" s="348"/>
      <c r="AG24" s="351" t="str">
        <f>CONCATENATE($T24," ",$V24)</f>
        <v xml:space="preserve">1)  </v>
      </c>
    </row>
    <row r="25" spans="3:34" x14ac:dyDescent="0.25">
      <c r="C25" s="203">
        <f t="shared" ref="C25:C38" si="0">L25</f>
        <v>2</v>
      </c>
      <c r="D25" s="205"/>
      <c r="E25" s="43"/>
      <c r="F25" s="43"/>
      <c r="G25" s="43"/>
      <c r="H25" s="43"/>
      <c r="I25" s="89"/>
      <c r="J25" s="90"/>
      <c r="L25" s="341">
        <f>L24+1</f>
        <v>2</v>
      </c>
      <c r="M25" s="45" t="b">
        <v>0</v>
      </c>
      <c r="N25" s="45" t="b">
        <v>0</v>
      </c>
      <c r="O25" s="45" t="b">
        <v>0</v>
      </c>
      <c r="P25" s="45" t="b">
        <v>0</v>
      </c>
      <c r="Q25" s="45" t="b">
        <v>0</v>
      </c>
      <c r="R25" s="45" t="b">
        <v>0</v>
      </c>
      <c r="T25" s="347" t="s">
        <v>352</v>
      </c>
      <c r="U25" s="348">
        <f t="shared" ref="U25:U38" si="1">COUNTIF($V$24:$V$38,"&lt;="&amp;V25)</f>
        <v>0</v>
      </c>
      <c r="V25" s="349" t="str">
        <f t="shared" ref="V25:V38" si="2">IF(D25=0,"",D25)</f>
        <v/>
      </c>
      <c r="W25" s="348" t="str">
        <f>LOOKUP($M25,$L$43:$L$45:$M$43:$M$45)</f>
        <v/>
      </c>
      <c r="X25" s="348" t="str">
        <f>LOOKUP($N25,$L$43:$L$45:$M$43:$M$45)</f>
        <v/>
      </c>
      <c r="Y25" s="348" t="str">
        <f>LOOKUP($O25,$L$43:$L$45:$M$43:$M$45)</f>
        <v/>
      </c>
      <c r="Z25" s="348" t="str">
        <f>LOOKUP($P25,$L$43:$L$45:$M$43:$M$45)</f>
        <v/>
      </c>
      <c r="AA25" s="348" t="str">
        <f>LOOKUP($Q25,$L$43:$L$45:$M$43:$M$45)</f>
        <v/>
      </c>
      <c r="AB25" s="348" t="str">
        <f>LOOKUP($R25,$L$43:$L$45:$M$43:$M$45)</f>
        <v/>
      </c>
      <c r="AD25" s="350" t="str">
        <f t="array" ref="AD25">IFERROR((IF(ROWS(AD$24:AD25)&gt;COUNTA(V:V),"",INDEX(V:V,SMALL(IF(V$24:V$38&lt;&gt;"",ROW(V$24:V$38)),ROWS(AD$24:AD25))))),"")</f>
        <v/>
      </c>
      <c r="AE25" s="348"/>
      <c r="AG25" s="351" t="str">
        <f t="shared" ref="AG25:AG38" si="3">CONCATENATE($T25," ",$V25)</f>
        <v xml:space="preserve">2)  </v>
      </c>
    </row>
    <row r="26" spans="3:34" x14ac:dyDescent="0.25">
      <c r="C26" s="203">
        <f t="shared" si="0"/>
        <v>3</v>
      </c>
      <c r="D26" s="205"/>
      <c r="E26" s="43"/>
      <c r="F26" s="43"/>
      <c r="G26" s="43"/>
      <c r="H26" s="43"/>
      <c r="I26" s="89"/>
      <c r="J26" s="90"/>
      <c r="L26" s="341">
        <f t="shared" ref="L26:L32" si="4">L25+1</f>
        <v>3</v>
      </c>
      <c r="M26" s="45" t="b">
        <v>0</v>
      </c>
      <c r="N26" s="45" t="b">
        <v>0</v>
      </c>
      <c r="O26" s="45" t="b">
        <v>0</v>
      </c>
      <c r="P26" s="45" t="b">
        <v>0</v>
      </c>
      <c r="Q26" s="45" t="b">
        <v>0</v>
      </c>
      <c r="R26" s="45" t="b">
        <v>0</v>
      </c>
      <c r="T26" s="347" t="s">
        <v>353</v>
      </c>
      <c r="U26" s="348">
        <f t="shared" si="1"/>
        <v>0</v>
      </c>
      <c r="V26" s="349" t="str">
        <f t="shared" si="2"/>
        <v/>
      </c>
      <c r="W26" s="348" t="str">
        <f>LOOKUP($M26,$L$43:$L$45:$M$43:$M$45)</f>
        <v/>
      </c>
      <c r="X26" s="348" t="str">
        <f>LOOKUP($N26,$L$43:$L$45:$M$43:$M$45)</f>
        <v/>
      </c>
      <c r="Y26" s="348" t="str">
        <f>LOOKUP($O26,$L$43:$L$45:$M$43:$M$45)</f>
        <v/>
      </c>
      <c r="Z26" s="348" t="str">
        <f>LOOKUP($P26,$L$43:$L$45:$M$43:$M$45)</f>
        <v/>
      </c>
      <c r="AA26" s="348" t="str">
        <f>LOOKUP($Q26,$L$43:$L$45:$M$43:$M$45)</f>
        <v/>
      </c>
      <c r="AB26" s="348" t="str">
        <f>LOOKUP($R26,$L$43:$L$45:$M$43:$M$45)</f>
        <v/>
      </c>
      <c r="AD26" s="350" t="str">
        <f t="array" ref="AD26">IFERROR((IF(ROWS(AD$24:AD26)&gt;COUNTA(V:V),"",INDEX(V:V,SMALL(IF(V$24:V$38&lt;&gt;"",ROW(V$24:V$38)),ROWS(AD$24:AD26))))),"")</f>
        <v/>
      </c>
      <c r="AE26" s="348"/>
      <c r="AG26" s="351" t="str">
        <f t="shared" si="3"/>
        <v xml:space="preserve">3)  </v>
      </c>
    </row>
    <row r="27" spans="3:34" x14ac:dyDescent="0.25">
      <c r="C27" s="203">
        <f t="shared" si="0"/>
        <v>4</v>
      </c>
      <c r="D27" s="205"/>
      <c r="E27" s="43"/>
      <c r="F27" s="43"/>
      <c r="G27" s="43"/>
      <c r="H27" s="43"/>
      <c r="I27" s="89"/>
      <c r="J27" s="90"/>
      <c r="L27" s="341">
        <f t="shared" si="4"/>
        <v>4</v>
      </c>
      <c r="M27" s="45" t="b">
        <v>0</v>
      </c>
      <c r="N27" s="45" t="b">
        <v>0</v>
      </c>
      <c r="O27" s="45" t="b">
        <v>0</v>
      </c>
      <c r="P27" s="45" t="b">
        <v>0</v>
      </c>
      <c r="Q27" s="45" t="b">
        <v>0</v>
      </c>
      <c r="R27" s="45" t="b">
        <v>0</v>
      </c>
      <c r="T27" s="347" t="s">
        <v>354</v>
      </c>
      <c r="U27" s="348">
        <f t="shared" si="1"/>
        <v>0</v>
      </c>
      <c r="V27" s="349" t="str">
        <f t="shared" si="2"/>
        <v/>
      </c>
      <c r="W27" s="348" t="str">
        <f>LOOKUP($M27,$L$43:$L$45:$M$43:$M$45)</f>
        <v/>
      </c>
      <c r="X27" s="348" t="str">
        <f>LOOKUP($N27,$L$43:$L$45:$M$43:$M$45)</f>
        <v/>
      </c>
      <c r="Y27" s="348" t="str">
        <f>LOOKUP($O27,$L$43:$L$45:$M$43:$M$45)</f>
        <v/>
      </c>
      <c r="Z27" s="348" t="str">
        <f>LOOKUP($P27,$L$43:$L$45:$M$43:$M$45)</f>
        <v/>
      </c>
      <c r="AA27" s="348" t="str">
        <f>LOOKUP($Q27,$L$43:$L$45:$M$43:$M$45)</f>
        <v/>
      </c>
      <c r="AB27" s="348" t="str">
        <f>LOOKUP($R27,$L$43:$L$45:$M$43:$M$45)</f>
        <v/>
      </c>
      <c r="AD27" s="350" t="str">
        <f t="array" ref="AD27">IFERROR((IF(ROWS(AD$24:AD27)&gt;COUNTA(V:V),"",INDEX(V:V,SMALL(IF(V$24:V$38&lt;&gt;"",ROW(V$24:V$38)),ROWS(AD$24:AD27))))),"")</f>
        <v/>
      </c>
      <c r="AE27" s="348"/>
      <c r="AG27" s="351" t="str">
        <f t="shared" si="3"/>
        <v xml:space="preserve">4)  </v>
      </c>
    </row>
    <row r="28" spans="3:34" x14ac:dyDescent="0.25">
      <c r="C28" s="203">
        <f t="shared" si="0"/>
        <v>5</v>
      </c>
      <c r="D28" s="205"/>
      <c r="E28" s="43"/>
      <c r="F28" s="43"/>
      <c r="G28" s="43"/>
      <c r="H28" s="43"/>
      <c r="I28" s="89"/>
      <c r="J28" s="90"/>
      <c r="L28" s="341">
        <f t="shared" si="4"/>
        <v>5</v>
      </c>
      <c r="M28" s="45" t="b">
        <v>0</v>
      </c>
      <c r="N28" s="45" t="b">
        <v>0</v>
      </c>
      <c r="O28" s="45" t="b">
        <v>0</v>
      </c>
      <c r="P28" s="45" t="b">
        <v>0</v>
      </c>
      <c r="Q28" s="45" t="b">
        <v>0</v>
      </c>
      <c r="R28" s="45" t="b">
        <v>0</v>
      </c>
      <c r="T28" s="347" t="s">
        <v>355</v>
      </c>
      <c r="U28" s="348">
        <f t="shared" si="1"/>
        <v>0</v>
      </c>
      <c r="V28" s="349" t="str">
        <f t="shared" si="2"/>
        <v/>
      </c>
      <c r="W28" s="348" t="str">
        <f>LOOKUP($M28,$L$43:$L$45:$M$43:$M$45)</f>
        <v/>
      </c>
      <c r="X28" s="348" t="str">
        <f>LOOKUP($N28,$L$43:$L$45:$M$43:$M$45)</f>
        <v/>
      </c>
      <c r="Y28" s="348" t="str">
        <f>LOOKUP($O28,$L$43:$L$45:$M$43:$M$45)</f>
        <v/>
      </c>
      <c r="Z28" s="348" t="str">
        <f>LOOKUP($P28,$L$43:$L$45:$M$43:$M$45)</f>
        <v/>
      </c>
      <c r="AA28" s="348" t="str">
        <f>LOOKUP($Q28,$L$43:$L$45:$M$43:$M$45)</f>
        <v/>
      </c>
      <c r="AB28" s="348" t="str">
        <f>LOOKUP($R28,$L$43:$L$45:$M$43:$M$45)</f>
        <v/>
      </c>
      <c r="AD28" s="350" t="str">
        <f t="array" ref="AD28">IFERROR((IF(ROWS(AD$24:AD28)&gt;COUNTA(V:V),"",INDEX(V:V,SMALL(IF(V$24:V$38&lt;&gt;"",ROW(V$24:V$38)),ROWS(AD$24:AD28))))),"")</f>
        <v/>
      </c>
      <c r="AE28" s="348"/>
      <c r="AG28" s="351" t="str">
        <f t="shared" si="3"/>
        <v xml:space="preserve">5)  </v>
      </c>
    </row>
    <row r="29" spans="3:34" x14ac:dyDescent="0.25">
      <c r="C29" s="203">
        <f t="shared" si="0"/>
        <v>6</v>
      </c>
      <c r="D29" s="205"/>
      <c r="E29" s="43"/>
      <c r="F29" s="43"/>
      <c r="G29" s="43"/>
      <c r="H29" s="43"/>
      <c r="I29" s="89"/>
      <c r="J29" s="90"/>
      <c r="L29" s="341">
        <f t="shared" si="4"/>
        <v>6</v>
      </c>
      <c r="M29" s="45" t="b">
        <v>0</v>
      </c>
      <c r="N29" s="45" t="b">
        <v>0</v>
      </c>
      <c r="O29" s="45" t="b">
        <v>0</v>
      </c>
      <c r="P29" s="45" t="b">
        <v>0</v>
      </c>
      <c r="Q29" s="45" t="b">
        <v>0</v>
      </c>
      <c r="R29" s="45" t="b">
        <v>0</v>
      </c>
      <c r="T29" s="347" t="s">
        <v>356</v>
      </c>
      <c r="U29" s="348">
        <f t="shared" si="1"/>
        <v>0</v>
      </c>
      <c r="V29" s="349" t="str">
        <f t="shared" si="2"/>
        <v/>
      </c>
      <c r="W29" s="348" t="str">
        <f>LOOKUP($M29,$L$43:$L$45:$M$43:$M$45)</f>
        <v/>
      </c>
      <c r="X29" s="348" t="str">
        <f>LOOKUP($N29,$L$43:$L$45:$M$43:$M$45)</f>
        <v/>
      </c>
      <c r="Y29" s="348" t="str">
        <f>LOOKUP($O29,$L$43:$L$45:$M$43:$M$45)</f>
        <v/>
      </c>
      <c r="Z29" s="348" t="str">
        <f>LOOKUP($P29,$L$43:$L$45:$M$43:$M$45)</f>
        <v/>
      </c>
      <c r="AA29" s="348" t="str">
        <f>LOOKUP($Q29,$L$43:$L$45:$M$43:$M$45)</f>
        <v/>
      </c>
      <c r="AB29" s="348" t="str">
        <f>LOOKUP($R29,$L$43:$L$45:$M$43:$M$45)</f>
        <v/>
      </c>
      <c r="AD29" s="350" t="str">
        <f t="array" ref="AD29">IFERROR((IF(ROWS(AD$24:AD29)&gt;COUNTA(V:V),"",INDEX(V:V,SMALL(IF(V$24:V$38&lt;&gt;"",ROW(V$24:V$38)),ROWS(AD$24:AD29))))),"")</f>
        <v/>
      </c>
      <c r="AE29" s="348"/>
      <c r="AG29" s="351" t="str">
        <f t="shared" si="3"/>
        <v xml:space="preserve">6)  </v>
      </c>
    </row>
    <row r="30" spans="3:34" x14ac:dyDescent="0.25">
      <c r="C30" s="203">
        <f t="shared" si="0"/>
        <v>7</v>
      </c>
      <c r="D30" s="206"/>
      <c r="E30" s="43"/>
      <c r="F30" s="43"/>
      <c r="G30" s="43"/>
      <c r="H30" s="43"/>
      <c r="I30" s="89"/>
      <c r="J30" s="90"/>
      <c r="L30" s="341">
        <f t="shared" si="4"/>
        <v>7</v>
      </c>
      <c r="M30" s="45" t="b">
        <v>0</v>
      </c>
      <c r="N30" s="45" t="b">
        <v>0</v>
      </c>
      <c r="O30" s="45" t="b">
        <v>0</v>
      </c>
      <c r="P30" s="45" t="b">
        <v>0</v>
      </c>
      <c r="Q30" s="45" t="b">
        <v>0</v>
      </c>
      <c r="R30" s="45" t="b">
        <v>0</v>
      </c>
      <c r="T30" s="347" t="s">
        <v>357</v>
      </c>
      <c r="U30" s="348">
        <f t="shared" si="1"/>
        <v>0</v>
      </c>
      <c r="V30" s="349" t="str">
        <f t="shared" si="2"/>
        <v/>
      </c>
      <c r="W30" s="348" t="str">
        <f>LOOKUP($M30,$L$43:$L$45:$M$43:$M$45)</f>
        <v/>
      </c>
      <c r="X30" s="348" t="str">
        <f>LOOKUP($N30,$L$43:$L$45:$M$43:$M$45)</f>
        <v/>
      </c>
      <c r="Y30" s="348" t="str">
        <f>LOOKUP($O30,$L$43:$L$45:$M$43:$M$45)</f>
        <v/>
      </c>
      <c r="Z30" s="348" t="str">
        <f>LOOKUP($P30,$L$43:$L$45:$M$43:$M$45)</f>
        <v/>
      </c>
      <c r="AA30" s="348" t="str">
        <f>LOOKUP($Q30,$L$43:$L$45:$M$43:$M$45)</f>
        <v/>
      </c>
      <c r="AB30" s="348" t="str">
        <f>LOOKUP($R30,$L$43:$L$45:$M$43:$M$45)</f>
        <v/>
      </c>
      <c r="AD30" s="350" t="str">
        <f t="array" ref="AD30">IFERROR((IF(ROWS(AD$24:AD30)&gt;COUNTA(V:V),"",INDEX(V:V,SMALL(IF(V$24:V$38&lt;&gt;"",ROW(V$24:V$38)),ROWS(AD$24:AD30))))),"")</f>
        <v/>
      </c>
      <c r="AE30" s="348"/>
      <c r="AG30" s="351" t="str">
        <f t="shared" si="3"/>
        <v xml:space="preserve">7)  </v>
      </c>
    </row>
    <row r="31" spans="3:34" x14ac:dyDescent="0.25">
      <c r="C31" s="203">
        <f t="shared" si="0"/>
        <v>8</v>
      </c>
      <c r="D31" s="206"/>
      <c r="E31" s="43"/>
      <c r="F31" s="43"/>
      <c r="G31" s="43"/>
      <c r="H31" s="43"/>
      <c r="I31" s="89"/>
      <c r="J31" s="90"/>
      <c r="L31" s="341">
        <f t="shared" si="4"/>
        <v>8</v>
      </c>
      <c r="M31" s="45" t="b">
        <v>0</v>
      </c>
      <c r="N31" s="45" t="b">
        <v>0</v>
      </c>
      <c r="O31" s="45" t="b">
        <v>0</v>
      </c>
      <c r="P31" s="45" t="b">
        <v>0</v>
      </c>
      <c r="Q31" s="45" t="b">
        <v>0</v>
      </c>
      <c r="R31" s="45" t="b">
        <v>0</v>
      </c>
      <c r="T31" s="347" t="s">
        <v>358</v>
      </c>
      <c r="U31" s="348">
        <f t="shared" si="1"/>
        <v>0</v>
      </c>
      <c r="V31" s="349" t="str">
        <f t="shared" si="2"/>
        <v/>
      </c>
      <c r="W31" s="348" t="str">
        <f>LOOKUP($M31,$L$43:$L$45:$M$43:$M$45)</f>
        <v/>
      </c>
      <c r="X31" s="348" t="str">
        <f>LOOKUP($N31,$L$43:$L$45:$M$43:$M$45)</f>
        <v/>
      </c>
      <c r="Y31" s="348" t="str">
        <f>LOOKUP($O31,$L$43:$L$45:$M$43:$M$45)</f>
        <v/>
      </c>
      <c r="Z31" s="348" t="str">
        <f>LOOKUP($P31,$L$43:$L$45:$M$43:$M$45)</f>
        <v/>
      </c>
      <c r="AA31" s="348" t="str">
        <f>LOOKUP($Q31,$L$43:$L$45:$M$43:$M$45)</f>
        <v/>
      </c>
      <c r="AB31" s="348" t="str">
        <f>LOOKUP($R31,$L$43:$L$45:$M$43:$M$45)</f>
        <v/>
      </c>
      <c r="AD31" s="350" t="str">
        <f t="array" ref="AD31">IFERROR((IF(ROWS(AD$24:AD31)&gt;COUNTA(V:V),"",INDEX(V:V,SMALL(IF(V$24:V$38&lt;&gt;"",ROW(V$24:V$38)),ROWS(AD$24:AD31))))),"")</f>
        <v/>
      </c>
      <c r="AE31" s="348"/>
      <c r="AG31" s="351" t="str">
        <f t="shared" si="3"/>
        <v xml:space="preserve">8)  </v>
      </c>
    </row>
    <row r="32" spans="3:34" x14ac:dyDescent="0.25">
      <c r="C32" s="203">
        <f t="shared" si="0"/>
        <v>9</v>
      </c>
      <c r="D32" s="205"/>
      <c r="E32" s="43"/>
      <c r="F32" s="43"/>
      <c r="G32" s="43"/>
      <c r="H32" s="43"/>
      <c r="I32" s="89"/>
      <c r="J32" s="90"/>
      <c r="L32" s="341">
        <f t="shared" si="4"/>
        <v>9</v>
      </c>
      <c r="M32" s="45" t="b">
        <v>0</v>
      </c>
      <c r="N32" s="45" t="b">
        <v>0</v>
      </c>
      <c r="O32" s="45" t="b">
        <v>0</v>
      </c>
      <c r="P32" s="45" t="b">
        <v>0</v>
      </c>
      <c r="Q32" s="45" t="b">
        <v>0</v>
      </c>
      <c r="R32" s="45" t="b">
        <v>0</v>
      </c>
      <c r="T32" s="347" t="s">
        <v>359</v>
      </c>
      <c r="U32" s="348">
        <f t="shared" si="1"/>
        <v>0</v>
      </c>
      <c r="V32" s="349" t="str">
        <f t="shared" si="2"/>
        <v/>
      </c>
      <c r="W32" s="348" t="str">
        <f>LOOKUP($M32,$L$43:$L$45:$M$43:$M$45)</f>
        <v/>
      </c>
      <c r="X32" s="348" t="str">
        <f>LOOKUP($N32,$L$43:$L$45:$M$43:$M$45)</f>
        <v/>
      </c>
      <c r="Y32" s="348" t="str">
        <f>LOOKUP($O32,$L$43:$L$45:$M$43:$M$45)</f>
        <v/>
      </c>
      <c r="Z32" s="348" t="str">
        <f>LOOKUP($P32,$L$43:$L$45:$M$43:$M$45)</f>
        <v/>
      </c>
      <c r="AA32" s="348" t="str">
        <f>LOOKUP($Q32,$L$43:$L$45:$M$43:$M$45)</f>
        <v/>
      </c>
      <c r="AB32" s="348" t="str">
        <f>LOOKUP($R32,$L$43:$L$45:$M$43:$M$45)</f>
        <v/>
      </c>
      <c r="AD32" s="350" t="str">
        <f t="array" ref="AD32">IFERROR((IF(ROWS(AD$24:AD32)&gt;COUNTA(V:V),"",INDEX(V:V,SMALL(IF(V$24:V$38&lt;&gt;"",ROW(V$24:V$38)),ROWS(AD$24:AD32))))),"")</f>
        <v/>
      </c>
      <c r="AE32" s="348"/>
      <c r="AG32" s="351" t="str">
        <f t="shared" si="3"/>
        <v xml:space="preserve">9)  </v>
      </c>
    </row>
    <row r="33" spans="2:33" x14ac:dyDescent="0.25">
      <c r="C33" s="203">
        <f t="shared" si="0"/>
        <v>10</v>
      </c>
      <c r="D33" s="206"/>
      <c r="E33" s="43"/>
      <c r="F33" s="43"/>
      <c r="G33" s="43"/>
      <c r="H33" s="43"/>
      <c r="I33" s="89"/>
      <c r="J33" s="90"/>
      <c r="L33" s="341">
        <f t="shared" ref="L33:L38" si="5">L32+1</f>
        <v>10</v>
      </c>
      <c r="M33" s="45" t="b">
        <v>0</v>
      </c>
      <c r="N33" s="45" t="b">
        <v>0</v>
      </c>
      <c r="O33" s="45" t="b">
        <v>0</v>
      </c>
      <c r="P33" s="45" t="b">
        <v>0</v>
      </c>
      <c r="Q33" s="45" t="b">
        <v>0</v>
      </c>
      <c r="R33" s="45" t="b">
        <v>0</v>
      </c>
      <c r="T33" s="347" t="s">
        <v>360</v>
      </c>
      <c r="U33" s="348">
        <f t="shared" si="1"/>
        <v>0</v>
      </c>
      <c r="V33" s="349" t="str">
        <f t="shared" si="2"/>
        <v/>
      </c>
      <c r="W33" s="348" t="str">
        <f>LOOKUP($M33,$L$43:$L$45:$M$43:$M$45)</f>
        <v/>
      </c>
      <c r="X33" s="348" t="str">
        <f>LOOKUP($N33,$L$43:$L$45:$M$43:$M$45)</f>
        <v/>
      </c>
      <c r="Y33" s="348" t="str">
        <f>LOOKUP($O33,$L$43:$L$45:$M$43:$M$45)</f>
        <v/>
      </c>
      <c r="Z33" s="348" t="str">
        <f>LOOKUP($P33,$L$43:$L$45:$M$43:$M$45)</f>
        <v/>
      </c>
      <c r="AA33" s="348" t="str">
        <f>LOOKUP($Q33,$L$43:$L$45:$M$43:$M$45)</f>
        <v/>
      </c>
      <c r="AB33" s="348" t="str">
        <f>LOOKUP($R33,$L$43:$L$45:$M$43:$M$45)</f>
        <v/>
      </c>
      <c r="AD33" s="350" t="str">
        <f t="array" ref="AD33">IFERROR((IF(ROWS(AD$24:AD33)&gt;COUNTA(V:V),"",INDEX(V:V,SMALL(IF(V$24:V$38&lt;&gt;"",ROW(V$24:V$38)),ROWS(AD$24:AD33))))),"")</f>
        <v/>
      </c>
      <c r="AE33" s="348"/>
      <c r="AG33" s="351" t="str">
        <f t="shared" si="3"/>
        <v xml:space="preserve">10)  </v>
      </c>
    </row>
    <row r="34" spans="2:33" x14ac:dyDescent="0.25">
      <c r="C34" s="203">
        <f t="shared" si="0"/>
        <v>11</v>
      </c>
      <c r="D34" s="206"/>
      <c r="E34" s="43"/>
      <c r="F34" s="43"/>
      <c r="G34" s="43"/>
      <c r="H34" s="43"/>
      <c r="I34" s="89"/>
      <c r="J34" s="90"/>
      <c r="L34" s="341">
        <f t="shared" si="5"/>
        <v>11</v>
      </c>
      <c r="M34" s="45" t="b">
        <v>0</v>
      </c>
      <c r="N34" s="45" t="b">
        <v>0</v>
      </c>
      <c r="O34" s="45" t="b">
        <v>0</v>
      </c>
      <c r="P34" s="45" t="b">
        <v>0</v>
      </c>
      <c r="Q34" s="45" t="b">
        <v>0</v>
      </c>
      <c r="R34" s="45" t="b">
        <v>0</v>
      </c>
      <c r="T34" s="347" t="s">
        <v>361</v>
      </c>
      <c r="U34" s="348">
        <f t="shared" si="1"/>
        <v>0</v>
      </c>
      <c r="V34" s="349" t="str">
        <f t="shared" si="2"/>
        <v/>
      </c>
      <c r="W34" s="348" t="str">
        <f>LOOKUP($M34,$L$43:$L$45:$M$43:$M$45)</f>
        <v/>
      </c>
      <c r="X34" s="348" t="str">
        <f>LOOKUP($N34,$L$43:$L$45:$M$43:$M$45)</f>
        <v/>
      </c>
      <c r="Y34" s="348" t="str">
        <f>LOOKUP($O34,$L$43:$L$45:$M$43:$M$45)</f>
        <v/>
      </c>
      <c r="Z34" s="348" t="str">
        <f>LOOKUP($P34,$L$43:$L$45:$M$43:$M$45)</f>
        <v/>
      </c>
      <c r="AA34" s="348" t="str">
        <f>LOOKUP($Q34,$L$43:$L$45:$M$43:$M$45)</f>
        <v/>
      </c>
      <c r="AB34" s="348" t="str">
        <f>LOOKUP($R34,$L$43:$L$45:$M$43:$M$45)</f>
        <v/>
      </c>
      <c r="AD34" s="350" t="str">
        <f t="array" ref="AD34">IFERROR((IF(ROWS(AD$24:AD34)&gt;COUNTA(V:V),"",INDEX(V:V,SMALL(IF(V$24:V$38&lt;&gt;"",ROW(V$24:V$38)),ROWS(AD$24:AD34))))),"")</f>
        <v/>
      </c>
      <c r="AE34" s="348"/>
      <c r="AG34" s="351" t="str">
        <f t="shared" si="3"/>
        <v xml:space="preserve">11)  </v>
      </c>
    </row>
    <row r="35" spans="2:33" x14ac:dyDescent="0.25">
      <c r="C35" s="203">
        <f t="shared" si="0"/>
        <v>12</v>
      </c>
      <c r="D35" s="206"/>
      <c r="E35" s="43"/>
      <c r="F35" s="43"/>
      <c r="G35" s="43"/>
      <c r="H35" s="43"/>
      <c r="I35" s="89"/>
      <c r="J35" s="90"/>
      <c r="L35" s="341">
        <f t="shared" si="5"/>
        <v>12</v>
      </c>
      <c r="M35" s="45" t="b">
        <v>0</v>
      </c>
      <c r="N35" s="45" t="b">
        <v>0</v>
      </c>
      <c r="O35" s="45" t="b">
        <v>0</v>
      </c>
      <c r="P35" s="45" t="b">
        <v>0</v>
      </c>
      <c r="Q35" s="45" t="b">
        <v>0</v>
      </c>
      <c r="R35" s="45" t="b">
        <v>0</v>
      </c>
      <c r="T35" s="347" t="s">
        <v>362</v>
      </c>
      <c r="U35" s="348">
        <f t="shared" si="1"/>
        <v>0</v>
      </c>
      <c r="V35" s="349" t="str">
        <f t="shared" si="2"/>
        <v/>
      </c>
      <c r="W35" s="348" t="str">
        <f>LOOKUP($M35,$L$43:$L$45:$M$43:$M$45)</f>
        <v/>
      </c>
      <c r="X35" s="348" t="str">
        <f>LOOKUP($N35,$L$43:$L$45:$M$43:$M$45)</f>
        <v/>
      </c>
      <c r="Y35" s="348" t="str">
        <f>LOOKUP($O35,$L$43:$L$45:$M$43:$M$45)</f>
        <v/>
      </c>
      <c r="Z35" s="348" t="str">
        <f>LOOKUP($P35,$L$43:$L$45:$M$43:$M$45)</f>
        <v/>
      </c>
      <c r="AA35" s="348" t="str">
        <f>LOOKUP($Q35,$L$43:$L$45:$M$43:$M$45)</f>
        <v/>
      </c>
      <c r="AB35" s="348" t="str">
        <f>LOOKUP($R35,$L$43:$L$45:$M$43:$M$45)</f>
        <v/>
      </c>
      <c r="AD35" s="350" t="str">
        <f t="array" ref="AD35">IFERROR((IF(ROWS(AD$24:AD35)&gt;COUNTA(V:V),"",INDEX(V:V,SMALL(IF(V$24:V$38&lt;&gt;"",ROW(V$24:V$38)),ROWS(AD$24:AD35))))),"")</f>
        <v/>
      </c>
      <c r="AE35" s="348"/>
      <c r="AG35" s="351" t="str">
        <f t="shared" si="3"/>
        <v xml:space="preserve">12)  </v>
      </c>
    </row>
    <row r="36" spans="2:33" x14ac:dyDescent="0.25">
      <c r="C36" s="203">
        <f t="shared" si="0"/>
        <v>13</v>
      </c>
      <c r="D36" s="206"/>
      <c r="E36" s="43"/>
      <c r="F36" s="43"/>
      <c r="G36" s="43"/>
      <c r="H36" s="43"/>
      <c r="I36" s="89"/>
      <c r="J36" s="90"/>
      <c r="L36" s="341">
        <f t="shared" si="5"/>
        <v>13</v>
      </c>
      <c r="M36" s="45" t="b">
        <v>0</v>
      </c>
      <c r="N36" s="45" t="b">
        <v>0</v>
      </c>
      <c r="O36" s="45" t="b">
        <v>0</v>
      </c>
      <c r="P36" s="45" t="b">
        <v>0</v>
      </c>
      <c r="Q36" s="45" t="b">
        <v>0</v>
      </c>
      <c r="R36" s="45" t="b">
        <v>0</v>
      </c>
      <c r="T36" s="347" t="s">
        <v>363</v>
      </c>
      <c r="U36" s="348">
        <f t="shared" si="1"/>
        <v>0</v>
      </c>
      <c r="V36" s="349" t="str">
        <f t="shared" si="2"/>
        <v/>
      </c>
      <c r="W36" s="348" t="str">
        <f>LOOKUP($M36,$L$43:$L$45:$M$43:$M$45)</f>
        <v/>
      </c>
      <c r="X36" s="348" t="str">
        <f>LOOKUP($N36,$L$43:$L$45:$M$43:$M$45)</f>
        <v/>
      </c>
      <c r="Y36" s="348" t="str">
        <f>LOOKUP($O36,$L$43:$L$45:$M$43:$M$45)</f>
        <v/>
      </c>
      <c r="Z36" s="348" t="str">
        <f>LOOKUP($P36,$L$43:$L$45:$M$43:$M$45)</f>
        <v/>
      </c>
      <c r="AA36" s="348" t="str">
        <f>LOOKUP($Q36,$L$43:$L$45:$M$43:$M$45)</f>
        <v/>
      </c>
      <c r="AB36" s="348" t="str">
        <f>LOOKUP($R36,$L$43:$L$45:$M$43:$M$45)</f>
        <v/>
      </c>
      <c r="AD36" s="350" t="str">
        <f t="array" ref="AD36">IFERROR((IF(ROWS(AD$24:AD36)&gt;COUNTA(V:V),"",INDEX(V:V,SMALL(IF(V$24:V$38&lt;&gt;"",ROW(V$24:V$38)),ROWS(AD$24:AD36))))),"")</f>
        <v/>
      </c>
      <c r="AE36" s="348"/>
      <c r="AG36" s="351" t="str">
        <f t="shared" si="3"/>
        <v xml:space="preserve">13)  </v>
      </c>
    </row>
    <row r="37" spans="2:33" x14ac:dyDescent="0.25">
      <c r="C37" s="203">
        <f t="shared" si="0"/>
        <v>14</v>
      </c>
      <c r="D37" s="206"/>
      <c r="E37" s="43"/>
      <c r="F37" s="43"/>
      <c r="G37" s="43"/>
      <c r="H37" s="43"/>
      <c r="I37" s="89"/>
      <c r="J37" s="90"/>
      <c r="L37" s="341">
        <f t="shared" si="5"/>
        <v>14</v>
      </c>
      <c r="M37" s="45" t="b">
        <v>0</v>
      </c>
      <c r="N37" s="45" t="b">
        <v>0</v>
      </c>
      <c r="O37" s="45" t="b">
        <v>0</v>
      </c>
      <c r="P37" s="45" t="b">
        <v>0</v>
      </c>
      <c r="Q37" s="45" t="b">
        <v>0</v>
      </c>
      <c r="R37" s="45" t="b">
        <v>0</v>
      </c>
      <c r="T37" s="347" t="s">
        <v>364</v>
      </c>
      <c r="U37" s="348">
        <f t="shared" si="1"/>
        <v>0</v>
      </c>
      <c r="V37" s="349" t="str">
        <f t="shared" si="2"/>
        <v/>
      </c>
      <c r="W37" s="348" t="str">
        <f>LOOKUP($M37,$L$43:$L$45:$M$43:$M$45)</f>
        <v/>
      </c>
      <c r="X37" s="348" t="str">
        <f>LOOKUP($N37,$L$43:$L$45:$M$43:$M$45)</f>
        <v/>
      </c>
      <c r="Y37" s="348" t="str">
        <f>LOOKUP($O37,$L$43:$L$45:$M$43:$M$45)</f>
        <v/>
      </c>
      <c r="Z37" s="348" t="str">
        <f>LOOKUP($P37,$L$43:$L$45:$M$43:$M$45)</f>
        <v/>
      </c>
      <c r="AA37" s="348" t="str">
        <f>LOOKUP($Q37,$L$43:$L$45:$M$43:$M$45)</f>
        <v/>
      </c>
      <c r="AB37" s="348" t="str">
        <f>LOOKUP($R37,$L$43:$L$45:$M$43:$M$45)</f>
        <v/>
      </c>
      <c r="AD37" s="350" t="str">
        <f t="array" ref="AD37">IFERROR((IF(ROWS(AD$24:AD37)&gt;COUNTA(V:V),"",INDEX(V:V,SMALL(IF(V$24:V$38&lt;&gt;"",ROW(V$24:V$38)),ROWS(AD$24:AD37))))),"")</f>
        <v/>
      </c>
      <c r="AE37" s="348"/>
      <c r="AG37" s="351" t="str">
        <f t="shared" si="3"/>
        <v xml:space="preserve">14)  </v>
      </c>
    </row>
    <row r="38" spans="2:33" x14ac:dyDescent="0.25">
      <c r="C38" s="203">
        <f t="shared" si="0"/>
        <v>15</v>
      </c>
      <c r="D38" s="206"/>
      <c r="E38" s="43"/>
      <c r="F38" s="43"/>
      <c r="G38" s="43"/>
      <c r="H38" s="43"/>
      <c r="I38" s="89"/>
      <c r="J38" s="90"/>
      <c r="L38" s="341">
        <f t="shared" si="5"/>
        <v>15</v>
      </c>
      <c r="M38" s="45" t="b">
        <v>0</v>
      </c>
      <c r="N38" s="45" t="b">
        <v>0</v>
      </c>
      <c r="O38" s="45" t="b">
        <v>0</v>
      </c>
      <c r="P38" s="45" t="b">
        <v>0</v>
      </c>
      <c r="Q38" s="45" t="b">
        <v>0</v>
      </c>
      <c r="R38" s="45" t="b">
        <v>0</v>
      </c>
      <c r="T38" s="347" t="s">
        <v>365</v>
      </c>
      <c r="U38" s="348">
        <f t="shared" si="1"/>
        <v>0</v>
      </c>
      <c r="V38" s="349" t="str">
        <f t="shared" si="2"/>
        <v/>
      </c>
      <c r="W38" s="348" t="str">
        <f>LOOKUP($M38,$L$43:$L$45:$M$43:$M$45)</f>
        <v/>
      </c>
      <c r="X38" s="348" t="str">
        <f>LOOKUP($N38,$L$43:$L$45:$M$43:$M$45)</f>
        <v/>
      </c>
      <c r="Y38" s="348" t="str">
        <f>LOOKUP($O38,$L$43:$L$45:$M$43:$M$45)</f>
        <v/>
      </c>
      <c r="Z38" s="348" t="str">
        <f>LOOKUP($P38,$L$43:$L$45:$M$43:$M$45)</f>
        <v/>
      </c>
      <c r="AA38" s="348" t="str">
        <f>LOOKUP($Q38,$L$43:$L$45:$M$43:$M$45)</f>
        <v/>
      </c>
      <c r="AB38" s="348" t="str">
        <f>LOOKUP($R38,$L$43:$L$45:$M$43:$M$45)</f>
        <v/>
      </c>
      <c r="AD38" s="350" t="str">
        <f t="array" ref="AD38">IFERROR((IF(ROWS(AD$24:AD38)&gt;COUNTA(V:V),"",INDEX(V:V,SMALL(IF(V$24:V$38&lt;&gt;"",ROW(V$24:V$38)),ROWS(AD$24:AD38))))),"")</f>
        <v/>
      </c>
      <c r="AE38" s="348"/>
      <c r="AG38" s="351" t="str">
        <f t="shared" si="3"/>
        <v xml:space="preserve">15)  </v>
      </c>
    </row>
    <row r="39" spans="2:33" ht="30" customHeight="1" x14ac:dyDescent="0.25">
      <c r="D39"/>
      <c r="E39"/>
      <c r="F39"/>
      <c r="G39"/>
      <c r="H39"/>
      <c r="I39"/>
      <c r="AG39" s="599" t="s">
        <v>289</v>
      </c>
    </row>
    <row r="40" spans="2:33" ht="30" customHeight="1" x14ac:dyDescent="0.25">
      <c r="D40" s="201"/>
      <c r="F40"/>
      <c r="G40"/>
      <c r="H40"/>
      <c r="I40"/>
    </row>
    <row r="41" spans="2:33" ht="112.5" customHeight="1" x14ac:dyDescent="0.25">
      <c r="D41"/>
      <c r="E41"/>
      <c r="F41"/>
      <c r="G41"/>
      <c r="H41"/>
      <c r="I41"/>
      <c r="N41" s="44"/>
      <c r="O41" s="44"/>
      <c r="P41" s="44"/>
      <c r="Q41" s="44"/>
      <c r="R41" s="44"/>
    </row>
    <row r="42" spans="2:33" x14ac:dyDescent="0.25">
      <c r="D42"/>
      <c r="E42"/>
      <c r="F42"/>
      <c r="G42"/>
      <c r="H42"/>
      <c r="I42"/>
      <c r="N42" s="352"/>
      <c r="O42" s="352"/>
      <c r="P42" s="352"/>
      <c r="Q42" s="352"/>
      <c r="R42" s="352"/>
    </row>
    <row r="43" spans="2:33" ht="15" hidden="1" customHeight="1" x14ac:dyDescent="0.25">
      <c r="D43"/>
      <c r="E43"/>
      <c r="F43"/>
      <c r="G43"/>
      <c r="H43"/>
      <c r="I43"/>
      <c r="L43" s="341">
        <v>0</v>
      </c>
      <c r="M43" s="352" t="s">
        <v>43</v>
      </c>
      <c r="N43" s="352"/>
      <c r="O43" s="352"/>
      <c r="P43" s="352"/>
      <c r="Q43" s="352"/>
      <c r="R43" s="352"/>
    </row>
    <row r="44" spans="2:33" ht="15.75" hidden="1" customHeight="1" x14ac:dyDescent="0.25">
      <c r="E44" s="616" t="str">
        <f>$W$22</f>
        <v>Relevance to REDD+ activities</v>
      </c>
      <c r="F44" s="617"/>
      <c r="G44" s="617"/>
      <c r="H44" s="617"/>
      <c r="I44" s="618"/>
      <c r="J44" s="619" t="str">
        <f>$AB$23</f>
        <v>Enabling conditions for REDD+ activities</v>
      </c>
      <c r="L44" s="341" t="b">
        <v>0</v>
      </c>
      <c r="M44" s="353" t="s">
        <v>43</v>
      </c>
    </row>
    <row r="45" spans="2:33" ht="48" hidden="1" customHeight="1" x14ac:dyDescent="0.25">
      <c r="C45" s="608"/>
      <c r="D45" s="609"/>
      <c r="E45" s="305" t="str">
        <f>$W$23</f>
        <v>Reducing emissions from deforestation</v>
      </c>
      <c r="F45" s="305" t="str">
        <f>$X$23</f>
        <v>Reducing emissions from forest degradation</v>
      </c>
      <c r="G45" s="305" t="str">
        <f>$Y$23</f>
        <v>Conservation of forest carbon stocks</v>
      </c>
      <c r="H45" s="305" t="str">
        <f>$Z$23</f>
        <v>Sustainable management of forests</v>
      </c>
      <c r="I45" s="305" t="str">
        <f>$AA$23</f>
        <v>Enhancement of forest carbon stocks</v>
      </c>
      <c r="J45" s="620"/>
      <c r="L45" s="341" t="b">
        <v>1</v>
      </c>
      <c r="M45" s="352" t="s">
        <v>45</v>
      </c>
    </row>
    <row r="46" spans="2:33" ht="15" hidden="1" customHeight="1" x14ac:dyDescent="0.25">
      <c r="C46" s="36" t="s">
        <v>43</v>
      </c>
      <c r="D46"/>
      <c r="E46" s="36" t="s">
        <v>43</v>
      </c>
      <c r="F46" s="36" t="s">
        <v>43</v>
      </c>
      <c r="G46" s="36" t="s">
        <v>43</v>
      </c>
      <c r="H46" s="36" t="s">
        <v>43</v>
      </c>
      <c r="I46" s="36" t="s">
        <v>43</v>
      </c>
      <c r="J46" s="36" t="s">
        <v>43</v>
      </c>
      <c r="L46" s="35">
        <v>1</v>
      </c>
      <c r="M46" s="35"/>
      <c r="N46" s="35"/>
      <c r="O46" s="35"/>
      <c r="P46" s="35"/>
      <c r="Q46" s="35"/>
      <c r="R46" s="35"/>
    </row>
    <row r="47" spans="2:33" ht="15" hidden="1" customHeight="1" x14ac:dyDescent="0.25">
      <c r="B47" s="34">
        <v>0</v>
      </c>
      <c r="C47" s="28" t="s">
        <v>50</v>
      </c>
      <c r="D47" s="28"/>
      <c r="E47" s="37" t="s">
        <v>43</v>
      </c>
      <c r="F47" s="37" t="s">
        <v>43</v>
      </c>
      <c r="G47" s="37" t="s">
        <v>43</v>
      </c>
      <c r="H47" s="37" t="s">
        <v>43</v>
      </c>
      <c r="I47" s="40" t="s">
        <v>43</v>
      </c>
      <c r="J47" s="40" t="s">
        <v>43</v>
      </c>
    </row>
    <row r="48" spans="2:33" ht="15" hidden="1" customHeight="1" x14ac:dyDescent="0.25">
      <c r="B48" s="34">
        <v>1</v>
      </c>
      <c r="C48" s="11" t="s">
        <v>28</v>
      </c>
      <c r="D48" s="15"/>
      <c r="E48" s="38" t="s">
        <v>43</v>
      </c>
      <c r="F48" s="38" t="s">
        <v>43</v>
      </c>
      <c r="G48" s="38" t="s">
        <v>43</v>
      </c>
      <c r="H48" s="38" t="s">
        <v>43</v>
      </c>
      <c r="I48" s="41" t="s">
        <v>43</v>
      </c>
      <c r="J48" s="41" t="s">
        <v>43</v>
      </c>
    </row>
    <row r="49" spans="2:33" ht="15" hidden="1" customHeight="1" x14ac:dyDescent="0.25">
      <c r="B49" s="34">
        <v>2</v>
      </c>
      <c r="C49" s="13" t="s">
        <v>32</v>
      </c>
      <c r="D49" s="17"/>
      <c r="E49" s="17" t="s">
        <v>44</v>
      </c>
      <c r="F49" s="17" t="s">
        <v>45</v>
      </c>
      <c r="G49" s="17" t="s">
        <v>45</v>
      </c>
      <c r="H49" s="37" t="s">
        <v>43</v>
      </c>
      <c r="I49" s="13" t="s">
        <v>45</v>
      </c>
      <c r="J49" s="40" t="s">
        <v>43</v>
      </c>
    </row>
    <row r="50" spans="2:33" ht="15" hidden="1" customHeight="1" x14ac:dyDescent="0.25">
      <c r="B50" s="34">
        <v>3</v>
      </c>
      <c r="C50" s="13" t="s">
        <v>33</v>
      </c>
      <c r="D50" s="17"/>
      <c r="E50" s="37" t="s">
        <v>43</v>
      </c>
      <c r="F50" s="17" t="s">
        <v>45</v>
      </c>
      <c r="G50" s="17" t="s">
        <v>45</v>
      </c>
      <c r="H50" s="37" t="s">
        <v>43</v>
      </c>
      <c r="I50" s="13" t="s">
        <v>45</v>
      </c>
      <c r="J50" s="40" t="s">
        <v>43</v>
      </c>
    </row>
    <row r="51" spans="2:33" ht="15" hidden="1" customHeight="1" x14ac:dyDescent="0.25">
      <c r="B51" s="34">
        <v>4</v>
      </c>
      <c r="C51" s="13" t="s">
        <v>34</v>
      </c>
      <c r="D51" s="17"/>
      <c r="E51" s="17" t="s">
        <v>45</v>
      </c>
      <c r="F51" s="17" t="s">
        <v>44</v>
      </c>
      <c r="G51" s="17" t="s">
        <v>45</v>
      </c>
      <c r="H51" s="37" t="s">
        <v>43</v>
      </c>
      <c r="I51" s="13" t="s">
        <v>45</v>
      </c>
      <c r="J51" s="40" t="s">
        <v>43</v>
      </c>
    </row>
    <row r="52" spans="2:33" ht="15" hidden="1" customHeight="1" x14ac:dyDescent="0.25">
      <c r="B52" s="34">
        <v>5</v>
      </c>
      <c r="C52" s="13" t="s">
        <v>35</v>
      </c>
      <c r="D52" s="17"/>
      <c r="E52" s="17" t="s">
        <v>45</v>
      </c>
      <c r="F52" s="17" t="s">
        <v>44</v>
      </c>
      <c r="G52" s="17" t="s">
        <v>45</v>
      </c>
      <c r="H52" s="17" t="s">
        <v>44</v>
      </c>
      <c r="I52" s="13" t="s">
        <v>44</v>
      </c>
      <c r="J52" s="40" t="s">
        <v>43</v>
      </c>
    </row>
    <row r="53" spans="2:33" ht="15" hidden="1" customHeight="1" x14ac:dyDescent="0.25">
      <c r="B53" s="34">
        <v>6</v>
      </c>
      <c r="C53" s="31" t="s">
        <v>29</v>
      </c>
      <c r="D53" s="29"/>
      <c r="E53" s="29" t="s">
        <v>44</v>
      </c>
      <c r="F53" s="29" t="s">
        <v>44</v>
      </c>
      <c r="G53" s="29" t="s">
        <v>44</v>
      </c>
      <c r="H53" s="29" t="s">
        <v>45</v>
      </c>
      <c r="I53" s="30" t="s">
        <v>45</v>
      </c>
      <c r="J53" s="42" t="s">
        <v>43</v>
      </c>
    </row>
    <row r="54" spans="2:33" s="32" customFormat="1" ht="15" hidden="1" customHeight="1" x14ac:dyDescent="0.25">
      <c r="B54" s="34">
        <v>7</v>
      </c>
      <c r="C54" s="11" t="s">
        <v>30</v>
      </c>
      <c r="D54" s="15"/>
      <c r="E54" s="38" t="s">
        <v>43</v>
      </c>
      <c r="F54" s="38" t="s">
        <v>43</v>
      </c>
      <c r="G54" s="39" t="s">
        <v>43</v>
      </c>
      <c r="H54" s="39" t="s">
        <v>43</v>
      </c>
      <c r="I54" s="42" t="s">
        <v>43</v>
      </c>
      <c r="J54" s="42" t="s">
        <v>43</v>
      </c>
      <c r="L54" s="354"/>
      <c r="M54" s="355"/>
      <c r="N54" s="355"/>
      <c r="O54" s="355"/>
      <c r="P54" s="355"/>
      <c r="Q54" s="355"/>
      <c r="R54" s="355"/>
      <c r="S54" s="355"/>
      <c r="T54" s="355"/>
      <c r="U54" s="355"/>
      <c r="V54" s="355"/>
      <c r="W54" s="355"/>
      <c r="X54" s="355"/>
      <c r="Y54" s="355"/>
      <c r="Z54" s="355"/>
      <c r="AA54" s="355"/>
      <c r="AB54" s="355"/>
      <c r="AC54" s="355"/>
      <c r="AD54" s="355"/>
      <c r="AE54" s="355"/>
      <c r="AF54" s="355"/>
      <c r="AG54" s="356"/>
    </row>
    <row r="55" spans="2:33" ht="15" hidden="1" customHeight="1" x14ac:dyDescent="0.25">
      <c r="B55" s="34">
        <v>8</v>
      </c>
      <c r="C55" s="13" t="s">
        <v>36</v>
      </c>
      <c r="D55" s="17"/>
      <c r="E55" s="37" t="s">
        <v>43</v>
      </c>
      <c r="F55" s="17" t="s">
        <v>44</v>
      </c>
      <c r="G55" s="37" t="s">
        <v>43</v>
      </c>
      <c r="H55" s="17" t="s">
        <v>44</v>
      </c>
      <c r="I55" s="40" t="s">
        <v>43</v>
      </c>
      <c r="J55" s="40" t="s">
        <v>43</v>
      </c>
    </row>
    <row r="56" spans="2:33" ht="15" hidden="1" customHeight="1" x14ac:dyDescent="0.25">
      <c r="B56" s="34">
        <v>9</v>
      </c>
      <c r="C56" s="13" t="s">
        <v>37</v>
      </c>
      <c r="D56" s="17"/>
      <c r="E56" s="37" t="s">
        <v>43</v>
      </c>
      <c r="F56" s="17" t="s">
        <v>44</v>
      </c>
      <c r="G56" s="37" t="s">
        <v>43</v>
      </c>
      <c r="H56" s="17" t="s">
        <v>44</v>
      </c>
      <c r="I56" s="40" t="s">
        <v>43</v>
      </c>
      <c r="J56" s="40" t="s">
        <v>43</v>
      </c>
    </row>
    <row r="57" spans="2:33" ht="15" hidden="1" customHeight="1" x14ac:dyDescent="0.25">
      <c r="B57" s="34">
        <v>10</v>
      </c>
      <c r="C57" s="13" t="s">
        <v>38</v>
      </c>
      <c r="D57" s="17"/>
      <c r="E57" s="37" t="s">
        <v>43</v>
      </c>
      <c r="F57" s="17" t="s">
        <v>44</v>
      </c>
      <c r="G57" s="37" t="s">
        <v>43</v>
      </c>
      <c r="H57" s="17" t="s">
        <v>45</v>
      </c>
      <c r="I57" s="40" t="s">
        <v>43</v>
      </c>
      <c r="J57" s="40" t="s">
        <v>43</v>
      </c>
    </row>
    <row r="58" spans="2:33" ht="15" hidden="1" customHeight="1" x14ac:dyDescent="0.25">
      <c r="B58" s="34">
        <v>11</v>
      </c>
      <c r="C58" s="11" t="s">
        <v>31</v>
      </c>
      <c r="D58" s="15"/>
      <c r="E58" s="38" t="s">
        <v>43</v>
      </c>
      <c r="F58" s="38" t="s">
        <v>43</v>
      </c>
      <c r="G58" s="39" t="s">
        <v>43</v>
      </c>
      <c r="H58" s="39" t="s">
        <v>43</v>
      </c>
      <c r="I58" s="42" t="s">
        <v>43</v>
      </c>
      <c r="J58" s="42" t="s">
        <v>43</v>
      </c>
    </row>
    <row r="59" spans="2:33" ht="15" hidden="1" customHeight="1" x14ac:dyDescent="0.25">
      <c r="B59" s="34">
        <v>12</v>
      </c>
      <c r="C59" s="13" t="s">
        <v>39</v>
      </c>
      <c r="D59" s="17"/>
      <c r="E59" s="17" t="s">
        <v>45</v>
      </c>
      <c r="F59" s="17" t="s">
        <v>45</v>
      </c>
      <c r="G59" s="37" t="s">
        <v>43</v>
      </c>
      <c r="H59" s="17" t="s">
        <v>45</v>
      </c>
      <c r="I59" s="13" t="s">
        <v>44</v>
      </c>
      <c r="J59" s="40" t="s">
        <v>43</v>
      </c>
    </row>
    <row r="60" spans="2:33" ht="15" hidden="1" customHeight="1" x14ac:dyDescent="0.25">
      <c r="B60" s="34">
        <v>13</v>
      </c>
      <c r="C60" s="13" t="s">
        <v>40</v>
      </c>
      <c r="D60" s="17"/>
      <c r="E60" s="37" t="s">
        <v>43</v>
      </c>
      <c r="F60" s="37" t="s">
        <v>43</v>
      </c>
      <c r="G60" s="37" t="s">
        <v>43</v>
      </c>
      <c r="H60" s="37" t="s">
        <v>43</v>
      </c>
      <c r="I60" s="13" t="s">
        <v>44</v>
      </c>
      <c r="J60" s="40" t="s">
        <v>43</v>
      </c>
    </row>
    <row r="61" spans="2:33" ht="15" hidden="1" customHeight="1" x14ac:dyDescent="0.25">
      <c r="B61" s="34">
        <v>14</v>
      </c>
      <c r="C61" s="13" t="s">
        <v>41</v>
      </c>
      <c r="D61" s="17"/>
      <c r="E61" s="37" t="s">
        <v>43</v>
      </c>
      <c r="F61" s="17" t="s">
        <v>45</v>
      </c>
      <c r="G61" s="37" t="s">
        <v>43</v>
      </c>
      <c r="H61" s="37" t="s">
        <v>43</v>
      </c>
      <c r="I61" s="13" t="s">
        <v>45</v>
      </c>
      <c r="J61" s="40" t="s">
        <v>43</v>
      </c>
    </row>
    <row r="62" spans="2:33" ht="15" hidden="1" customHeight="1" x14ac:dyDescent="0.25">
      <c r="B62" s="34">
        <v>15</v>
      </c>
      <c r="C62" s="13" t="s">
        <v>42</v>
      </c>
      <c r="D62" s="17"/>
      <c r="E62" s="17" t="s">
        <v>44</v>
      </c>
      <c r="F62" s="17" t="s">
        <v>44</v>
      </c>
      <c r="G62" s="17" t="s">
        <v>45</v>
      </c>
      <c r="H62" s="17" t="s">
        <v>44</v>
      </c>
      <c r="I62" s="13" t="s">
        <v>45</v>
      </c>
      <c r="J62" s="40" t="s">
        <v>43</v>
      </c>
    </row>
    <row r="63" spans="2:33" ht="15" hidden="1" customHeight="1" x14ac:dyDescent="0.25">
      <c r="B63" s="34">
        <v>16</v>
      </c>
      <c r="C63" s="13" t="s">
        <v>47</v>
      </c>
      <c r="D63" s="17"/>
      <c r="E63" s="37" t="s">
        <v>43</v>
      </c>
      <c r="F63" s="37" t="s">
        <v>43</v>
      </c>
      <c r="G63" s="37" t="s">
        <v>43</v>
      </c>
      <c r="H63" s="37" t="s">
        <v>43</v>
      </c>
      <c r="I63" s="40" t="s">
        <v>43</v>
      </c>
      <c r="J63" s="13" t="s">
        <v>44</v>
      </c>
    </row>
    <row r="64" spans="2:33" ht="15" hidden="1" customHeight="1" x14ac:dyDescent="0.25">
      <c r="B64" s="34">
        <v>17</v>
      </c>
      <c r="C64" s="13" t="s">
        <v>48</v>
      </c>
      <c r="D64" s="17"/>
      <c r="E64" s="37" t="s">
        <v>43</v>
      </c>
      <c r="F64" s="37" t="s">
        <v>43</v>
      </c>
      <c r="G64" s="37" t="s">
        <v>43</v>
      </c>
      <c r="H64" s="37" t="s">
        <v>43</v>
      </c>
      <c r="I64" s="40" t="s">
        <v>43</v>
      </c>
      <c r="J64" s="13" t="s">
        <v>44</v>
      </c>
    </row>
    <row r="65" spans="2:10" ht="15" hidden="1" customHeight="1" x14ac:dyDescent="0.25">
      <c r="B65" s="34">
        <v>18</v>
      </c>
      <c r="C65" s="12"/>
      <c r="D65" s="15"/>
      <c r="E65" s="15"/>
      <c r="F65" s="15"/>
      <c r="G65" s="15"/>
      <c r="H65" s="15"/>
      <c r="I65" s="15"/>
      <c r="J65" s="12"/>
    </row>
    <row r="66" spans="2:10" ht="15" hidden="1" customHeight="1" x14ac:dyDescent="0.25"/>
  </sheetData>
  <sheetProtection algorithmName="SHA-512" hashValue="WlNC7pfWqh0bwnJfU8l8g/ogtdLziN8LuobPvw9P7Tb6emaDoHJiVP1E/wdcFv54uniZ2ZcQ01ilBuFnHgut3A==" saltValue="lny2b28mDX3odqlE/CQWmw==" spinCount="100000" sheet="1" objects="1" scenarios="1"/>
  <customSheetViews>
    <customSheetView guid="{C4C3192A-9920-49E5-94B5-454F08D391BF}" showGridLines="0" showRowCol="0" fitToPage="1" printArea="1" hiddenRows="1" hiddenColumns="1">
      <selection activeCell="C3" sqref="C3:J3"/>
      <pageMargins left="0.7" right="0.7" top="0.75" bottom="0.75" header="0.3" footer="0.3"/>
      <pageSetup paperSize="9" orientation="portrait" r:id="rId1"/>
    </customSheetView>
    <customSheetView guid="{565C0F64-F4BA-4FBC-9547-A8DF7B5A2EFF}" showGridLines="0" showRowCol="0" fitToPage="1" printArea="1" hiddenRows="1" hiddenColumns="1">
      <selection activeCell="C3" sqref="C3:J3"/>
      <pageMargins left="0.7" right="0.7" top="0.75" bottom="0.75" header="0.3" footer="0.3"/>
      <pageSetup paperSize="9" orientation="portrait" r:id="rId2"/>
    </customSheetView>
    <customSheetView guid="{14B7E1D9-F05B-44BE-A36D-1131D48DE55A}" showGridLines="0" showRowCol="0" fitToPage="1" printArea="1" hiddenRows="1" hiddenColumns="1">
      <selection activeCell="C3" sqref="C3:J3"/>
      <pageMargins left="0.7" right="0.7" top="0.75" bottom="0.75" header="0.3" footer="0.3"/>
      <pageSetup paperSize="9" orientation="portrait" r:id="rId3"/>
    </customSheetView>
    <customSheetView guid="{5C446074-E11E-4485-BA91-433CA3BA4995}" showGridLines="0" showRowCol="0" fitToPage="1" printArea="1" hiddenRows="1" hiddenColumns="1">
      <selection activeCell="C3" sqref="C3:J3"/>
      <pageMargins left="0.7" right="0.7" top="0.75" bottom="0.75" header="0.3" footer="0.3"/>
      <pageSetup paperSize="9" orientation="portrait" r:id="rId4"/>
    </customSheetView>
    <customSheetView guid="{7F73AAA6-ACFF-46F7-ACED-1A539712A986}" showGridLines="0" showRowCol="0" fitToPage="1" printArea="1" hiddenRows="1" hiddenColumns="1">
      <selection activeCell="C3" sqref="C3:J3"/>
      <pageMargins left="0.7" right="0.7" top="0.75" bottom="0.75" header="0.3" footer="0.3"/>
      <pageSetup paperSize="9" orientation="portrait" r:id="rId5"/>
    </customSheetView>
    <customSheetView guid="{2D881BC0-D8D0-4107-9850-1E783069C556}" showGridLines="0" showRowCol="0" fitToPage="1" printArea="1" hiddenRows="1" hiddenColumns="1">
      <selection activeCell="C3" sqref="C3:J3"/>
      <pageMargins left="0.7" right="0.7" top="0.75" bottom="0.75" header="0.3" footer="0.3"/>
      <pageSetup paperSize="9" orientation="portrait" r:id="rId6"/>
    </customSheetView>
    <customSheetView guid="{F3D952D1-9DBF-4F3D-9E14-469C4AA258E1}" showGridLines="0" showRowCol="0" fitToPage="1" printArea="1" hiddenRows="1" hiddenColumns="1">
      <selection activeCell="C3" sqref="C3:J3"/>
      <pageMargins left="0.7" right="0.7" top="0.75" bottom="0.75" header="0.3" footer="0.3"/>
      <pageSetup paperSize="9" orientation="portrait" r:id="rId7"/>
    </customSheetView>
    <customSheetView guid="{75491233-9507-4EFC-A26E-AFD0CFFFCCCF}" showGridLines="0" showRowCol="0" fitToPage="1" printArea="1" hiddenRows="1" hiddenColumns="1">
      <selection activeCell="C3" sqref="C3:J3"/>
      <pageMargins left="0.7" right="0.7" top="0.75" bottom="0.75" header="0.3" footer="0.3"/>
      <pageSetup paperSize="9" orientation="portrait" r:id="rId8"/>
    </customSheetView>
    <customSheetView guid="{7120350E-2AAD-4BA0-9512-C8C1B63F3C29}" showGridLines="0" showRowCol="0" fitToPage="1" printArea="1" hiddenRows="1" hiddenColumns="1">
      <selection activeCell="C3" sqref="C3:J3"/>
      <pageMargins left="0.7" right="0.7" top="0.75" bottom="0.75" header="0.3" footer="0.3"/>
      <pageSetup paperSize="9" orientation="portrait" r:id="rId9"/>
    </customSheetView>
    <customSheetView guid="{AEAF0160-A16F-4E8E-8794-9EAE35B78BBB}" showGridLines="0" showRowCol="0" fitToPage="1" printArea="1" hiddenRows="1" hiddenColumns="1">
      <selection activeCell="C3" sqref="C3:J3"/>
      <pageMargins left="0.7" right="0.7" top="0.75" bottom="0.75" header="0.3" footer="0.3"/>
      <pageSetup paperSize="9" orientation="portrait" r:id="rId10"/>
    </customSheetView>
    <customSheetView guid="{0398F8AF-BB01-4F41-911B-6BEB5C23013B}" showGridLines="0" showRowCol="0" fitToPage="1" printArea="1" hiddenRows="1" hiddenColumns="1">
      <selection activeCell="C3" sqref="C3:J3"/>
      <pageMargins left="0.7" right="0.7" top="0.75" bottom="0.75" header="0.3" footer="0.3"/>
      <pageSetup paperSize="9" orientation="portrait" r:id="rId11"/>
    </customSheetView>
    <customSheetView guid="{AFAAF24B-41FA-469A-856B-F916DB51D4C2}" showGridLines="0" showRowCol="0" fitToPage="1" printArea="1" hiddenRows="1" hiddenColumns="1">
      <selection activeCell="C3" sqref="C3:J3"/>
      <pageMargins left="0.7" right="0.7" top="0.75" bottom="0.75" header="0.3" footer="0.3"/>
      <pageSetup paperSize="9" orientation="portrait" r:id="rId12"/>
    </customSheetView>
    <customSheetView guid="{B968A94D-A4FB-4C1A-A9A2-04B42F46DC3F}" showGridLines="0" showRowCol="0" fitToPage="1" printArea="1" hiddenRows="1" hiddenColumns="1">
      <selection activeCell="C3" sqref="C3:J3"/>
      <pageMargins left="0.7" right="0.7" top="0.75" bottom="0.75" header="0.3" footer="0.3"/>
      <pageSetup paperSize="9" orientation="portrait" r:id="rId13"/>
    </customSheetView>
    <customSheetView guid="{A3B878C9-DF82-401D-A77D-F7EF64906AFE}" showGridLines="0" showRowCol="0" fitToPage="1" printArea="1" hiddenRows="1" hiddenColumns="1">
      <selection activeCell="C3" sqref="C3:J3"/>
      <pageMargins left="0.7" right="0.7" top="0.75" bottom="0.75" header="0.3" footer="0.3"/>
      <pageSetup paperSize="9" orientation="portrait" r:id="rId14"/>
    </customSheetView>
    <customSheetView guid="{BCFE97EC-F949-4576-ACBE-551B1DAF3C91}" showGridLines="0" showRowCol="0" fitToPage="1" printArea="1" hiddenRows="1" hiddenColumns="1">
      <selection activeCell="C3" sqref="C3:J3"/>
      <pageMargins left="0.7" right="0.7" top="0.75" bottom="0.75" header="0.3" footer="0.3"/>
      <pageSetup paperSize="9" orientation="portrait" r:id="rId15"/>
    </customSheetView>
    <customSheetView guid="{9297575B-FD39-4E98-918C-2EBB68924E97}" showGridLines="0" showRowCol="0" fitToPage="1" printArea="1" hiddenRows="1" hiddenColumns="1">
      <selection activeCell="C3" sqref="C3:J3"/>
      <pageMargins left="0.7" right="0.7" top="0.75" bottom="0.75" header="0.3" footer="0.3"/>
      <pageSetup paperSize="9" orientation="portrait" r:id="rId16"/>
    </customSheetView>
    <customSheetView guid="{D787939E-5F01-4F8F-8C48-7DC8E5F22DE5}" showGridLines="0" showRowCol="0" fitToPage="1" printArea="1" hiddenRows="1" hiddenColumns="1">
      <selection activeCell="C3" sqref="C3:J3"/>
      <pageMargins left="0.7" right="0.7" top="0.75" bottom="0.75" header="0.3" footer="0.3"/>
      <pageSetup paperSize="9" orientation="portrait" r:id="rId17"/>
    </customSheetView>
    <customSheetView guid="{AB0B9CFE-DCC2-486B-9AE7-3C737113C1FB}" showGridLines="0" showRowCol="0" fitToPage="1" printArea="1" hiddenRows="1" hiddenColumns="1">
      <selection activeCell="C3" sqref="C3:J3"/>
      <pageMargins left="0.7" right="0.7" top="0.75" bottom="0.75" header="0.3" footer="0.3"/>
      <pageSetup paperSize="9" orientation="portrait" r:id="rId18"/>
    </customSheetView>
    <customSheetView guid="{C81FC029-D9D0-4B23-8994-EFF13144DDC6}" showGridLines="0" showRowCol="0" fitToPage="1" printArea="1" hiddenRows="1" hiddenColumns="1">
      <selection activeCell="C3" sqref="C3:J3"/>
      <pageMargins left="0.7" right="0.7" top="0.75" bottom="0.75" header="0.3" footer="0.3"/>
      <pageSetup paperSize="9" orientation="portrait" r:id="rId19"/>
    </customSheetView>
    <customSheetView guid="{83923105-D3EF-4935-AFC9-6FBD0874636C}" showGridLines="0" showRowCol="0" fitToPage="1" printArea="1" hiddenRows="1" hiddenColumns="1">
      <selection activeCell="C3" sqref="C3:J3"/>
      <pageMargins left="0.7" right="0.7" top="0.75" bottom="0.75" header="0.3" footer="0.3"/>
      <pageSetup paperSize="9" orientation="portrait" r:id="rId20"/>
    </customSheetView>
    <customSheetView guid="{F18B5B93-8D1C-46BF-A46F-39AC34039376}" showGridLines="0" showRowCol="0" fitToPage="1" printArea="1" hiddenRows="1" hiddenColumns="1">
      <selection activeCell="C3" sqref="C3:J3"/>
      <pageMargins left="0.7" right="0.7" top="0.75" bottom="0.75" header="0.3" footer="0.3"/>
      <pageSetup paperSize="9" orientation="portrait" r:id="rId21"/>
    </customSheetView>
    <customSheetView guid="{7CBE2DA3-08E4-4F49-B633-91ACF566CC50}" showGridLines="0" showRowCol="0" fitToPage="1" printArea="1" hiddenRows="1" hiddenColumns="1">
      <selection activeCell="C3" sqref="C3:J3"/>
      <pageMargins left="0.7" right="0.7" top="0.75" bottom="0.75" header="0.3" footer="0.3"/>
      <pageSetup paperSize="9" orientation="portrait" r:id="rId22"/>
    </customSheetView>
    <customSheetView guid="{127CF244-40F7-4382-B5F4-6FE7DC055927}" showGridLines="0" showRowCol="0" fitToPage="1" printArea="1" hiddenRows="1" hiddenColumns="1">
      <selection activeCell="C3" sqref="C3:J3"/>
      <pageMargins left="0.7" right="0.7" top="0.75" bottom="0.75" header="0.3" footer="0.3"/>
      <pageSetup paperSize="9" orientation="portrait" r:id="rId23"/>
    </customSheetView>
    <customSheetView guid="{E5934065-3B24-4BDA-9F1A-CE354801B9A9}" showGridLines="0" showRowCol="0" fitToPage="1" printArea="1" hiddenRows="1" hiddenColumns="1">
      <selection activeCell="C3" sqref="C3:J3"/>
      <pageMargins left="0.7" right="0.7" top="0.75" bottom="0.75" header="0.3" footer="0.3"/>
      <pageSetup paperSize="9" orientation="portrait" r:id="rId24"/>
    </customSheetView>
    <customSheetView guid="{1730E845-78B9-4800-8016-B034C4011192}" showGridLines="0" showRowCol="0" fitToPage="1" printArea="1" hiddenRows="1" hiddenColumns="1">
      <selection activeCell="C3" sqref="C3:J3"/>
      <pageMargins left="0.7" right="0.7" top="0.75" bottom="0.75" header="0.3" footer="0.3"/>
      <pageSetup paperSize="9" orientation="portrait" r:id="rId25"/>
    </customSheetView>
    <customSheetView guid="{0596A31D-1135-4C04-B235-4F7AEFBF56EB}" showGridLines="0" showRowCol="0" fitToPage="1" printArea="1" hiddenRows="1" hiddenColumns="1">
      <selection activeCell="C3" sqref="C3:J3"/>
      <pageMargins left="0.7" right="0.7" top="0.75" bottom="0.75" header="0.3" footer="0.3"/>
      <pageSetup paperSize="9" orientation="portrait" r:id="rId26"/>
    </customSheetView>
    <customSheetView guid="{58172CF4-0A99-4348-8485-AC6CB3743B28}" showGridLines="0" showRowCol="0" fitToPage="1" printArea="1" hiddenRows="1" hiddenColumns="1" topLeftCell="A12">
      <selection activeCell="C20" sqref="C20:J20"/>
      <pageMargins left="0.7" right="0.7" top="0.75" bottom="0.75" header="0.3" footer="0.3"/>
      <pageSetup paperSize="9" orientation="portrait" r:id="rId27"/>
    </customSheetView>
    <customSheetView guid="{C35CD7D2-C5FB-4E4E-BE2C-DB3B3CB5DEE1}" showGridLines="0" showRowCol="0" fitToPage="1" printArea="1" hiddenRows="1" hiddenColumns="1">
      <selection activeCell="C3" sqref="C3:J3"/>
      <pageMargins left="0.7" right="0.7" top="0.75" bottom="0.75" header="0.3" footer="0.3"/>
      <pageSetup paperSize="9" orientation="portrait" r:id="rId28"/>
    </customSheetView>
    <customSheetView guid="{FCC6B465-B403-4A38-833A-8F01BFC1F83D}" showGridLines="0" showRowCol="0" fitToPage="1" printArea="1" hiddenRows="1" hiddenColumns="1">
      <selection activeCell="C3" sqref="C3:J3"/>
      <pageMargins left="0.7" right="0.7" top="0.75" bottom="0.75" header="0.3" footer="0.3"/>
      <pageSetup paperSize="9" orientation="portrait" r:id="rId29"/>
    </customSheetView>
    <customSheetView guid="{CBD23793-6C36-4ECF-99D3-B6DB83BA0330}" showGridLines="0" showRowCol="0" fitToPage="1" printArea="1" hiddenRows="1" hiddenColumns="1">
      <selection activeCell="C3" sqref="C3:J3"/>
      <pageMargins left="0.7" right="0.7" top="0.75" bottom="0.75" header="0.3" footer="0.3"/>
      <pageSetup paperSize="9" orientation="portrait" r:id="rId30"/>
    </customSheetView>
    <customSheetView guid="{8C7AA061-2774-4648-9080-649D8E7084B6}" showGridLines="0" showRowCol="0" fitToPage="1" printArea="1" hiddenRows="1" hiddenColumns="1">
      <selection activeCell="C3" sqref="C3:J3"/>
      <pageMargins left="0.7" right="0.7" top="0.75" bottom="0.75" header="0.3" footer="0.3"/>
      <pageSetup paperSize="9" orientation="portrait" r:id="rId31"/>
    </customSheetView>
    <customSheetView guid="{E1E93C14-89C0-47E9-80E7-72B4C8D846A8}" showGridLines="0" showRowCol="0" fitToPage="1" printArea="1" hiddenRows="1" hiddenColumns="1">
      <selection activeCell="C3" sqref="C3:J3"/>
      <pageMargins left="0.7" right="0.7" top="0.75" bottom="0.75" header="0.3" footer="0.3"/>
      <pageSetup paperSize="9" orientation="portrait" r:id="rId32"/>
    </customSheetView>
    <customSheetView guid="{C35FE66B-7525-44A0-AF95-74B09883E972}" showGridLines="0" showRowCol="0" fitToPage="1" printArea="1" hiddenRows="1" hiddenColumns="1">
      <selection activeCell="C3" sqref="C3:J3"/>
      <pageMargins left="0.7" right="0.7" top="0.75" bottom="0.75" header="0.3" footer="0.3"/>
      <pageSetup paperSize="9" orientation="portrait" r:id="rId33"/>
    </customSheetView>
    <customSheetView guid="{14701618-057F-44B9-A80D-6571C2675A43}" showGridLines="0" showRowCol="0" fitToPage="1" printArea="1" hiddenRows="1" hiddenColumns="1">
      <selection activeCell="C3" sqref="C3:J3"/>
      <pageMargins left="0.7" right="0.7" top="0.75" bottom="0.75" header="0.3" footer="0.3"/>
      <pageSetup paperSize="9" orientation="portrait" r:id="rId34"/>
    </customSheetView>
    <customSheetView guid="{B1713CB1-717E-4290-A550-B5C8687D1DCD}" showGridLines="0" showRowCol="0" fitToPage="1" printArea="1" hiddenRows="1" hiddenColumns="1">
      <selection activeCell="C3" sqref="C3:J3"/>
      <pageMargins left="0.7" right="0.7" top="0.75" bottom="0.75" header="0.3" footer="0.3"/>
      <pageSetup paperSize="9" orientation="portrait" r:id="rId35"/>
    </customSheetView>
    <customSheetView guid="{193C6D79-1DD6-46B2-B287-29B305333ABD}" showGridLines="0" showRowCol="0" fitToPage="1" printArea="1" hiddenRows="1" hiddenColumns="1">
      <selection activeCell="C3" sqref="C3:J3"/>
      <pageMargins left="0.7" right="0.7" top="0.75" bottom="0.75" header="0.3" footer="0.3"/>
      <pageSetup paperSize="9" orientation="portrait" r:id="rId36"/>
    </customSheetView>
    <customSheetView guid="{3DF84044-4F18-4693-9BC0-6F1E3BB79687}" showGridLines="0" showRowCol="0" fitToPage="1" printArea="1" hiddenRows="1" hiddenColumns="1">
      <selection activeCell="C3" sqref="C3:J3"/>
      <pageMargins left="0.7" right="0.7" top="0.75" bottom="0.75" header="0.3" footer="0.3"/>
      <pageSetup paperSize="9" orientation="portrait" r:id="rId37"/>
    </customSheetView>
    <customSheetView guid="{3783CD60-BBDD-4DC9-8238-7D85CC9CCE38}" showGridLines="0" showRowCol="0" fitToPage="1" printArea="1" hiddenRows="1" hiddenColumns="1">
      <selection activeCell="C3" sqref="C3:J3"/>
      <pageMargins left="0.7" right="0.7" top="0.75" bottom="0.75" header="0.3" footer="0.3"/>
      <pageSetup paperSize="9" orientation="portrait" r:id="rId38"/>
    </customSheetView>
    <customSheetView guid="{1164E0A0-71A8-4DF7-935D-99E79791952A}" showGridLines="0" showRowCol="0" fitToPage="1" printArea="1" hiddenRows="1" hiddenColumns="1">
      <selection activeCell="C3" sqref="C3:J3"/>
      <pageMargins left="0.7" right="0.7" top="0.75" bottom="0.75" header="0.3" footer="0.3"/>
      <pageSetup paperSize="9" orientation="portrait" r:id="rId39"/>
    </customSheetView>
    <customSheetView guid="{58809AAB-6EBE-4F93-BC39-20A189034220}" showGridLines="0" showRowCol="0" fitToPage="1" printArea="1" hiddenRows="1" hiddenColumns="1">
      <selection activeCell="C3" sqref="C3:J3"/>
      <pageMargins left="0.7" right="0.7" top="0.75" bottom="0.75" header="0.3" footer="0.3"/>
      <pageSetup paperSize="9" orientation="portrait" r:id="rId40"/>
    </customSheetView>
    <customSheetView guid="{99E9AA65-9CEE-4B26-BA46-307BEC772AA0}" showGridLines="0" showRowCol="0" fitToPage="1" printArea="1" hiddenRows="1" hiddenColumns="1">
      <selection activeCell="C3" sqref="C3:J3"/>
      <pageMargins left="0.7" right="0.7" top="0.75" bottom="0.75" header="0.3" footer="0.3"/>
      <pageSetup paperSize="9" orientation="portrait" r:id="rId41"/>
    </customSheetView>
    <customSheetView guid="{44126E2B-CD5D-4F43-AA3C-BFC7C80D88FD}" showGridLines="0" showRowCol="0" fitToPage="1" printArea="1" hiddenRows="1" hiddenColumns="1">
      <selection activeCell="C3" sqref="C3:J3"/>
      <pageMargins left="0.7" right="0.7" top="0.75" bottom="0.75" header="0.3" footer="0.3"/>
      <pageSetup paperSize="9" orientation="portrait" r:id="rId42"/>
    </customSheetView>
    <customSheetView guid="{D2518DB8-B560-4A78-B692-B87A07E4F79E}" showGridLines="0" showRowCol="0" fitToPage="1" printArea="1" hiddenRows="1" hiddenColumns="1">
      <selection activeCell="C3" sqref="C3:J3"/>
      <pageMargins left="0.7" right="0.7" top="0.75" bottom="0.75" header="0.3" footer="0.3"/>
      <pageSetup paperSize="9" orientation="portrait" r:id="rId43"/>
    </customSheetView>
    <customSheetView guid="{5903D69A-5754-456F-9596-4F981E1004F3}" showGridLines="0" showRowCol="0" fitToPage="1" printArea="1" hiddenRows="1" hiddenColumns="1">
      <selection activeCell="C3" sqref="C3:J3"/>
      <pageMargins left="0.7" right="0.7" top="0.75" bottom="0.75" header="0.3" footer="0.3"/>
      <pageSetup paperSize="9" orientation="portrait" r:id="rId44"/>
    </customSheetView>
    <customSheetView guid="{C92837A6-C2DE-484E-8C7F-A006AA3E512A}" showGridLines="0" showRowCol="0" fitToPage="1" printArea="1" hiddenRows="1" hiddenColumns="1">
      <selection activeCell="C3" sqref="C3:J3"/>
      <pageMargins left="0.7" right="0.7" top="0.75" bottom="0.75" header="0.3" footer="0.3"/>
      <pageSetup paperSize="9" orientation="portrait" r:id="rId45"/>
    </customSheetView>
    <customSheetView guid="{CFA82244-C6A8-4157-813A-DCED4C197819}" showGridLines="0" showRowCol="0" fitToPage="1" printArea="1" hiddenRows="1" hiddenColumns="1">
      <selection activeCell="C3" sqref="C3:J3"/>
      <pageMargins left="0.7" right="0.7" top="0.75" bottom="0.75" header="0.3" footer="0.3"/>
      <pageSetup paperSize="9" orientation="portrait" r:id="rId46"/>
    </customSheetView>
    <customSheetView guid="{CA4A34C0-1123-4790-AF7E-BC7091ACA0A0}" showGridLines="0" showRowCol="0" fitToPage="1" printArea="1" hiddenRows="1" hiddenColumns="1">
      <selection activeCell="C3" sqref="C3:J3"/>
      <pageMargins left="0.7" right="0.7" top="0.75" bottom="0.75" header="0.3" footer="0.3"/>
      <pageSetup paperSize="9" orientation="portrait" r:id="rId47"/>
    </customSheetView>
    <customSheetView guid="{0F44F22A-7810-43A9-8241-E43689B541F4}" showGridLines="0" fitToPage="1" printArea="1" hiddenRows="1" hiddenColumns="1" topLeftCell="K1">
      <selection activeCell="L1" sqref="L1"/>
      <pageMargins left="0.7" right="0.7" top="0.75" bottom="0.75" header="0.3" footer="0.3"/>
      <pageSetup paperSize="9" orientation="portrait" r:id="rId48"/>
    </customSheetView>
    <customSheetView guid="{8F5229F8-400B-4437-A582-E9B2FF99E882}" showGridLines="0" showRowCol="0" fitToPage="1" printArea="1" hiddenRows="1" hiddenColumns="1">
      <selection activeCell="C3" sqref="C3:J3"/>
      <pageMargins left="0.7" right="0.7" top="0.75" bottom="0.75" header="0.3" footer="0.3"/>
      <pageSetup paperSize="9" orientation="portrait" r:id="rId49"/>
    </customSheetView>
    <customSheetView guid="{E0F85C5C-2180-4684-9778-FC6F760CC5FD}" showGridLines="0" showRowCol="0" fitToPage="1" printArea="1" hiddenRows="1" hiddenColumns="1">
      <selection activeCell="C3" sqref="C3:J3"/>
      <pageMargins left="0.7" right="0.7" top="0.75" bottom="0.75" header="0.3" footer="0.3"/>
      <pageSetup paperSize="9" orientation="portrait" r:id="rId50"/>
    </customSheetView>
  </customSheetViews>
  <mergeCells count="11">
    <mergeCell ref="C3:J3"/>
    <mergeCell ref="C45:D45"/>
    <mergeCell ref="W22:AB22"/>
    <mergeCell ref="C5:J5"/>
    <mergeCell ref="C7:J7"/>
    <mergeCell ref="C11:J11"/>
    <mergeCell ref="E22:I22"/>
    <mergeCell ref="E44:I44"/>
    <mergeCell ref="J44:J45"/>
    <mergeCell ref="L11:W11"/>
    <mergeCell ref="C20:J20"/>
  </mergeCells>
  <pageMargins left="0.7" right="0.7" top="0.75" bottom="0.75" header="0.3" footer="0.3"/>
  <pageSetup paperSize="9" orientation="portrait" r:id="rId51"/>
  <drawing r:id="rId52"/>
  <legacyDrawing r:id="rId53"/>
  <mc:AlternateContent xmlns:mc="http://schemas.openxmlformats.org/markup-compatibility/2006">
    <mc:Choice Requires="x14">
      <controls>
        <mc:AlternateContent xmlns:mc="http://schemas.openxmlformats.org/markup-compatibility/2006">
          <mc:Choice Requires="x14">
            <control shapeId="2348" r:id="rId54" name="Check Box 300">
              <controlPr defaultSize="0" autoFill="0" autoLine="0" autoPict="0">
                <anchor moveWithCells="1" sizeWithCells="1">
                  <from>
                    <xdr:col>4</xdr:col>
                    <xdr:colOff>342900</xdr:colOff>
                    <xdr:row>23</xdr:row>
                    <xdr:rowOff>19050</xdr:rowOff>
                  </from>
                  <to>
                    <xdr:col>4</xdr:col>
                    <xdr:colOff>647700</xdr:colOff>
                    <xdr:row>23</xdr:row>
                    <xdr:rowOff>190500</xdr:rowOff>
                  </to>
                </anchor>
              </controlPr>
            </control>
          </mc:Choice>
        </mc:AlternateContent>
        <mc:AlternateContent xmlns:mc="http://schemas.openxmlformats.org/markup-compatibility/2006">
          <mc:Choice Requires="x14">
            <control shapeId="2357" r:id="rId55" name="Check Box 309">
              <controlPr defaultSize="0" autoFill="0" autoLine="0" autoPict="0">
                <anchor moveWithCells="1" sizeWithCells="1">
                  <from>
                    <xdr:col>4</xdr:col>
                    <xdr:colOff>342900</xdr:colOff>
                    <xdr:row>24</xdr:row>
                    <xdr:rowOff>19050</xdr:rowOff>
                  </from>
                  <to>
                    <xdr:col>4</xdr:col>
                    <xdr:colOff>647700</xdr:colOff>
                    <xdr:row>24</xdr:row>
                    <xdr:rowOff>190500</xdr:rowOff>
                  </to>
                </anchor>
              </controlPr>
            </control>
          </mc:Choice>
        </mc:AlternateContent>
        <mc:AlternateContent xmlns:mc="http://schemas.openxmlformats.org/markup-compatibility/2006">
          <mc:Choice Requires="x14">
            <control shapeId="2358" r:id="rId56" name="Check Box 310">
              <controlPr defaultSize="0" autoFill="0" autoLine="0" autoPict="0">
                <anchor moveWithCells="1" sizeWithCells="1">
                  <from>
                    <xdr:col>4</xdr:col>
                    <xdr:colOff>342900</xdr:colOff>
                    <xdr:row>25</xdr:row>
                    <xdr:rowOff>19050</xdr:rowOff>
                  </from>
                  <to>
                    <xdr:col>4</xdr:col>
                    <xdr:colOff>647700</xdr:colOff>
                    <xdr:row>25</xdr:row>
                    <xdr:rowOff>190500</xdr:rowOff>
                  </to>
                </anchor>
              </controlPr>
            </control>
          </mc:Choice>
        </mc:AlternateContent>
        <mc:AlternateContent xmlns:mc="http://schemas.openxmlformats.org/markup-compatibility/2006">
          <mc:Choice Requires="x14">
            <control shapeId="2359" r:id="rId57" name="Check Box 311">
              <controlPr defaultSize="0" autoFill="0" autoLine="0" autoPict="0">
                <anchor moveWithCells="1" sizeWithCells="1">
                  <from>
                    <xdr:col>4</xdr:col>
                    <xdr:colOff>342900</xdr:colOff>
                    <xdr:row>26</xdr:row>
                    <xdr:rowOff>19050</xdr:rowOff>
                  </from>
                  <to>
                    <xdr:col>4</xdr:col>
                    <xdr:colOff>647700</xdr:colOff>
                    <xdr:row>26</xdr:row>
                    <xdr:rowOff>190500</xdr:rowOff>
                  </to>
                </anchor>
              </controlPr>
            </control>
          </mc:Choice>
        </mc:AlternateContent>
        <mc:AlternateContent xmlns:mc="http://schemas.openxmlformats.org/markup-compatibility/2006">
          <mc:Choice Requires="x14">
            <control shapeId="2360" r:id="rId58" name="Check Box 312">
              <controlPr defaultSize="0" autoFill="0" autoLine="0" autoPict="0">
                <anchor moveWithCells="1" sizeWithCells="1">
                  <from>
                    <xdr:col>4</xdr:col>
                    <xdr:colOff>342900</xdr:colOff>
                    <xdr:row>27</xdr:row>
                    <xdr:rowOff>19050</xdr:rowOff>
                  </from>
                  <to>
                    <xdr:col>4</xdr:col>
                    <xdr:colOff>647700</xdr:colOff>
                    <xdr:row>27</xdr:row>
                    <xdr:rowOff>190500</xdr:rowOff>
                  </to>
                </anchor>
              </controlPr>
            </control>
          </mc:Choice>
        </mc:AlternateContent>
        <mc:AlternateContent xmlns:mc="http://schemas.openxmlformats.org/markup-compatibility/2006">
          <mc:Choice Requires="x14">
            <control shapeId="2361" r:id="rId59" name="Check Box 313">
              <controlPr defaultSize="0" autoFill="0" autoLine="0" autoPict="0">
                <anchor moveWithCells="1" sizeWithCells="1">
                  <from>
                    <xdr:col>4</xdr:col>
                    <xdr:colOff>342900</xdr:colOff>
                    <xdr:row>28</xdr:row>
                    <xdr:rowOff>19050</xdr:rowOff>
                  </from>
                  <to>
                    <xdr:col>4</xdr:col>
                    <xdr:colOff>647700</xdr:colOff>
                    <xdr:row>28</xdr:row>
                    <xdr:rowOff>190500</xdr:rowOff>
                  </to>
                </anchor>
              </controlPr>
            </control>
          </mc:Choice>
        </mc:AlternateContent>
        <mc:AlternateContent xmlns:mc="http://schemas.openxmlformats.org/markup-compatibility/2006">
          <mc:Choice Requires="x14">
            <control shapeId="2362" r:id="rId60" name="Check Box 314">
              <controlPr defaultSize="0" autoFill="0" autoLine="0" autoPict="0">
                <anchor moveWithCells="1" sizeWithCells="1">
                  <from>
                    <xdr:col>4</xdr:col>
                    <xdr:colOff>342900</xdr:colOff>
                    <xdr:row>29</xdr:row>
                    <xdr:rowOff>19050</xdr:rowOff>
                  </from>
                  <to>
                    <xdr:col>4</xdr:col>
                    <xdr:colOff>647700</xdr:colOff>
                    <xdr:row>29</xdr:row>
                    <xdr:rowOff>190500</xdr:rowOff>
                  </to>
                </anchor>
              </controlPr>
            </control>
          </mc:Choice>
        </mc:AlternateContent>
        <mc:AlternateContent xmlns:mc="http://schemas.openxmlformats.org/markup-compatibility/2006">
          <mc:Choice Requires="x14">
            <control shapeId="2363" r:id="rId61" name="Check Box 315">
              <controlPr defaultSize="0" autoFill="0" autoLine="0" autoPict="0">
                <anchor moveWithCells="1" sizeWithCells="1">
                  <from>
                    <xdr:col>4</xdr:col>
                    <xdr:colOff>342900</xdr:colOff>
                    <xdr:row>30</xdr:row>
                    <xdr:rowOff>19050</xdr:rowOff>
                  </from>
                  <to>
                    <xdr:col>4</xdr:col>
                    <xdr:colOff>647700</xdr:colOff>
                    <xdr:row>30</xdr:row>
                    <xdr:rowOff>190500</xdr:rowOff>
                  </to>
                </anchor>
              </controlPr>
            </control>
          </mc:Choice>
        </mc:AlternateContent>
        <mc:AlternateContent xmlns:mc="http://schemas.openxmlformats.org/markup-compatibility/2006">
          <mc:Choice Requires="x14">
            <control shapeId="2364" r:id="rId62" name="Check Box 316">
              <controlPr defaultSize="0" autoFill="0" autoLine="0" autoPict="0">
                <anchor moveWithCells="1" sizeWithCells="1">
                  <from>
                    <xdr:col>4</xdr:col>
                    <xdr:colOff>342900</xdr:colOff>
                    <xdr:row>31</xdr:row>
                    <xdr:rowOff>19050</xdr:rowOff>
                  </from>
                  <to>
                    <xdr:col>4</xdr:col>
                    <xdr:colOff>647700</xdr:colOff>
                    <xdr:row>31</xdr:row>
                    <xdr:rowOff>190500</xdr:rowOff>
                  </to>
                </anchor>
              </controlPr>
            </control>
          </mc:Choice>
        </mc:AlternateContent>
        <mc:AlternateContent xmlns:mc="http://schemas.openxmlformats.org/markup-compatibility/2006">
          <mc:Choice Requires="x14">
            <control shapeId="2365" r:id="rId63" name="Check Box 317">
              <controlPr defaultSize="0" autoFill="0" autoLine="0" autoPict="0">
                <anchor moveWithCells="1" sizeWithCells="1">
                  <from>
                    <xdr:col>4</xdr:col>
                    <xdr:colOff>342900</xdr:colOff>
                    <xdr:row>32</xdr:row>
                    <xdr:rowOff>19050</xdr:rowOff>
                  </from>
                  <to>
                    <xdr:col>4</xdr:col>
                    <xdr:colOff>647700</xdr:colOff>
                    <xdr:row>32</xdr:row>
                    <xdr:rowOff>190500</xdr:rowOff>
                  </to>
                </anchor>
              </controlPr>
            </control>
          </mc:Choice>
        </mc:AlternateContent>
        <mc:AlternateContent xmlns:mc="http://schemas.openxmlformats.org/markup-compatibility/2006">
          <mc:Choice Requires="x14">
            <control shapeId="2366" r:id="rId64" name="Check Box 318">
              <controlPr defaultSize="0" autoFill="0" autoLine="0" autoPict="0">
                <anchor moveWithCells="1" sizeWithCells="1">
                  <from>
                    <xdr:col>5</xdr:col>
                    <xdr:colOff>342900</xdr:colOff>
                    <xdr:row>23</xdr:row>
                    <xdr:rowOff>19050</xdr:rowOff>
                  </from>
                  <to>
                    <xdr:col>5</xdr:col>
                    <xdr:colOff>647700</xdr:colOff>
                    <xdr:row>23</xdr:row>
                    <xdr:rowOff>190500</xdr:rowOff>
                  </to>
                </anchor>
              </controlPr>
            </control>
          </mc:Choice>
        </mc:AlternateContent>
        <mc:AlternateContent xmlns:mc="http://schemas.openxmlformats.org/markup-compatibility/2006">
          <mc:Choice Requires="x14">
            <control shapeId="2367" r:id="rId65" name="Check Box 319">
              <controlPr defaultSize="0" autoFill="0" autoLine="0" autoPict="0">
                <anchor moveWithCells="1" sizeWithCells="1">
                  <from>
                    <xdr:col>5</xdr:col>
                    <xdr:colOff>342900</xdr:colOff>
                    <xdr:row>24</xdr:row>
                    <xdr:rowOff>19050</xdr:rowOff>
                  </from>
                  <to>
                    <xdr:col>5</xdr:col>
                    <xdr:colOff>647700</xdr:colOff>
                    <xdr:row>24</xdr:row>
                    <xdr:rowOff>190500</xdr:rowOff>
                  </to>
                </anchor>
              </controlPr>
            </control>
          </mc:Choice>
        </mc:AlternateContent>
        <mc:AlternateContent xmlns:mc="http://schemas.openxmlformats.org/markup-compatibility/2006">
          <mc:Choice Requires="x14">
            <control shapeId="2368" r:id="rId66" name="Check Box 320">
              <controlPr defaultSize="0" autoFill="0" autoLine="0" autoPict="0">
                <anchor moveWithCells="1" sizeWithCells="1">
                  <from>
                    <xdr:col>5</xdr:col>
                    <xdr:colOff>342900</xdr:colOff>
                    <xdr:row>25</xdr:row>
                    <xdr:rowOff>19050</xdr:rowOff>
                  </from>
                  <to>
                    <xdr:col>5</xdr:col>
                    <xdr:colOff>647700</xdr:colOff>
                    <xdr:row>25</xdr:row>
                    <xdr:rowOff>190500</xdr:rowOff>
                  </to>
                </anchor>
              </controlPr>
            </control>
          </mc:Choice>
        </mc:AlternateContent>
        <mc:AlternateContent xmlns:mc="http://schemas.openxmlformats.org/markup-compatibility/2006">
          <mc:Choice Requires="x14">
            <control shapeId="2369" r:id="rId67" name="Check Box 321">
              <controlPr defaultSize="0" autoFill="0" autoLine="0" autoPict="0">
                <anchor moveWithCells="1" sizeWithCells="1">
                  <from>
                    <xdr:col>5</xdr:col>
                    <xdr:colOff>342900</xdr:colOff>
                    <xdr:row>26</xdr:row>
                    <xdr:rowOff>19050</xdr:rowOff>
                  </from>
                  <to>
                    <xdr:col>5</xdr:col>
                    <xdr:colOff>647700</xdr:colOff>
                    <xdr:row>26</xdr:row>
                    <xdr:rowOff>190500</xdr:rowOff>
                  </to>
                </anchor>
              </controlPr>
            </control>
          </mc:Choice>
        </mc:AlternateContent>
        <mc:AlternateContent xmlns:mc="http://schemas.openxmlformats.org/markup-compatibility/2006">
          <mc:Choice Requires="x14">
            <control shapeId="2370" r:id="rId68" name="Check Box 322">
              <controlPr defaultSize="0" autoFill="0" autoLine="0" autoPict="0">
                <anchor moveWithCells="1" sizeWithCells="1">
                  <from>
                    <xdr:col>5</xdr:col>
                    <xdr:colOff>342900</xdr:colOff>
                    <xdr:row>27</xdr:row>
                    <xdr:rowOff>19050</xdr:rowOff>
                  </from>
                  <to>
                    <xdr:col>5</xdr:col>
                    <xdr:colOff>647700</xdr:colOff>
                    <xdr:row>27</xdr:row>
                    <xdr:rowOff>190500</xdr:rowOff>
                  </to>
                </anchor>
              </controlPr>
            </control>
          </mc:Choice>
        </mc:AlternateContent>
        <mc:AlternateContent xmlns:mc="http://schemas.openxmlformats.org/markup-compatibility/2006">
          <mc:Choice Requires="x14">
            <control shapeId="2371" r:id="rId69" name="Check Box 323">
              <controlPr defaultSize="0" autoFill="0" autoLine="0" autoPict="0">
                <anchor moveWithCells="1" sizeWithCells="1">
                  <from>
                    <xdr:col>5</xdr:col>
                    <xdr:colOff>342900</xdr:colOff>
                    <xdr:row>28</xdr:row>
                    <xdr:rowOff>19050</xdr:rowOff>
                  </from>
                  <to>
                    <xdr:col>5</xdr:col>
                    <xdr:colOff>647700</xdr:colOff>
                    <xdr:row>28</xdr:row>
                    <xdr:rowOff>190500</xdr:rowOff>
                  </to>
                </anchor>
              </controlPr>
            </control>
          </mc:Choice>
        </mc:AlternateContent>
        <mc:AlternateContent xmlns:mc="http://schemas.openxmlformats.org/markup-compatibility/2006">
          <mc:Choice Requires="x14">
            <control shapeId="2372" r:id="rId70" name="Check Box 324">
              <controlPr defaultSize="0" autoFill="0" autoLine="0" autoPict="0">
                <anchor moveWithCells="1" sizeWithCells="1">
                  <from>
                    <xdr:col>5</xdr:col>
                    <xdr:colOff>342900</xdr:colOff>
                    <xdr:row>29</xdr:row>
                    <xdr:rowOff>19050</xdr:rowOff>
                  </from>
                  <to>
                    <xdr:col>5</xdr:col>
                    <xdr:colOff>647700</xdr:colOff>
                    <xdr:row>29</xdr:row>
                    <xdr:rowOff>190500</xdr:rowOff>
                  </to>
                </anchor>
              </controlPr>
            </control>
          </mc:Choice>
        </mc:AlternateContent>
        <mc:AlternateContent xmlns:mc="http://schemas.openxmlformats.org/markup-compatibility/2006">
          <mc:Choice Requires="x14">
            <control shapeId="2373" r:id="rId71" name="Check Box 325">
              <controlPr defaultSize="0" autoFill="0" autoLine="0" autoPict="0">
                <anchor moveWithCells="1" sizeWithCells="1">
                  <from>
                    <xdr:col>5</xdr:col>
                    <xdr:colOff>342900</xdr:colOff>
                    <xdr:row>30</xdr:row>
                    <xdr:rowOff>19050</xdr:rowOff>
                  </from>
                  <to>
                    <xdr:col>5</xdr:col>
                    <xdr:colOff>647700</xdr:colOff>
                    <xdr:row>30</xdr:row>
                    <xdr:rowOff>190500</xdr:rowOff>
                  </to>
                </anchor>
              </controlPr>
            </control>
          </mc:Choice>
        </mc:AlternateContent>
        <mc:AlternateContent xmlns:mc="http://schemas.openxmlformats.org/markup-compatibility/2006">
          <mc:Choice Requires="x14">
            <control shapeId="2374" r:id="rId72" name="Check Box 326">
              <controlPr defaultSize="0" autoFill="0" autoLine="0" autoPict="0">
                <anchor moveWithCells="1" sizeWithCells="1">
                  <from>
                    <xdr:col>5</xdr:col>
                    <xdr:colOff>342900</xdr:colOff>
                    <xdr:row>31</xdr:row>
                    <xdr:rowOff>19050</xdr:rowOff>
                  </from>
                  <to>
                    <xdr:col>5</xdr:col>
                    <xdr:colOff>647700</xdr:colOff>
                    <xdr:row>31</xdr:row>
                    <xdr:rowOff>190500</xdr:rowOff>
                  </to>
                </anchor>
              </controlPr>
            </control>
          </mc:Choice>
        </mc:AlternateContent>
        <mc:AlternateContent xmlns:mc="http://schemas.openxmlformats.org/markup-compatibility/2006">
          <mc:Choice Requires="x14">
            <control shapeId="2375" r:id="rId73" name="Check Box 327">
              <controlPr defaultSize="0" autoFill="0" autoLine="0" autoPict="0">
                <anchor moveWithCells="1" sizeWithCells="1">
                  <from>
                    <xdr:col>5</xdr:col>
                    <xdr:colOff>342900</xdr:colOff>
                    <xdr:row>32</xdr:row>
                    <xdr:rowOff>19050</xdr:rowOff>
                  </from>
                  <to>
                    <xdr:col>5</xdr:col>
                    <xdr:colOff>647700</xdr:colOff>
                    <xdr:row>32</xdr:row>
                    <xdr:rowOff>190500</xdr:rowOff>
                  </to>
                </anchor>
              </controlPr>
            </control>
          </mc:Choice>
        </mc:AlternateContent>
        <mc:AlternateContent xmlns:mc="http://schemas.openxmlformats.org/markup-compatibility/2006">
          <mc:Choice Requires="x14">
            <control shapeId="2376" r:id="rId74" name="Check Box 328">
              <controlPr defaultSize="0" autoFill="0" autoLine="0" autoPict="0">
                <anchor moveWithCells="1" sizeWithCells="1">
                  <from>
                    <xdr:col>6</xdr:col>
                    <xdr:colOff>342900</xdr:colOff>
                    <xdr:row>23</xdr:row>
                    <xdr:rowOff>19050</xdr:rowOff>
                  </from>
                  <to>
                    <xdr:col>6</xdr:col>
                    <xdr:colOff>647700</xdr:colOff>
                    <xdr:row>23</xdr:row>
                    <xdr:rowOff>190500</xdr:rowOff>
                  </to>
                </anchor>
              </controlPr>
            </control>
          </mc:Choice>
        </mc:AlternateContent>
        <mc:AlternateContent xmlns:mc="http://schemas.openxmlformats.org/markup-compatibility/2006">
          <mc:Choice Requires="x14">
            <control shapeId="2377" r:id="rId75" name="Check Box 329">
              <controlPr defaultSize="0" autoFill="0" autoLine="0" autoPict="0">
                <anchor moveWithCells="1" sizeWithCells="1">
                  <from>
                    <xdr:col>6</xdr:col>
                    <xdr:colOff>342900</xdr:colOff>
                    <xdr:row>24</xdr:row>
                    <xdr:rowOff>19050</xdr:rowOff>
                  </from>
                  <to>
                    <xdr:col>6</xdr:col>
                    <xdr:colOff>647700</xdr:colOff>
                    <xdr:row>24</xdr:row>
                    <xdr:rowOff>190500</xdr:rowOff>
                  </to>
                </anchor>
              </controlPr>
            </control>
          </mc:Choice>
        </mc:AlternateContent>
        <mc:AlternateContent xmlns:mc="http://schemas.openxmlformats.org/markup-compatibility/2006">
          <mc:Choice Requires="x14">
            <control shapeId="2378" r:id="rId76" name="Check Box 330">
              <controlPr defaultSize="0" autoFill="0" autoLine="0" autoPict="0">
                <anchor moveWithCells="1" sizeWithCells="1">
                  <from>
                    <xdr:col>6</xdr:col>
                    <xdr:colOff>342900</xdr:colOff>
                    <xdr:row>25</xdr:row>
                    <xdr:rowOff>19050</xdr:rowOff>
                  </from>
                  <to>
                    <xdr:col>6</xdr:col>
                    <xdr:colOff>647700</xdr:colOff>
                    <xdr:row>25</xdr:row>
                    <xdr:rowOff>190500</xdr:rowOff>
                  </to>
                </anchor>
              </controlPr>
            </control>
          </mc:Choice>
        </mc:AlternateContent>
        <mc:AlternateContent xmlns:mc="http://schemas.openxmlformats.org/markup-compatibility/2006">
          <mc:Choice Requires="x14">
            <control shapeId="2379" r:id="rId77" name="Check Box 331">
              <controlPr defaultSize="0" autoFill="0" autoLine="0" autoPict="0">
                <anchor moveWithCells="1" sizeWithCells="1">
                  <from>
                    <xdr:col>6</xdr:col>
                    <xdr:colOff>342900</xdr:colOff>
                    <xdr:row>26</xdr:row>
                    <xdr:rowOff>19050</xdr:rowOff>
                  </from>
                  <to>
                    <xdr:col>6</xdr:col>
                    <xdr:colOff>647700</xdr:colOff>
                    <xdr:row>26</xdr:row>
                    <xdr:rowOff>190500</xdr:rowOff>
                  </to>
                </anchor>
              </controlPr>
            </control>
          </mc:Choice>
        </mc:AlternateContent>
        <mc:AlternateContent xmlns:mc="http://schemas.openxmlformats.org/markup-compatibility/2006">
          <mc:Choice Requires="x14">
            <control shapeId="2380" r:id="rId78" name="Check Box 332">
              <controlPr defaultSize="0" autoFill="0" autoLine="0" autoPict="0">
                <anchor moveWithCells="1" sizeWithCells="1">
                  <from>
                    <xdr:col>6</xdr:col>
                    <xdr:colOff>342900</xdr:colOff>
                    <xdr:row>27</xdr:row>
                    <xdr:rowOff>19050</xdr:rowOff>
                  </from>
                  <to>
                    <xdr:col>6</xdr:col>
                    <xdr:colOff>647700</xdr:colOff>
                    <xdr:row>27</xdr:row>
                    <xdr:rowOff>190500</xdr:rowOff>
                  </to>
                </anchor>
              </controlPr>
            </control>
          </mc:Choice>
        </mc:AlternateContent>
        <mc:AlternateContent xmlns:mc="http://schemas.openxmlformats.org/markup-compatibility/2006">
          <mc:Choice Requires="x14">
            <control shapeId="2381" r:id="rId79" name="Check Box 333">
              <controlPr defaultSize="0" autoFill="0" autoLine="0" autoPict="0">
                <anchor moveWithCells="1" sizeWithCells="1">
                  <from>
                    <xdr:col>6</xdr:col>
                    <xdr:colOff>342900</xdr:colOff>
                    <xdr:row>28</xdr:row>
                    <xdr:rowOff>19050</xdr:rowOff>
                  </from>
                  <to>
                    <xdr:col>6</xdr:col>
                    <xdr:colOff>647700</xdr:colOff>
                    <xdr:row>28</xdr:row>
                    <xdr:rowOff>190500</xdr:rowOff>
                  </to>
                </anchor>
              </controlPr>
            </control>
          </mc:Choice>
        </mc:AlternateContent>
        <mc:AlternateContent xmlns:mc="http://schemas.openxmlformats.org/markup-compatibility/2006">
          <mc:Choice Requires="x14">
            <control shapeId="2382" r:id="rId80" name="Check Box 334">
              <controlPr defaultSize="0" autoFill="0" autoLine="0" autoPict="0">
                <anchor moveWithCells="1" sizeWithCells="1">
                  <from>
                    <xdr:col>6</xdr:col>
                    <xdr:colOff>342900</xdr:colOff>
                    <xdr:row>29</xdr:row>
                    <xdr:rowOff>19050</xdr:rowOff>
                  </from>
                  <to>
                    <xdr:col>6</xdr:col>
                    <xdr:colOff>647700</xdr:colOff>
                    <xdr:row>29</xdr:row>
                    <xdr:rowOff>190500</xdr:rowOff>
                  </to>
                </anchor>
              </controlPr>
            </control>
          </mc:Choice>
        </mc:AlternateContent>
        <mc:AlternateContent xmlns:mc="http://schemas.openxmlformats.org/markup-compatibility/2006">
          <mc:Choice Requires="x14">
            <control shapeId="2383" r:id="rId81" name="Check Box 335">
              <controlPr defaultSize="0" autoFill="0" autoLine="0" autoPict="0">
                <anchor moveWithCells="1" sizeWithCells="1">
                  <from>
                    <xdr:col>6</xdr:col>
                    <xdr:colOff>342900</xdr:colOff>
                    <xdr:row>30</xdr:row>
                    <xdr:rowOff>19050</xdr:rowOff>
                  </from>
                  <to>
                    <xdr:col>6</xdr:col>
                    <xdr:colOff>647700</xdr:colOff>
                    <xdr:row>30</xdr:row>
                    <xdr:rowOff>190500</xdr:rowOff>
                  </to>
                </anchor>
              </controlPr>
            </control>
          </mc:Choice>
        </mc:AlternateContent>
        <mc:AlternateContent xmlns:mc="http://schemas.openxmlformats.org/markup-compatibility/2006">
          <mc:Choice Requires="x14">
            <control shapeId="2384" r:id="rId82" name="Check Box 336">
              <controlPr defaultSize="0" autoFill="0" autoLine="0" autoPict="0">
                <anchor moveWithCells="1" sizeWithCells="1">
                  <from>
                    <xdr:col>6</xdr:col>
                    <xdr:colOff>342900</xdr:colOff>
                    <xdr:row>31</xdr:row>
                    <xdr:rowOff>19050</xdr:rowOff>
                  </from>
                  <to>
                    <xdr:col>6</xdr:col>
                    <xdr:colOff>647700</xdr:colOff>
                    <xdr:row>31</xdr:row>
                    <xdr:rowOff>190500</xdr:rowOff>
                  </to>
                </anchor>
              </controlPr>
            </control>
          </mc:Choice>
        </mc:AlternateContent>
        <mc:AlternateContent xmlns:mc="http://schemas.openxmlformats.org/markup-compatibility/2006">
          <mc:Choice Requires="x14">
            <control shapeId="2385" r:id="rId83" name="Check Box 337">
              <controlPr defaultSize="0" autoFill="0" autoLine="0" autoPict="0">
                <anchor moveWithCells="1" sizeWithCells="1">
                  <from>
                    <xdr:col>6</xdr:col>
                    <xdr:colOff>342900</xdr:colOff>
                    <xdr:row>32</xdr:row>
                    <xdr:rowOff>19050</xdr:rowOff>
                  </from>
                  <to>
                    <xdr:col>6</xdr:col>
                    <xdr:colOff>647700</xdr:colOff>
                    <xdr:row>32</xdr:row>
                    <xdr:rowOff>190500</xdr:rowOff>
                  </to>
                </anchor>
              </controlPr>
            </control>
          </mc:Choice>
        </mc:AlternateContent>
        <mc:AlternateContent xmlns:mc="http://schemas.openxmlformats.org/markup-compatibility/2006">
          <mc:Choice Requires="x14">
            <control shapeId="2386" r:id="rId84" name="Check Box 338">
              <controlPr defaultSize="0" autoFill="0" autoLine="0" autoPict="0">
                <anchor moveWithCells="1" sizeWithCells="1">
                  <from>
                    <xdr:col>7</xdr:col>
                    <xdr:colOff>342900</xdr:colOff>
                    <xdr:row>23</xdr:row>
                    <xdr:rowOff>19050</xdr:rowOff>
                  </from>
                  <to>
                    <xdr:col>7</xdr:col>
                    <xdr:colOff>647700</xdr:colOff>
                    <xdr:row>23</xdr:row>
                    <xdr:rowOff>190500</xdr:rowOff>
                  </to>
                </anchor>
              </controlPr>
            </control>
          </mc:Choice>
        </mc:AlternateContent>
        <mc:AlternateContent xmlns:mc="http://schemas.openxmlformats.org/markup-compatibility/2006">
          <mc:Choice Requires="x14">
            <control shapeId="2387" r:id="rId85" name="Check Box 339">
              <controlPr defaultSize="0" autoFill="0" autoLine="0" autoPict="0">
                <anchor moveWithCells="1" sizeWithCells="1">
                  <from>
                    <xdr:col>7</xdr:col>
                    <xdr:colOff>342900</xdr:colOff>
                    <xdr:row>24</xdr:row>
                    <xdr:rowOff>19050</xdr:rowOff>
                  </from>
                  <to>
                    <xdr:col>7</xdr:col>
                    <xdr:colOff>647700</xdr:colOff>
                    <xdr:row>24</xdr:row>
                    <xdr:rowOff>190500</xdr:rowOff>
                  </to>
                </anchor>
              </controlPr>
            </control>
          </mc:Choice>
        </mc:AlternateContent>
        <mc:AlternateContent xmlns:mc="http://schemas.openxmlformats.org/markup-compatibility/2006">
          <mc:Choice Requires="x14">
            <control shapeId="2388" r:id="rId86" name="Check Box 340">
              <controlPr defaultSize="0" autoFill="0" autoLine="0" autoPict="0">
                <anchor moveWithCells="1" sizeWithCells="1">
                  <from>
                    <xdr:col>7</xdr:col>
                    <xdr:colOff>342900</xdr:colOff>
                    <xdr:row>25</xdr:row>
                    <xdr:rowOff>19050</xdr:rowOff>
                  </from>
                  <to>
                    <xdr:col>7</xdr:col>
                    <xdr:colOff>647700</xdr:colOff>
                    <xdr:row>25</xdr:row>
                    <xdr:rowOff>190500</xdr:rowOff>
                  </to>
                </anchor>
              </controlPr>
            </control>
          </mc:Choice>
        </mc:AlternateContent>
        <mc:AlternateContent xmlns:mc="http://schemas.openxmlformats.org/markup-compatibility/2006">
          <mc:Choice Requires="x14">
            <control shapeId="2389" r:id="rId87" name="Check Box 341">
              <controlPr defaultSize="0" autoFill="0" autoLine="0" autoPict="0">
                <anchor moveWithCells="1" sizeWithCells="1">
                  <from>
                    <xdr:col>7</xdr:col>
                    <xdr:colOff>342900</xdr:colOff>
                    <xdr:row>26</xdr:row>
                    <xdr:rowOff>19050</xdr:rowOff>
                  </from>
                  <to>
                    <xdr:col>7</xdr:col>
                    <xdr:colOff>647700</xdr:colOff>
                    <xdr:row>26</xdr:row>
                    <xdr:rowOff>190500</xdr:rowOff>
                  </to>
                </anchor>
              </controlPr>
            </control>
          </mc:Choice>
        </mc:AlternateContent>
        <mc:AlternateContent xmlns:mc="http://schemas.openxmlformats.org/markup-compatibility/2006">
          <mc:Choice Requires="x14">
            <control shapeId="2390" r:id="rId88" name="Check Box 342">
              <controlPr defaultSize="0" autoFill="0" autoLine="0" autoPict="0">
                <anchor moveWithCells="1" sizeWithCells="1">
                  <from>
                    <xdr:col>7</xdr:col>
                    <xdr:colOff>342900</xdr:colOff>
                    <xdr:row>27</xdr:row>
                    <xdr:rowOff>19050</xdr:rowOff>
                  </from>
                  <to>
                    <xdr:col>7</xdr:col>
                    <xdr:colOff>647700</xdr:colOff>
                    <xdr:row>27</xdr:row>
                    <xdr:rowOff>190500</xdr:rowOff>
                  </to>
                </anchor>
              </controlPr>
            </control>
          </mc:Choice>
        </mc:AlternateContent>
        <mc:AlternateContent xmlns:mc="http://schemas.openxmlformats.org/markup-compatibility/2006">
          <mc:Choice Requires="x14">
            <control shapeId="2391" r:id="rId89" name="Check Box 343">
              <controlPr defaultSize="0" autoFill="0" autoLine="0" autoPict="0">
                <anchor moveWithCells="1" sizeWithCells="1">
                  <from>
                    <xdr:col>7</xdr:col>
                    <xdr:colOff>342900</xdr:colOff>
                    <xdr:row>28</xdr:row>
                    <xdr:rowOff>19050</xdr:rowOff>
                  </from>
                  <to>
                    <xdr:col>7</xdr:col>
                    <xdr:colOff>647700</xdr:colOff>
                    <xdr:row>28</xdr:row>
                    <xdr:rowOff>190500</xdr:rowOff>
                  </to>
                </anchor>
              </controlPr>
            </control>
          </mc:Choice>
        </mc:AlternateContent>
        <mc:AlternateContent xmlns:mc="http://schemas.openxmlformats.org/markup-compatibility/2006">
          <mc:Choice Requires="x14">
            <control shapeId="2392" r:id="rId90" name="Check Box 344">
              <controlPr defaultSize="0" autoFill="0" autoLine="0" autoPict="0">
                <anchor moveWithCells="1" sizeWithCells="1">
                  <from>
                    <xdr:col>7</xdr:col>
                    <xdr:colOff>342900</xdr:colOff>
                    <xdr:row>29</xdr:row>
                    <xdr:rowOff>19050</xdr:rowOff>
                  </from>
                  <to>
                    <xdr:col>7</xdr:col>
                    <xdr:colOff>647700</xdr:colOff>
                    <xdr:row>29</xdr:row>
                    <xdr:rowOff>190500</xdr:rowOff>
                  </to>
                </anchor>
              </controlPr>
            </control>
          </mc:Choice>
        </mc:AlternateContent>
        <mc:AlternateContent xmlns:mc="http://schemas.openxmlformats.org/markup-compatibility/2006">
          <mc:Choice Requires="x14">
            <control shapeId="2393" r:id="rId91" name="Check Box 345">
              <controlPr defaultSize="0" autoFill="0" autoLine="0" autoPict="0">
                <anchor moveWithCells="1" sizeWithCells="1">
                  <from>
                    <xdr:col>7</xdr:col>
                    <xdr:colOff>342900</xdr:colOff>
                    <xdr:row>30</xdr:row>
                    <xdr:rowOff>19050</xdr:rowOff>
                  </from>
                  <to>
                    <xdr:col>7</xdr:col>
                    <xdr:colOff>647700</xdr:colOff>
                    <xdr:row>30</xdr:row>
                    <xdr:rowOff>190500</xdr:rowOff>
                  </to>
                </anchor>
              </controlPr>
            </control>
          </mc:Choice>
        </mc:AlternateContent>
        <mc:AlternateContent xmlns:mc="http://schemas.openxmlformats.org/markup-compatibility/2006">
          <mc:Choice Requires="x14">
            <control shapeId="2394" r:id="rId92" name="Check Box 346">
              <controlPr defaultSize="0" autoFill="0" autoLine="0" autoPict="0">
                <anchor moveWithCells="1" sizeWithCells="1">
                  <from>
                    <xdr:col>7</xdr:col>
                    <xdr:colOff>342900</xdr:colOff>
                    <xdr:row>31</xdr:row>
                    <xdr:rowOff>19050</xdr:rowOff>
                  </from>
                  <to>
                    <xdr:col>7</xdr:col>
                    <xdr:colOff>647700</xdr:colOff>
                    <xdr:row>31</xdr:row>
                    <xdr:rowOff>190500</xdr:rowOff>
                  </to>
                </anchor>
              </controlPr>
            </control>
          </mc:Choice>
        </mc:AlternateContent>
        <mc:AlternateContent xmlns:mc="http://schemas.openxmlformats.org/markup-compatibility/2006">
          <mc:Choice Requires="x14">
            <control shapeId="2395" r:id="rId93" name="Check Box 347">
              <controlPr defaultSize="0" autoFill="0" autoLine="0" autoPict="0">
                <anchor moveWithCells="1" sizeWithCells="1">
                  <from>
                    <xdr:col>7</xdr:col>
                    <xdr:colOff>342900</xdr:colOff>
                    <xdr:row>32</xdr:row>
                    <xdr:rowOff>19050</xdr:rowOff>
                  </from>
                  <to>
                    <xdr:col>7</xdr:col>
                    <xdr:colOff>647700</xdr:colOff>
                    <xdr:row>32</xdr:row>
                    <xdr:rowOff>190500</xdr:rowOff>
                  </to>
                </anchor>
              </controlPr>
            </control>
          </mc:Choice>
        </mc:AlternateContent>
        <mc:AlternateContent xmlns:mc="http://schemas.openxmlformats.org/markup-compatibility/2006">
          <mc:Choice Requires="x14">
            <control shapeId="2396" r:id="rId94" name="Check Box 348">
              <controlPr defaultSize="0" autoFill="0" autoLine="0" autoPict="0">
                <anchor moveWithCells="1" sizeWithCells="1">
                  <from>
                    <xdr:col>8</xdr:col>
                    <xdr:colOff>342900</xdr:colOff>
                    <xdr:row>23</xdr:row>
                    <xdr:rowOff>19050</xdr:rowOff>
                  </from>
                  <to>
                    <xdr:col>8</xdr:col>
                    <xdr:colOff>647700</xdr:colOff>
                    <xdr:row>23</xdr:row>
                    <xdr:rowOff>190500</xdr:rowOff>
                  </to>
                </anchor>
              </controlPr>
            </control>
          </mc:Choice>
        </mc:AlternateContent>
        <mc:AlternateContent xmlns:mc="http://schemas.openxmlformats.org/markup-compatibility/2006">
          <mc:Choice Requires="x14">
            <control shapeId="2397" r:id="rId95" name="Check Box 349">
              <controlPr defaultSize="0" autoFill="0" autoLine="0" autoPict="0">
                <anchor moveWithCells="1" sizeWithCells="1">
                  <from>
                    <xdr:col>8</xdr:col>
                    <xdr:colOff>342900</xdr:colOff>
                    <xdr:row>24</xdr:row>
                    <xdr:rowOff>19050</xdr:rowOff>
                  </from>
                  <to>
                    <xdr:col>8</xdr:col>
                    <xdr:colOff>647700</xdr:colOff>
                    <xdr:row>24</xdr:row>
                    <xdr:rowOff>190500</xdr:rowOff>
                  </to>
                </anchor>
              </controlPr>
            </control>
          </mc:Choice>
        </mc:AlternateContent>
        <mc:AlternateContent xmlns:mc="http://schemas.openxmlformats.org/markup-compatibility/2006">
          <mc:Choice Requires="x14">
            <control shapeId="2398" r:id="rId96" name="Check Box 350">
              <controlPr defaultSize="0" autoFill="0" autoLine="0" autoPict="0">
                <anchor moveWithCells="1" sizeWithCells="1">
                  <from>
                    <xdr:col>8</xdr:col>
                    <xdr:colOff>342900</xdr:colOff>
                    <xdr:row>25</xdr:row>
                    <xdr:rowOff>19050</xdr:rowOff>
                  </from>
                  <to>
                    <xdr:col>8</xdr:col>
                    <xdr:colOff>647700</xdr:colOff>
                    <xdr:row>25</xdr:row>
                    <xdr:rowOff>190500</xdr:rowOff>
                  </to>
                </anchor>
              </controlPr>
            </control>
          </mc:Choice>
        </mc:AlternateContent>
        <mc:AlternateContent xmlns:mc="http://schemas.openxmlformats.org/markup-compatibility/2006">
          <mc:Choice Requires="x14">
            <control shapeId="2399" r:id="rId97" name="Check Box 351">
              <controlPr defaultSize="0" autoFill="0" autoLine="0" autoPict="0">
                <anchor moveWithCells="1" sizeWithCells="1">
                  <from>
                    <xdr:col>8</xdr:col>
                    <xdr:colOff>342900</xdr:colOff>
                    <xdr:row>26</xdr:row>
                    <xdr:rowOff>19050</xdr:rowOff>
                  </from>
                  <to>
                    <xdr:col>8</xdr:col>
                    <xdr:colOff>647700</xdr:colOff>
                    <xdr:row>26</xdr:row>
                    <xdr:rowOff>190500</xdr:rowOff>
                  </to>
                </anchor>
              </controlPr>
            </control>
          </mc:Choice>
        </mc:AlternateContent>
        <mc:AlternateContent xmlns:mc="http://schemas.openxmlformats.org/markup-compatibility/2006">
          <mc:Choice Requires="x14">
            <control shapeId="2400" r:id="rId98" name="Check Box 352">
              <controlPr defaultSize="0" autoFill="0" autoLine="0" autoPict="0">
                <anchor moveWithCells="1" sizeWithCells="1">
                  <from>
                    <xdr:col>8</xdr:col>
                    <xdr:colOff>342900</xdr:colOff>
                    <xdr:row>27</xdr:row>
                    <xdr:rowOff>19050</xdr:rowOff>
                  </from>
                  <to>
                    <xdr:col>8</xdr:col>
                    <xdr:colOff>647700</xdr:colOff>
                    <xdr:row>27</xdr:row>
                    <xdr:rowOff>190500</xdr:rowOff>
                  </to>
                </anchor>
              </controlPr>
            </control>
          </mc:Choice>
        </mc:AlternateContent>
        <mc:AlternateContent xmlns:mc="http://schemas.openxmlformats.org/markup-compatibility/2006">
          <mc:Choice Requires="x14">
            <control shapeId="2401" r:id="rId99" name="Check Box 353">
              <controlPr defaultSize="0" autoFill="0" autoLine="0" autoPict="0">
                <anchor moveWithCells="1" sizeWithCells="1">
                  <from>
                    <xdr:col>8</xdr:col>
                    <xdr:colOff>342900</xdr:colOff>
                    <xdr:row>28</xdr:row>
                    <xdr:rowOff>19050</xdr:rowOff>
                  </from>
                  <to>
                    <xdr:col>8</xdr:col>
                    <xdr:colOff>647700</xdr:colOff>
                    <xdr:row>28</xdr:row>
                    <xdr:rowOff>190500</xdr:rowOff>
                  </to>
                </anchor>
              </controlPr>
            </control>
          </mc:Choice>
        </mc:AlternateContent>
        <mc:AlternateContent xmlns:mc="http://schemas.openxmlformats.org/markup-compatibility/2006">
          <mc:Choice Requires="x14">
            <control shapeId="2402" r:id="rId100" name="Check Box 354">
              <controlPr defaultSize="0" autoFill="0" autoLine="0" autoPict="0">
                <anchor moveWithCells="1" sizeWithCells="1">
                  <from>
                    <xdr:col>8</xdr:col>
                    <xdr:colOff>342900</xdr:colOff>
                    <xdr:row>29</xdr:row>
                    <xdr:rowOff>19050</xdr:rowOff>
                  </from>
                  <to>
                    <xdr:col>8</xdr:col>
                    <xdr:colOff>647700</xdr:colOff>
                    <xdr:row>29</xdr:row>
                    <xdr:rowOff>190500</xdr:rowOff>
                  </to>
                </anchor>
              </controlPr>
            </control>
          </mc:Choice>
        </mc:AlternateContent>
        <mc:AlternateContent xmlns:mc="http://schemas.openxmlformats.org/markup-compatibility/2006">
          <mc:Choice Requires="x14">
            <control shapeId="2403" r:id="rId101" name="Check Box 355">
              <controlPr defaultSize="0" autoFill="0" autoLine="0" autoPict="0">
                <anchor moveWithCells="1" sizeWithCells="1">
                  <from>
                    <xdr:col>8</xdr:col>
                    <xdr:colOff>342900</xdr:colOff>
                    <xdr:row>30</xdr:row>
                    <xdr:rowOff>19050</xdr:rowOff>
                  </from>
                  <to>
                    <xdr:col>8</xdr:col>
                    <xdr:colOff>647700</xdr:colOff>
                    <xdr:row>30</xdr:row>
                    <xdr:rowOff>190500</xdr:rowOff>
                  </to>
                </anchor>
              </controlPr>
            </control>
          </mc:Choice>
        </mc:AlternateContent>
        <mc:AlternateContent xmlns:mc="http://schemas.openxmlformats.org/markup-compatibility/2006">
          <mc:Choice Requires="x14">
            <control shapeId="2404" r:id="rId102" name="Check Box 356">
              <controlPr defaultSize="0" autoFill="0" autoLine="0" autoPict="0">
                <anchor moveWithCells="1" sizeWithCells="1">
                  <from>
                    <xdr:col>8</xdr:col>
                    <xdr:colOff>342900</xdr:colOff>
                    <xdr:row>31</xdr:row>
                    <xdr:rowOff>19050</xdr:rowOff>
                  </from>
                  <to>
                    <xdr:col>8</xdr:col>
                    <xdr:colOff>647700</xdr:colOff>
                    <xdr:row>31</xdr:row>
                    <xdr:rowOff>190500</xdr:rowOff>
                  </to>
                </anchor>
              </controlPr>
            </control>
          </mc:Choice>
        </mc:AlternateContent>
        <mc:AlternateContent xmlns:mc="http://schemas.openxmlformats.org/markup-compatibility/2006">
          <mc:Choice Requires="x14">
            <control shapeId="2405" r:id="rId103" name="Check Box 357">
              <controlPr defaultSize="0" autoFill="0" autoLine="0" autoPict="0">
                <anchor moveWithCells="1" sizeWithCells="1">
                  <from>
                    <xdr:col>8</xdr:col>
                    <xdr:colOff>342900</xdr:colOff>
                    <xdr:row>32</xdr:row>
                    <xdr:rowOff>19050</xdr:rowOff>
                  </from>
                  <to>
                    <xdr:col>8</xdr:col>
                    <xdr:colOff>647700</xdr:colOff>
                    <xdr:row>32</xdr:row>
                    <xdr:rowOff>190500</xdr:rowOff>
                  </to>
                </anchor>
              </controlPr>
            </control>
          </mc:Choice>
        </mc:AlternateContent>
        <mc:AlternateContent xmlns:mc="http://schemas.openxmlformats.org/markup-compatibility/2006">
          <mc:Choice Requires="x14">
            <control shapeId="2406" r:id="rId104" name="Check Box 358">
              <controlPr defaultSize="0" autoFill="0" autoLine="0" autoPict="0">
                <anchor moveWithCells="1" sizeWithCells="1">
                  <from>
                    <xdr:col>9</xdr:col>
                    <xdr:colOff>342900</xdr:colOff>
                    <xdr:row>23</xdr:row>
                    <xdr:rowOff>19050</xdr:rowOff>
                  </from>
                  <to>
                    <xdr:col>9</xdr:col>
                    <xdr:colOff>647700</xdr:colOff>
                    <xdr:row>23</xdr:row>
                    <xdr:rowOff>190500</xdr:rowOff>
                  </to>
                </anchor>
              </controlPr>
            </control>
          </mc:Choice>
        </mc:AlternateContent>
        <mc:AlternateContent xmlns:mc="http://schemas.openxmlformats.org/markup-compatibility/2006">
          <mc:Choice Requires="x14">
            <control shapeId="2407" r:id="rId105" name="Check Box 359">
              <controlPr defaultSize="0" autoFill="0" autoLine="0" autoPict="0">
                <anchor moveWithCells="1" sizeWithCells="1">
                  <from>
                    <xdr:col>9</xdr:col>
                    <xdr:colOff>342900</xdr:colOff>
                    <xdr:row>24</xdr:row>
                    <xdr:rowOff>19050</xdr:rowOff>
                  </from>
                  <to>
                    <xdr:col>9</xdr:col>
                    <xdr:colOff>647700</xdr:colOff>
                    <xdr:row>24</xdr:row>
                    <xdr:rowOff>190500</xdr:rowOff>
                  </to>
                </anchor>
              </controlPr>
            </control>
          </mc:Choice>
        </mc:AlternateContent>
        <mc:AlternateContent xmlns:mc="http://schemas.openxmlformats.org/markup-compatibility/2006">
          <mc:Choice Requires="x14">
            <control shapeId="2408" r:id="rId106" name="Check Box 360">
              <controlPr defaultSize="0" autoFill="0" autoLine="0" autoPict="0">
                <anchor moveWithCells="1" sizeWithCells="1">
                  <from>
                    <xdr:col>9</xdr:col>
                    <xdr:colOff>342900</xdr:colOff>
                    <xdr:row>25</xdr:row>
                    <xdr:rowOff>19050</xdr:rowOff>
                  </from>
                  <to>
                    <xdr:col>9</xdr:col>
                    <xdr:colOff>647700</xdr:colOff>
                    <xdr:row>25</xdr:row>
                    <xdr:rowOff>190500</xdr:rowOff>
                  </to>
                </anchor>
              </controlPr>
            </control>
          </mc:Choice>
        </mc:AlternateContent>
        <mc:AlternateContent xmlns:mc="http://schemas.openxmlformats.org/markup-compatibility/2006">
          <mc:Choice Requires="x14">
            <control shapeId="2409" r:id="rId107" name="Check Box 361">
              <controlPr defaultSize="0" autoFill="0" autoLine="0" autoPict="0">
                <anchor moveWithCells="1" sizeWithCells="1">
                  <from>
                    <xdr:col>9</xdr:col>
                    <xdr:colOff>342900</xdr:colOff>
                    <xdr:row>26</xdr:row>
                    <xdr:rowOff>19050</xdr:rowOff>
                  </from>
                  <to>
                    <xdr:col>9</xdr:col>
                    <xdr:colOff>647700</xdr:colOff>
                    <xdr:row>26</xdr:row>
                    <xdr:rowOff>190500</xdr:rowOff>
                  </to>
                </anchor>
              </controlPr>
            </control>
          </mc:Choice>
        </mc:AlternateContent>
        <mc:AlternateContent xmlns:mc="http://schemas.openxmlformats.org/markup-compatibility/2006">
          <mc:Choice Requires="x14">
            <control shapeId="2410" r:id="rId108" name="Check Box 362">
              <controlPr defaultSize="0" autoFill="0" autoLine="0" autoPict="0">
                <anchor moveWithCells="1" sizeWithCells="1">
                  <from>
                    <xdr:col>9</xdr:col>
                    <xdr:colOff>342900</xdr:colOff>
                    <xdr:row>27</xdr:row>
                    <xdr:rowOff>19050</xdr:rowOff>
                  </from>
                  <to>
                    <xdr:col>9</xdr:col>
                    <xdr:colOff>647700</xdr:colOff>
                    <xdr:row>27</xdr:row>
                    <xdr:rowOff>190500</xdr:rowOff>
                  </to>
                </anchor>
              </controlPr>
            </control>
          </mc:Choice>
        </mc:AlternateContent>
        <mc:AlternateContent xmlns:mc="http://schemas.openxmlformats.org/markup-compatibility/2006">
          <mc:Choice Requires="x14">
            <control shapeId="2411" r:id="rId109" name="Check Box 363">
              <controlPr defaultSize="0" autoFill="0" autoLine="0" autoPict="0">
                <anchor moveWithCells="1" sizeWithCells="1">
                  <from>
                    <xdr:col>9</xdr:col>
                    <xdr:colOff>342900</xdr:colOff>
                    <xdr:row>28</xdr:row>
                    <xdr:rowOff>19050</xdr:rowOff>
                  </from>
                  <to>
                    <xdr:col>9</xdr:col>
                    <xdr:colOff>647700</xdr:colOff>
                    <xdr:row>28</xdr:row>
                    <xdr:rowOff>190500</xdr:rowOff>
                  </to>
                </anchor>
              </controlPr>
            </control>
          </mc:Choice>
        </mc:AlternateContent>
        <mc:AlternateContent xmlns:mc="http://schemas.openxmlformats.org/markup-compatibility/2006">
          <mc:Choice Requires="x14">
            <control shapeId="2412" r:id="rId110" name="Check Box 364">
              <controlPr defaultSize="0" autoFill="0" autoLine="0" autoPict="0">
                <anchor moveWithCells="1" sizeWithCells="1">
                  <from>
                    <xdr:col>9</xdr:col>
                    <xdr:colOff>342900</xdr:colOff>
                    <xdr:row>29</xdr:row>
                    <xdr:rowOff>19050</xdr:rowOff>
                  </from>
                  <to>
                    <xdr:col>9</xdr:col>
                    <xdr:colOff>647700</xdr:colOff>
                    <xdr:row>29</xdr:row>
                    <xdr:rowOff>190500</xdr:rowOff>
                  </to>
                </anchor>
              </controlPr>
            </control>
          </mc:Choice>
        </mc:AlternateContent>
        <mc:AlternateContent xmlns:mc="http://schemas.openxmlformats.org/markup-compatibility/2006">
          <mc:Choice Requires="x14">
            <control shapeId="2413" r:id="rId111" name="Check Box 365">
              <controlPr defaultSize="0" autoFill="0" autoLine="0" autoPict="0">
                <anchor moveWithCells="1" sizeWithCells="1">
                  <from>
                    <xdr:col>9</xdr:col>
                    <xdr:colOff>342900</xdr:colOff>
                    <xdr:row>30</xdr:row>
                    <xdr:rowOff>19050</xdr:rowOff>
                  </from>
                  <to>
                    <xdr:col>9</xdr:col>
                    <xdr:colOff>647700</xdr:colOff>
                    <xdr:row>30</xdr:row>
                    <xdr:rowOff>190500</xdr:rowOff>
                  </to>
                </anchor>
              </controlPr>
            </control>
          </mc:Choice>
        </mc:AlternateContent>
        <mc:AlternateContent xmlns:mc="http://schemas.openxmlformats.org/markup-compatibility/2006">
          <mc:Choice Requires="x14">
            <control shapeId="2414" r:id="rId112" name="Check Box 366">
              <controlPr defaultSize="0" autoFill="0" autoLine="0" autoPict="0">
                <anchor moveWithCells="1" sizeWithCells="1">
                  <from>
                    <xdr:col>9</xdr:col>
                    <xdr:colOff>342900</xdr:colOff>
                    <xdr:row>31</xdr:row>
                    <xdr:rowOff>19050</xdr:rowOff>
                  </from>
                  <to>
                    <xdr:col>9</xdr:col>
                    <xdr:colOff>647700</xdr:colOff>
                    <xdr:row>31</xdr:row>
                    <xdr:rowOff>190500</xdr:rowOff>
                  </to>
                </anchor>
              </controlPr>
            </control>
          </mc:Choice>
        </mc:AlternateContent>
        <mc:AlternateContent xmlns:mc="http://schemas.openxmlformats.org/markup-compatibility/2006">
          <mc:Choice Requires="x14">
            <control shapeId="2415" r:id="rId113" name="Check Box 367">
              <controlPr defaultSize="0" autoFill="0" autoLine="0" autoPict="0">
                <anchor moveWithCells="1" sizeWithCells="1">
                  <from>
                    <xdr:col>9</xdr:col>
                    <xdr:colOff>342900</xdr:colOff>
                    <xdr:row>32</xdr:row>
                    <xdr:rowOff>19050</xdr:rowOff>
                  </from>
                  <to>
                    <xdr:col>9</xdr:col>
                    <xdr:colOff>647700</xdr:colOff>
                    <xdr:row>32</xdr:row>
                    <xdr:rowOff>190500</xdr:rowOff>
                  </to>
                </anchor>
              </controlPr>
            </control>
          </mc:Choice>
        </mc:AlternateContent>
        <mc:AlternateContent xmlns:mc="http://schemas.openxmlformats.org/markup-compatibility/2006">
          <mc:Choice Requires="x14">
            <control shapeId="2542" r:id="rId114" name="Check Box 494">
              <controlPr defaultSize="0" autoFill="0" autoLine="0" autoPict="0">
                <anchor moveWithCells="1" sizeWithCells="1">
                  <from>
                    <xdr:col>4</xdr:col>
                    <xdr:colOff>342900</xdr:colOff>
                    <xdr:row>33</xdr:row>
                    <xdr:rowOff>19050</xdr:rowOff>
                  </from>
                  <to>
                    <xdr:col>4</xdr:col>
                    <xdr:colOff>647700</xdr:colOff>
                    <xdr:row>33</xdr:row>
                    <xdr:rowOff>190500</xdr:rowOff>
                  </to>
                </anchor>
              </controlPr>
            </control>
          </mc:Choice>
        </mc:AlternateContent>
        <mc:AlternateContent xmlns:mc="http://schemas.openxmlformats.org/markup-compatibility/2006">
          <mc:Choice Requires="x14">
            <control shapeId="2543" r:id="rId115" name="Check Box 495">
              <controlPr defaultSize="0" autoFill="0" autoLine="0" autoPict="0">
                <anchor moveWithCells="1" sizeWithCells="1">
                  <from>
                    <xdr:col>5</xdr:col>
                    <xdr:colOff>342900</xdr:colOff>
                    <xdr:row>33</xdr:row>
                    <xdr:rowOff>19050</xdr:rowOff>
                  </from>
                  <to>
                    <xdr:col>5</xdr:col>
                    <xdr:colOff>647700</xdr:colOff>
                    <xdr:row>33</xdr:row>
                    <xdr:rowOff>190500</xdr:rowOff>
                  </to>
                </anchor>
              </controlPr>
            </control>
          </mc:Choice>
        </mc:AlternateContent>
        <mc:AlternateContent xmlns:mc="http://schemas.openxmlformats.org/markup-compatibility/2006">
          <mc:Choice Requires="x14">
            <control shapeId="2544" r:id="rId116" name="Check Box 496">
              <controlPr defaultSize="0" autoFill="0" autoLine="0" autoPict="0">
                <anchor moveWithCells="1" sizeWithCells="1">
                  <from>
                    <xdr:col>6</xdr:col>
                    <xdr:colOff>342900</xdr:colOff>
                    <xdr:row>33</xdr:row>
                    <xdr:rowOff>19050</xdr:rowOff>
                  </from>
                  <to>
                    <xdr:col>6</xdr:col>
                    <xdr:colOff>647700</xdr:colOff>
                    <xdr:row>33</xdr:row>
                    <xdr:rowOff>190500</xdr:rowOff>
                  </to>
                </anchor>
              </controlPr>
            </control>
          </mc:Choice>
        </mc:AlternateContent>
        <mc:AlternateContent xmlns:mc="http://schemas.openxmlformats.org/markup-compatibility/2006">
          <mc:Choice Requires="x14">
            <control shapeId="2545" r:id="rId117" name="Check Box 497">
              <controlPr defaultSize="0" autoFill="0" autoLine="0" autoPict="0">
                <anchor moveWithCells="1" sizeWithCells="1">
                  <from>
                    <xdr:col>7</xdr:col>
                    <xdr:colOff>342900</xdr:colOff>
                    <xdr:row>33</xdr:row>
                    <xdr:rowOff>19050</xdr:rowOff>
                  </from>
                  <to>
                    <xdr:col>7</xdr:col>
                    <xdr:colOff>647700</xdr:colOff>
                    <xdr:row>33</xdr:row>
                    <xdr:rowOff>190500</xdr:rowOff>
                  </to>
                </anchor>
              </controlPr>
            </control>
          </mc:Choice>
        </mc:AlternateContent>
        <mc:AlternateContent xmlns:mc="http://schemas.openxmlformats.org/markup-compatibility/2006">
          <mc:Choice Requires="x14">
            <control shapeId="2546" r:id="rId118" name="Check Box 498">
              <controlPr defaultSize="0" autoFill="0" autoLine="0" autoPict="0">
                <anchor moveWithCells="1" sizeWithCells="1">
                  <from>
                    <xdr:col>8</xdr:col>
                    <xdr:colOff>342900</xdr:colOff>
                    <xdr:row>33</xdr:row>
                    <xdr:rowOff>19050</xdr:rowOff>
                  </from>
                  <to>
                    <xdr:col>8</xdr:col>
                    <xdr:colOff>647700</xdr:colOff>
                    <xdr:row>33</xdr:row>
                    <xdr:rowOff>190500</xdr:rowOff>
                  </to>
                </anchor>
              </controlPr>
            </control>
          </mc:Choice>
        </mc:AlternateContent>
        <mc:AlternateContent xmlns:mc="http://schemas.openxmlformats.org/markup-compatibility/2006">
          <mc:Choice Requires="x14">
            <control shapeId="2547" r:id="rId119" name="Check Box 499">
              <controlPr defaultSize="0" autoFill="0" autoLine="0" autoPict="0">
                <anchor moveWithCells="1" sizeWithCells="1">
                  <from>
                    <xdr:col>9</xdr:col>
                    <xdr:colOff>342900</xdr:colOff>
                    <xdr:row>33</xdr:row>
                    <xdr:rowOff>19050</xdr:rowOff>
                  </from>
                  <to>
                    <xdr:col>9</xdr:col>
                    <xdr:colOff>647700</xdr:colOff>
                    <xdr:row>33</xdr:row>
                    <xdr:rowOff>190500</xdr:rowOff>
                  </to>
                </anchor>
              </controlPr>
            </control>
          </mc:Choice>
        </mc:AlternateContent>
        <mc:AlternateContent xmlns:mc="http://schemas.openxmlformats.org/markup-compatibility/2006">
          <mc:Choice Requires="x14">
            <control shapeId="2548" r:id="rId120" name="Check Box 500">
              <controlPr defaultSize="0" autoFill="0" autoLine="0" autoPict="0">
                <anchor moveWithCells="1" sizeWithCells="1">
                  <from>
                    <xdr:col>4</xdr:col>
                    <xdr:colOff>342900</xdr:colOff>
                    <xdr:row>34</xdr:row>
                    <xdr:rowOff>19050</xdr:rowOff>
                  </from>
                  <to>
                    <xdr:col>4</xdr:col>
                    <xdr:colOff>647700</xdr:colOff>
                    <xdr:row>34</xdr:row>
                    <xdr:rowOff>190500</xdr:rowOff>
                  </to>
                </anchor>
              </controlPr>
            </control>
          </mc:Choice>
        </mc:AlternateContent>
        <mc:AlternateContent xmlns:mc="http://schemas.openxmlformats.org/markup-compatibility/2006">
          <mc:Choice Requires="x14">
            <control shapeId="2549" r:id="rId121" name="Check Box 501">
              <controlPr defaultSize="0" autoFill="0" autoLine="0" autoPict="0">
                <anchor moveWithCells="1" sizeWithCells="1">
                  <from>
                    <xdr:col>5</xdr:col>
                    <xdr:colOff>342900</xdr:colOff>
                    <xdr:row>34</xdr:row>
                    <xdr:rowOff>19050</xdr:rowOff>
                  </from>
                  <to>
                    <xdr:col>5</xdr:col>
                    <xdr:colOff>647700</xdr:colOff>
                    <xdr:row>34</xdr:row>
                    <xdr:rowOff>190500</xdr:rowOff>
                  </to>
                </anchor>
              </controlPr>
            </control>
          </mc:Choice>
        </mc:AlternateContent>
        <mc:AlternateContent xmlns:mc="http://schemas.openxmlformats.org/markup-compatibility/2006">
          <mc:Choice Requires="x14">
            <control shapeId="2550" r:id="rId122" name="Check Box 502">
              <controlPr defaultSize="0" autoFill="0" autoLine="0" autoPict="0">
                <anchor moveWithCells="1" sizeWithCells="1">
                  <from>
                    <xdr:col>6</xdr:col>
                    <xdr:colOff>342900</xdr:colOff>
                    <xdr:row>34</xdr:row>
                    <xdr:rowOff>19050</xdr:rowOff>
                  </from>
                  <to>
                    <xdr:col>6</xdr:col>
                    <xdr:colOff>647700</xdr:colOff>
                    <xdr:row>34</xdr:row>
                    <xdr:rowOff>190500</xdr:rowOff>
                  </to>
                </anchor>
              </controlPr>
            </control>
          </mc:Choice>
        </mc:AlternateContent>
        <mc:AlternateContent xmlns:mc="http://schemas.openxmlformats.org/markup-compatibility/2006">
          <mc:Choice Requires="x14">
            <control shapeId="2551" r:id="rId123" name="Check Box 503">
              <controlPr defaultSize="0" autoFill="0" autoLine="0" autoPict="0">
                <anchor moveWithCells="1" sizeWithCells="1">
                  <from>
                    <xdr:col>7</xdr:col>
                    <xdr:colOff>342900</xdr:colOff>
                    <xdr:row>34</xdr:row>
                    <xdr:rowOff>19050</xdr:rowOff>
                  </from>
                  <to>
                    <xdr:col>7</xdr:col>
                    <xdr:colOff>647700</xdr:colOff>
                    <xdr:row>34</xdr:row>
                    <xdr:rowOff>190500</xdr:rowOff>
                  </to>
                </anchor>
              </controlPr>
            </control>
          </mc:Choice>
        </mc:AlternateContent>
        <mc:AlternateContent xmlns:mc="http://schemas.openxmlformats.org/markup-compatibility/2006">
          <mc:Choice Requires="x14">
            <control shapeId="2552" r:id="rId124" name="Check Box 504">
              <controlPr defaultSize="0" autoFill="0" autoLine="0" autoPict="0">
                <anchor moveWithCells="1" sizeWithCells="1">
                  <from>
                    <xdr:col>8</xdr:col>
                    <xdr:colOff>342900</xdr:colOff>
                    <xdr:row>34</xdr:row>
                    <xdr:rowOff>19050</xdr:rowOff>
                  </from>
                  <to>
                    <xdr:col>8</xdr:col>
                    <xdr:colOff>647700</xdr:colOff>
                    <xdr:row>34</xdr:row>
                    <xdr:rowOff>190500</xdr:rowOff>
                  </to>
                </anchor>
              </controlPr>
            </control>
          </mc:Choice>
        </mc:AlternateContent>
        <mc:AlternateContent xmlns:mc="http://schemas.openxmlformats.org/markup-compatibility/2006">
          <mc:Choice Requires="x14">
            <control shapeId="2553" r:id="rId125" name="Check Box 505">
              <controlPr defaultSize="0" autoFill="0" autoLine="0" autoPict="0">
                <anchor moveWithCells="1" sizeWithCells="1">
                  <from>
                    <xdr:col>9</xdr:col>
                    <xdr:colOff>342900</xdr:colOff>
                    <xdr:row>34</xdr:row>
                    <xdr:rowOff>19050</xdr:rowOff>
                  </from>
                  <to>
                    <xdr:col>9</xdr:col>
                    <xdr:colOff>647700</xdr:colOff>
                    <xdr:row>34</xdr:row>
                    <xdr:rowOff>190500</xdr:rowOff>
                  </to>
                </anchor>
              </controlPr>
            </control>
          </mc:Choice>
        </mc:AlternateContent>
        <mc:AlternateContent xmlns:mc="http://schemas.openxmlformats.org/markup-compatibility/2006">
          <mc:Choice Requires="x14">
            <control shapeId="2554" r:id="rId126" name="Check Box 506">
              <controlPr defaultSize="0" autoFill="0" autoLine="0" autoPict="0">
                <anchor moveWithCells="1" sizeWithCells="1">
                  <from>
                    <xdr:col>4</xdr:col>
                    <xdr:colOff>342900</xdr:colOff>
                    <xdr:row>35</xdr:row>
                    <xdr:rowOff>19050</xdr:rowOff>
                  </from>
                  <to>
                    <xdr:col>4</xdr:col>
                    <xdr:colOff>647700</xdr:colOff>
                    <xdr:row>35</xdr:row>
                    <xdr:rowOff>190500</xdr:rowOff>
                  </to>
                </anchor>
              </controlPr>
            </control>
          </mc:Choice>
        </mc:AlternateContent>
        <mc:AlternateContent xmlns:mc="http://schemas.openxmlformats.org/markup-compatibility/2006">
          <mc:Choice Requires="x14">
            <control shapeId="2555" r:id="rId127" name="Check Box 507">
              <controlPr defaultSize="0" autoFill="0" autoLine="0" autoPict="0">
                <anchor moveWithCells="1" sizeWithCells="1">
                  <from>
                    <xdr:col>5</xdr:col>
                    <xdr:colOff>342900</xdr:colOff>
                    <xdr:row>35</xdr:row>
                    <xdr:rowOff>19050</xdr:rowOff>
                  </from>
                  <to>
                    <xdr:col>5</xdr:col>
                    <xdr:colOff>647700</xdr:colOff>
                    <xdr:row>35</xdr:row>
                    <xdr:rowOff>190500</xdr:rowOff>
                  </to>
                </anchor>
              </controlPr>
            </control>
          </mc:Choice>
        </mc:AlternateContent>
        <mc:AlternateContent xmlns:mc="http://schemas.openxmlformats.org/markup-compatibility/2006">
          <mc:Choice Requires="x14">
            <control shapeId="2556" r:id="rId128" name="Check Box 508">
              <controlPr defaultSize="0" autoFill="0" autoLine="0" autoPict="0">
                <anchor moveWithCells="1" sizeWithCells="1">
                  <from>
                    <xdr:col>6</xdr:col>
                    <xdr:colOff>342900</xdr:colOff>
                    <xdr:row>35</xdr:row>
                    <xdr:rowOff>19050</xdr:rowOff>
                  </from>
                  <to>
                    <xdr:col>6</xdr:col>
                    <xdr:colOff>647700</xdr:colOff>
                    <xdr:row>35</xdr:row>
                    <xdr:rowOff>190500</xdr:rowOff>
                  </to>
                </anchor>
              </controlPr>
            </control>
          </mc:Choice>
        </mc:AlternateContent>
        <mc:AlternateContent xmlns:mc="http://schemas.openxmlformats.org/markup-compatibility/2006">
          <mc:Choice Requires="x14">
            <control shapeId="2557" r:id="rId129" name="Check Box 509">
              <controlPr defaultSize="0" autoFill="0" autoLine="0" autoPict="0">
                <anchor moveWithCells="1" sizeWithCells="1">
                  <from>
                    <xdr:col>7</xdr:col>
                    <xdr:colOff>342900</xdr:colOff>
                    <xdr:row>35</xdr:row>
                    <xdr:rowOff>19050</xdr:rowOff>
                  </from>
                  <to>
                    <xdr:col>7</xdr:col>
                    <xdr:colOff>647700</xdr:colOff>
                    <xdr:row>35</xdr:row>
                    <xdr:rowOff>190500</xdr:rowOff>
                  </to>
                </anchor>
              </controlPr>
            </control>
          </mc:Choice>
        </mc:AlternateContent>
        <mc:AlternateContent xmlns:mc="http://schemas.openxmlformats.org/markup-compatibility/2006">
          <mc:Choice Requires="x14">
            <control shapeId="2558" r:id="rId130" name="Check Box 510">
              <controlPr defaultSize="0" autoFill="0" autoLine="0" autoPict="0">
                <anchor moveWithCells="1" sizeWithCells="1">
                  <from>
                    <xdr:col>8</xdr:col>
                    <xdr:colOff>342900</xdr:colOff>
                    <xdr:row>35</xdr:row>
                    <xdr:rowOff>19050</xdr:rowOff>
                  </from>
                  <to>
                    <xdr:col>8</xdr:col>
                    <xdr:colOff>647700</xdr:colOff>
                    <xdr:row>35</xdr:row>
                    <xdr:rowOff>190500</xdr:rowOff>
                  </to>
                </anchor>
              </controlPr>
            </control>
          </mc:Choice>
        </mc:AlternateContent>
        <mc:AlternateContent xmlns:mc="http://schemas.openxmlformats.org/markup-compatibility/2006">
          <mc:Choice Requires="x14">
            <control shapeId="2559" r:id="rId131" name="Check Box 511">
              <controlPr defaultSize="0" autoFill="0" autoLine="0" autoPict="0">
                <anchor moveWithCells="1" sizeWithCells="1">
                  <from>
                    <xdr:col>9</xdr:col>
                    <xdr:colOff>342900</xdr:colOff>
                    <xdr:row>35</xdr:row>
                    <xdr:rowOff>19050</xdr:rowOff>
                  </from>
                  <to>
                    <xdr:col>9</xdr:col>
                    <xdr:colOff>647700</xdr:colOff>
                    <xdr:row>35</xdr:row>
                    <xdr:rowOff>190500</xdr:rowOff>
                  </to>
                </anchor>
              </controlPr>
            </control>
          </mc:Choice>
        </mc:AlternateContent>
        <mc:AlternateContent xmlns:mc="http://schemas.openxmlformats.org/markup-compatibility/2006">
          <mc:Choice Requires="x14">
            <control shapeId="2560" r:id="rId132" name="Check Box 512">
              <controlPr defaultSize="0" autoFill="0" autoLine="0" autoPict="0">
                <anchor moveWithCells="1" sizeWithCells="1">
                  <from>
                    <xdr:col>4</xdr:col>
                    <xdr:colOff>342900</xdr:colOff>
                    <xdr:row>36</xdr:row>
                    <xdr:rowOff>19050</xdr:rowOff>
                  </from>
                  <to>
                    <xdr:col>4</xdr:col>
                    <xdr:colOff>647700</xdr:colOff>
                    <xdr:row>36</xdr:row>
                    <xdr:rowOff>190500</xdr:rowOff>
                  </to>
                </anchor>
              </controlPr>
            </control>
          </mc:Choice>
        </mc:AlternateContent>
        <mc:AlternateContent xmlns:mc="http://schemas.openxmlformats.org/markup-compatibility/2006">
          <mc:Choice Requires="x14">
            <control shapeId="2561" r:id="rId133" name="Check Box 513">
              <controlPr defaultSize="0" autoFill="0" autoLine="0" autoPict="0">
                <anchor moveWithCells="1" sizeWithCells="1">
                  <from>
                    <xdr:col>5</xdr:col>
                    <xdr:colOff>342900</xdr:colOff>
                    <xdr:row>36</xdr:row>
                    <xdr:rowOff>19050</xdr:rowOff>
                  </from>
                  <to>
                    <xdr:col>5</xdr:col>
                    <xdr:colOff>647700</xdr:colOff>
                    <xdr:row>36</xdr:row>
                    <xdr:rowOff>190500</xdr:rowOff>
                  </to>
                </anchor>
              </controlPr>
            </control>
          </mc:Choice>
        </mc:AlternateContent>
        <mc:AlternateContent xmlns:mc="http://schemas.openxmlformats.org/markup-compatibility/2006">
          <mc:Choice Requires="x14">
            <control shapeId="2562" r:id="rId134" name="Check Box 514">
              <controlPr defaultSize="0" autoFill="0" autoLine="0" autoPict="0">
                <anchor moveWithCells="1" sizeWithCells="1">
                  <from>
                    <xdr:col>6</xdr:col>
                    <xdr:colOff>342900</xdr:colOff>
                    <xdr:row>36</xdr:row>
                    <xdr:rowOff>19050</xdr:rowOff>
                  </from>
                  <to>
                    <xdr:col>6</xdr:col>
                    <xdr:colOff>647700</xdr:colOff>
                    <xdr:row>36</xdr:row>
                    <xdr:rowOff>190500</xdr:rowOff>
                  </to>
                </anchor>
              </controlPr>
            </control>
          </mc:Choice>
        </mc:AlternateContent>
        <mc:AlternateContent xmlns:mc="http://schemas.openxmlformats.org/markup-compatibility/2006">
          <mc:Choice Requires="x14">
            <control shapeId="2563" r:id="rId135" name="Check Box 515">
              <controlPr defaultSize="0" autoFill="0" autoLine="0" autoPict="0">
                <anchor moveWithCells="1" sizeWithCells="1">
                  <from>
                    <xdr:col>7</xdr:col>
                    <xdr:colOff>342900</xdr:colOff>
                    <xdr:row>36</xdr:row>
                    <xdr:rowOff>19050</xdr:rowOff>
                  </from>
                  <to>
                    <xdr:col>7</xdr:col>
                    <xdr:colOff>647700</xdr:colOff>
                    <xdr:row>36</xdr:row>
                    <xdr:rowOff>190500</xdr:rowOff>
                  </to>
                </anchor>
              </controlPr>
            </control>
          </mc:Choice>
        </mc:AlternateContent>
        <mc:AlternateContent xmlns:mc="http://schemas.openxmlformats.org/markup-compatibility/2006">
          <mc:Choice Requires="x14">
            <control shapeId="2564" r:id="rId136" name="Check Box 516">
              <controlPr defaultSize="0" autoFill="0" autoLine="0" autoPict="0">
                <anchor moveWithCells="1" sizeWithCells="1">
                  <from>
                    <xdr:col>8</xdr:col>
                    <xdr:colOff>342900</xdr:colOff>
                    <xdr:row>36</xdr:row>
                    <xdr:rowOff>19050</xdr:rowOff>
                  </from>
                  <to>
                    <xdr:col>8</xdr:col>
                    <xdr:colOff>647700</xdr:colOff>
                    <xdr:row>36</xdr:row>
                    <xdr:rowOff>190500</xdr:rowOff>
                  </to>
                </anchor>
              </controlPr>
            </control>
          </mc:Choice>
        </mc:AlternateContent>
        <mc:AlternateContent xmlns:mc="http://schemas.openxmlformats.org/markup-compatibility/2006">
          <mc:Choice Requires="x14">
            <control shapeId="2565" r:id="rId137" name="Check Box 517">
              <controlPr defaultSize="0" autoFill="0" autoLine="0" autoPict="0">
                <anchor moveWithCells="1" sizeWithCells="1">
                  <from>
                    <xdr:col>9</xdr:col>
                    <xdr:colOff>342900</xdr:colOff>
                    <xdr:row>36</xdr:row>
                    <xdr:rowOff>19050</xdr:rowOff>
                  </from>
                  <to>
                    <xdr:col>9</xdr:col>
                    <xdr:colOff>647700</xdr:colOff>
                    <xdr:row>36</xdr:row>
                    <xdr:rowOff>190500</xdr:rowOff>
                  </to>
                </anchor>
              </controlPr>
            </control>
          </mc:Choice>
        </mc:AlternateContent>
        <mc:AlternateContent xmlns:mc="http://schemas.openxmlformats.org/markup-compatibility/2006">
          <mc:Choice Requires="x14">
            <control shapeId="2566" r:id="rId138" name="Check Box 518">
              <controlPr defaultSize="0" autoFill="0" autoLine="0" autoPict="0">
                <anchor moveWithCells="1" sizeWithCells="1">
                  <from>
                    <xdr:col>4</xdr:col>
                    <xdr:colOff>342900</xdr:colOff>
                    <xdr:row>37</xdr:row>
                    <xdr:rowOff>19050</xdr:rowOff>
                  </from>
                  <to>
                    <xdr:col>4</xdr:col>
                    <xdr:colOff>647700</xdr:colOff>
                    <xdr:row>37</xdr:row>
                    <xdr:rowOff>190500</xdr:rowOff>
                  </to>
                </anchor>
              </controlPr>
            </control>
          </mc:Choice>
        </mc:AlternateContent>
        <mc:AlternateContent xmlns:mc="http://schemas.openxmlformats.org/markup-compatibility/2006">
          <mc:Choice Requires="x14">
            <control shapeId="2567" r:id="rId139" name="Check Box 519">
              <controlPr defaultSize="0" autoFill="0" autoLine="0" autoPict="0">
                <anchor moveWithCells="1" sizeWithCells="1">
                  <from>
                    <xdr:col>5</xdr:col>
                    <xdr:colOff>342900</xdr:colOff>
                    <xdr:row>37</xdr:row>
                    <xdr:rowOff>19050</xdr:rowOff>
                  </from>
                  <to>
                    <xdr:col>5</xdr:col>
                    <xdr:colOff>647700</xdr:colOff>
                    <xdr:row>37</xdr:row>
                    <xdr:rowOff>190500</xdr:rowOff>
                  </to>
                </anchor>
              </controlPr>
            </control>
          </mc:Choice>
        </mc:AlternateContent>
        <mc:AlternateContent xmlns:mc="http://schemas.openxmlformats.org/markup-compatibility/2006">
          <mc:Choice Requires="x14">
            <control shapeId="2568" r:id="rId140" name="Check Box 520">
              <controlPr defaultSize="0" autoFill="0" autoLine="0" autoPict="0">
                <anchor moveWithCells="1" sizeWithCells="1">
                  <from>
                    <xdr:col>6</xdr:col>
                    <xdr:colOff>342900</xdr:colOff>
                    <xdr:row>37</xdr:row>
                    <xdr:rowOff>19050</xdr:rowOff>
                  </from>
                  <to>
                    <xdr:col>6</xdr:col>
                    <xdr:colOff>647700</xdr:colOff>
                    <xdr:row>37</xdr:row>
                    <xdr:rowOff>190500</xdr:rowOff>
                  </to>
                </anchor>
              </controlPr>
            </control>
          </mc:Choice>
        </mc:AlternateContent>
        <mc:AlternateContent xmlns:mc="http://schemas.openxmlformats.org/markup-compatibility/2006">
          <mc:Choice Requires="x14">
            <control shapeId="2569" r:id="rId141" name="Check Box 521">
              <controlPr defaultSize="0" autoFill="0" autoLine="0" autoPict="0">
                <anchor moveWithCells="1" sizeWithCells="1">
                  <from>
                    <xdr:col>7</xdr:col>
                    <xdr:colOff>342900</xdr:colOff>
                    <xdr:row>37</xdr:row>
                    <xdr:rowOff>19050</xdr:rowOff>
                  </from>
                  <to>
                    <xdr:col>7</xdr:col>
                    <xdr:colOff>647700</xdr:colOff>
                    <xdr:row>37</xdr:row>
                    <xdr:rowOff>190500</xdr:rowOff>
                  </to>
                </anchor>
              </controlPr>
            </control>
          </mc:Choice>
        </mc:AlternateContent>
        <mc:AlternateContent xmlns:mc="http://schemas.openxmlformats.org/markup-compatibility/2006">
          <mc:Choice Requires="x14">
            <control shapeId="2570" r:id="rId142" name="Check Box 522">
              <controlPr defaultSize="0" autoFill="0" autoLine="0" autoPict="0">
                <anchor moveWithCells="1" sizeWithCells="1">
                  <from>
                    <xdr:col>8</xdr:col>
                    <xdr:colOff>342900</xdr:colOff>
                    <xdr:row>37</xdr:row>
                    <xdr:rowOff>19050</xdr:rowOff>
                  </from>
                  <to>
                    <xdr:col>8</xdr:col>
                    <xdr:colOff>647700</xdr:colOff>
                    <xdr:row>37</xdr:row>
                    <xdr:rowOff>190500</xdr:rowOff>
                  </to>
                </anchor>
              </controlPr>
            </control>
          </mc:Choice>
        </mc:AlternateContent>
        <mc:AlternateContent xmlns:mc="http://schemas.openxmlformats.org/markup-compatibility/2006">
          <mc:Choice Requires="x14">
            <control shapeId="2571" r:id="rId143" name="Check Box 523">
              <controlPr defaultSize="0" autoFill="0" autoLine="0" autoPict="0">
                <anchor moveWithCells="1" sizeWithCells="1">
                  <from>
                    <xdr:col>9</xdr:col>
                    <xdr:colOff>342900</xdr:colOff>
                    <xdr:row>37</xdr:row>
                    <xdr:rowOff>19050</xdr:rowOff>
                  </from>
                  <to>
                    <xdr:col>9</xdr:col>
                    <xdr:colOff>647700</xdr:colOff>
                    <xdr:row>37</xdr:row>
                    <xdr:rowOff>190500</xdr:rowOff>
                  </to>
                </anchor>
              </controlPr>
            </control>
          </mc:Choice>
        </mc:AlternateContent>
        <mc:AlternateContent xmlns:mc="http://schemas.openxmlformats.org/markup-compatibility/2006">
          <mc:Choice Requires="x14">
            <control shapeId="2575" r:id="rId144" name="Button 527">
              <controlPr defaultSize="0" print="0" autoFill="0" autoPict="0" macro="[0]!Module1AutoFitCells">
                <anchor moveWithCells="1" sizeWithCells="1">
                  <from>
                    <xdr:col>3</xdr:col>
                    <xdr:colOff>1885950</xdr:colOff>
                    <xdr:row>39</xdr:row>
                    <xdr:rowOff>38100</xdr:rowOff>
                  </from>
                  <to>
                    <xdr:col>4</xdr:col>
                    <xdr:colOff>0</xdr:colOff>
                    <xdr:row>40</xdr:row>
                    <xdr:rowOff>104775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autoPageBreaks="0" fitToPage="1"/>
  </sheetPr>
  <dimension ref="C1:BT700"/>
  <sheetViews>
    <sheetView showGridLines="0" showRowColHeaders="0" zoomScaleNormal="100" zoomScaleSheetLayoutView="40" workbookViewId="0">
      <selection activeCell="C3" sqref="C3:M3"/>
    </sheetView>
  </sheetViews>
  <sheetFormatPr defaultColWidth="9.140625" defaultRowHeight="15" x14ac:dyDescent="0.25"/>
  <cols>
    <col min="1" max="1" width="3.28515625" customWidth="1"/>
    <col min="2" max="2" width="0.5703125" customWidth="1"/>
    <col min="3" max="3" width="12.28515625" customWidth="1"/>
    <col min="4" max="4" width="2.140625" customWidth="1"/>
    <col min="5" max="8" width="9.5703125" customWidth="1"/>
    <col min="9" max="9" width="2.140625" customWidth="1"/>
    <col min="10" max="10" width="48" customWidth="1"/>
    <col min="11" max="11" width="6.85546875" customWidth="1"/>
    <col min="12" max="12" width="5.85546875" customWidth="1"/>
    <col min="13" max="13" width="6.85546875" customWidth="1"/>
    <col min="14" max="14" width="6.140625" customWidth="1"/>
    <col min="15" max="15" width="16.28515625" hidden="1" customWidth="1"/>
    <col min="16" max="16" width="9.140625" style="54" hidden="1" customWidth="1"/>
    <col min="17" max="18" width="9.140625" style="52" hidden="1" customWidth="1"/>
    <col min="19" max="19" width="9.140625" style="51" hidden="1" customWidth="1"/>
    <col min="20" max="22" width="9.140625" style="52" hidden="1" customWidth="1"/>
    <col min="23" max="23" width="15.7109375" style="52" hidden="1" customWidth="1"/>
    <col min="24" max="24" width="13.5703125" style="52" hidden="1" customWidth="1"/>
    <col min="25" max="25" width="17" style="52" hidden="1" customWidth="1"/>
    <col min="26" max="26" width="20" style="52" hidden="1" customWidth="1"/>
    <col min="27" max="27" width="25.5703125" style="52" hidden="1" customWidth="1"/>
    <col min="28" max="28" width="12.7109375" style="52" hidden="1" customWidth="1"/>
    <col min="29" max="29" width="17.42578125" style="52" hidden="1" customWidth="1"/>
    <col min="30" max="33" width="12.7109375" style="52" hidden="1" customWidth="1"/>
    <col min="34" max="34" width="9.85546875" style="355" hidden="1" customWidth="1"/>
    <col min="35" max="35" width="12.42578125" style="355" hidden="1" customWidth="1"/>
    <col min="36" max="36" width="13.85546875" style="52" hidden="1" customWidth="1"/>
    <col min="37" max="38" width="9.140625" style="52" hidden="1" customWidth="1"/>
    <col min="39" max="39" width="14.28515625" style="52" hidden="1" customWidth="1"/>
    <col min="40" max="41" width="9.140625" style="52" hidden="1" customWidth="1"/>
    <col min="42" max="42" width="11.140625" style="52" hidden="1" customWidth="1"/>
    <col min="43" max="46" width="9.140625" style="52" hidden="1" customWidth="1"/>
    <col min="47" max="47" width="12" style="52" hidden="1" customWidth="1"/>
    <col min="48" max="51" width="9.140625" style="52" hidden="1" customWidth="1"/>
    <col min="52" max="58" width="9.140625" hidden="1" customWidth="1"/>
    <col min="59" max="59" width="9.140625" customWidth="1"/>
    <col min="60" max="60" width="42.28515625" customWidth="1"/>
    <col min="61" max="61" width="26.5703125" style="75" customWidth="1"/>
    <col min="62" max="62" width="29.5703125" style="75" customWidth="1"/>
    <col min="63" max="63" width="36.5703125" style="75" customWidth="1"/>
    <col min="64" max="65" width="118.140625" style="75" customWidth="1"/>
    <col min="66" max="66" width="118.140625" style="76" customWidth="1"/>
    <col min="67" max="67" width="11.5703125" style="76" customWidth="1"/>
    <col min="68" max="68" width="43.42578125" style="76" customWidth="1"/>
    <col min="69" max="69" width="9.140625" customWidth="1"/>
  </cols>
  <sheetData>
    <row r="1" spans="3:68" ht="50.1" customHeight="1" x14ac:dyDescent="0.35">
      <c r="C1" s="9" t="str">
        <f>Overview!$B$1</f>
        <v>Benefits and Risks Tool (BeRT) v2:</v>
      </c>
      <c r="W1" s="357" t="str">
        <f>Overview!$B$1</f>
        <v>Benefits and Risks Tool (BeRT) v2:</v>
      </c>
    </row>
    <row r="2" spans="3:68" ht="25.5" x14ac:dyDescent="0.35">
      <c r="C2" s="234" t="str">
        <f>Overview!$B$2</f>
        <v>Supporting countries to address and respect the Cancun safeguards</v>
      </c>
      <c r="D2" s="9"/>
      <c r="E2" s="9"/>
      <c r="W2" s="358" t="str">
        <f>Overview!$B$2</f>
        <v>Supporting countries to address and respect the Cancun safeguards</v>
      </c>
    </row>
    <row r="3" spans="3:68" ht="60" customHeight="1" x14ac:dyDescent="0.35">
      <c r="C3" s="776" t="str">
        <f>Overview!$C$14</f>
        <v>Module 2 - Identifying benefits and risks from REDD+ actions</v>
      </c>
      <c r="D3" s="776"/>
      <c r="E3" s="776"/>
      <c r="F3" s="776"/>
      <c r="G3" s="776"/>
      <c r="H3" s="776"/>
      <c r="I3" s="776"/>
      <c r="J3" s="776"/>
      <c r="K3" s="776"/>
      <c r="L3" s="776"/>
      <c r="M3" s="776"/>
      <c r="W3" s="359" t="str">
        <f>Overview!$C$14</f>
        <v>Module 2 - Identifying benefits and risks from REDD+ actions</v>
      </c>
    </row>
    <row r="5" spans="3:68" ht="30" customHeight="1" x14ac:dyDescent="0.3">
      <c r="C5" s="227" t="str">
        <f t="shared" ref="C5:C10" si="0">W5</f>
        <v>Objective:</v>
      </c>
      <c r="W5" s="360" t="s">
        <v>5</v>
      </c>
    </row>
    <row r="6" spans="3:68" ht="81" customHeight="1" x14ac:dyDescent="0.25">
      <c r="C6" s="604" t="str">
        <f t="shared" si="0"/>
        <v>The objective is to rapidly assess the potential risks and benefits of the REDD+ actions documented in Module 1. This information will be used in Module 3 to determine how well existing PLRs cover the Cancun Safeguards. This module is structured using the Cancun Safeguards. For each safeguard, participants are asked to identify the possible benefits and risks of the different REDD+ actions. These benefits and risks will then be used in the gap analysis of existing PLRs (Module 3).</v>
      </c>
      <c r="D6" s="604"/>
      <c r="E6" s="604"/>
      <c r="F6" s="604"/>
      <c r="G6" s="604"/>
      <c r="H6" s="604"/>
      <c r="I6" s="604"/>
      <c r="J6" s="604"/>
      <c r="K6" s="604"/>
      <c r="W6" s="746" t="s">
        <v>583</v>
      </c>
      <c r="X6" s="746"/>
      <c r="Y6" s="746"/>
      <c r="Z6" s="746"/>
      <c r="AA6" s="746"/>
      <c r="AB6" s="746"/>
      <c r="AC6" s="746"/>
      <c r="AD6" s="746"/>
      <c r="AE6" s="746"/>
    </row>
    <row r="7" spans="3:68" ht="29.25" customHeight="1" x14ac:dyDescent="0.3">
      <c r="C7" s="313" t="str">
        <f t="shared" si="0"/>
        <v>Output:</v>
      </c>
      <c r="W7" s="360" t="s">
        <v>584</v>
      </c>
    </row>
    <row r="8" spans="3:68" ht="51" customHeight="1" x14ac:dyDescent="0.25">
      <c r="C8" s="611" t="str">
        <f t="shared" si="0"/>
        <v>Table of potential benefits and risks under each of the Cancun safeguards, with a qualitative assessment of the impact and probability of benefits and risks identified.</v>
      </c>
      <c r="D8" s="611"/>
      <c r="E8" s="611"/>
      <c r="F8" s="611"/>
      <c r="G8" s="611"/>
      <c r="H8" s="611"/>
      <c r="I8" s="611"/>
      <c r="J8" s="611"/>
      <c r="K8" s="611"/>
      <c r="W8" s="746" t="s">
        <v>587</v>
      </c>
      <c r="X8" s="746"/>
      <c r="Y8" s="746"/>
      <c r="Z8" s="746"/>
      <c r="AA8" s="746"/>
      <c r="AB8" s="746"/>
      <c r="AC8" s="746"/>
      <c r="AD8" s="746"/>
      <c r="AE8" s="746"/>
    </row>
    <row r="9" spans="3:68" s="311" customFormat="1" ht="46.5" customHeight="1" x14ac:dyDescent="0.25">
      <c r="C9" s="312" t="str">
        <f t="shared" si="0"/>
        <v>How to use:</v>
      </c>
      <c r="D9" s="308"/>
      <c r="E9" s="308"/>
      <c r="F9" s="308"/>
      <c r="G9" s="308"/>
      <c r="H9" s="308"/>
      <c r="I9" s="308"/>
      <c r="J9" s="308"/>
      <c r="P9" s="314"/>
      <c r="Q9" s="361"/>
      <c r="R9" s="361"/>
      <c r="S9" s="315"/>
      <c r="T9" s="361"/>
      <c r="U9" s="361"/>
      <c r="V9" s="361"/>
      <c r="W9" s="362" t="s">
        <v>120</v>
      </c>
      <c r="X9" s="361"/>
      <c r="Y9" s="361"/>
      <c r="Z9" s="361"/>
      <c r="AA9" s="361"/>
      <c r="AB9" s="361"/>
      <c r="AC9" s="361"/>
      <c r="AD9" s="361"/>
      <c r="AE9" s="361"/>
      <c r="AF9" s="361"/>
      <c r="AG9" s="361"/>
      <c r="AH9" s="363"/>
      <c r="AI9" s="363"/>
      <c r="AJ9" s="361"/>
      <c r="AK9" s="361"/>
      <c r="AL9" s="361"/>
      <c r="AM9" s="361"/>
      <c r="AN9" s="361"/>
      <c r="AO9" s="361"/>
      <c r="AP9" s="361"/>
      <c r="AQ9" s="361"/>
      <c r="AR9" s="361"/>
      <c r="AS9" s="361"/>
      <c r="AT9" s="361"/>
      <c r="AU9" s="361"/>
      <c r="AV9" s="361"/>
      <c r="AW9" s="361"/>
      <c r="AX9" s="361"/>
      <c r="AY9" s="361"/>
      <c r="BI9" s="316"/>
      <c r="BJ9" s="316"/>
      <c r="BK9" s="316"/>
      <c r="BL9" s="316"/>
      <c r="BM9" s="316"/>
      <c r="BN9" s="317"/>
      <c r="BO9" s="317"/>
      <c r="BP9" s="317"/>
    </row>
    <row r="10" spans="3:68" ht="165.75" customHeight="1" x14ac:dyDescent="0.25">
      <c r="C10" s="613" t="str">
        <f t="shared" si="0"/>
        <v>•  Safeguards are considered one at a time. Select the first safeguard for which you want to consider potential benefits and risks of the REDD+ actions identified in Module 1.
•  Take a minute to revise the key issues associated with that particular safeguard.
•  Please use the guiding questions provided as a starting point to thinking about benefits and risks relevant to your country context.
•  By ticking yes or no to the guiding questions, it is possible to auto-generate potential benefits and risks for that safeguard into the table below. These should be revised to represent the country context, and then assigned a particular REDD+ action. If the benefit or risk does not pertain to a specific REDD+ action, you may categorise it as ‘over-arching’. 
•  Add any other benefits and risks relevant to the safeguard.  
•  Please assign benefits and risks the probability, and impact of their occurrence.</v>
      </c>
      <c r="D10" s="613"/>
      <c r="E10" s="613"/>
      <c r="F10" s="613"/>
      <c r="G10" s="613"/>
      <c r="H10" s="613"/>
      <c r="I10" s="613"/>
      <c r="J10" s="613"/>
      <c r="K10" s="613"/>
      <c r="L10" s="613"/>
      <c r="M10" s="279"/>
      <c r="W10" s="746" t="s">
        <v>560</v>
      </c>
      <c r="X10" s="746"/>
      <c r="Y10" s="746"/>
      <c r="Z10" s="746"/>
      <c r="AA10" s="746"/>
      <c r="AB10" s="746"/>
      <c r="AC10" s="746"/>
      <c r="AD10" s="746"/>
      <c r="AE10" s="746"/>
    </row>
    <row r="11" spans="3:68" x14ac:dyDescent="0.25">
      <c r="C11" s="115"/>
      <c r="D11" s="115"/>
      <c r="E11" s="115"/>
      <c r="F11" s="115"/>
      <c r="G11" s="115"/>
      <c r="H11" s="115"/>
      <c r="I11" s="115"/>
      <c r="J11" s="115"/>
    </row>
    <row r="12" spans="3:68" x14ac:dyDescent="0.25">
      <c r="C12" s="115"/>
      <c r="D12" s="115"/>
      <c r="E12" s="115"/>
      <c r="F12" s="115"/>
      <c r="G12" s="115"/>
      <c r="H12" s="115"/>
      <c r="I12" s="115"/>
      <c r="J12" s="115"/>
      <c r="X12" s="54"/>
      <c r="AA12" s="51"/>
      <c r="AM12" s="52" t="s">
        <v>93</v>
      </c>
      <c r="AN12" s="52" t="s">
        <v>94</v>
      </c>
    </row>
    <row r="13" spans="3:68" x14ac:dyDescent="0.25">
      <c r="C13" s="777"/>
      <c r="D13" s="777"/>
      <c r="E13" s="777"/>
      <c r="F13" s="777"/>
      <c r="G13" s="777"/>
      <c r="H13" s="777"/>
      <c r="I13" s="777"/>
      <c r="J13" s="777"/>
      <c r="K13" s="777"/>
      <c r="L13" s="777"/>
      <c r="M13" s="85"/>
      <c r="N13" s="85"/>
      <c r="V13" s="364">
        <v>0</v>
      </c>
      <c r="W13" s="365" t="s">
        <v>24</v>
      </c>
      <c r="X13" s="365" t="s">
        <v>108</v>
      </c>
      <c r="Y13" s="365" t="s">
        <v>109</v>
      </c>
      <c r="Z13" s="365" t="s">
        <v>110</v>
      </c>
      <c r="AA13" s="51"/>
      <c r="AG13" s="366">
        <v>1</v>
      </c>
      <c r="AH13" s="367" t="s">
        <v>43</v>
      </c>
      <c r="AI13" s="368"/>
      <c r="AJ13" s="52">
        <v>1</v>
      </c>
      <c r="AL13" s="369">
        <v>1</v>
      </c>
      <c r="AM13" s="241" t="s">
        <v>43</v>
      </c>
      <c r="AN13" s="241" t="s">
        <v>43</v>
      </c>
      <c r="AO13" s="148" t="s">
        <v>43</v>
      </c>
      <c r="AP13" s="149"/>
      <c r="AQ13" s="370" t="s">
        <v>54</v>
      </c>
      <c r="AV13" s="51"/>
      <c r="AX13" s="51"/>
    </row>
    <row r="14" spans="3:68" x14ac:dyDescent="0.25">
      <c r="C14" s="777"/>
      <c r="D14" s="777"/>
      <c r="E14" s="777"/>
      <c r="F14" s="777"/>
      <c r="G14" s="777"/>
      <c r="H14" s="777"/>
      <c r="I14" s="777"/>
      <c r="J14" s="777"/>
      <c r="K14" s="777"/>
      <c r="L14" s="777"/>
      <c r="M14" s="85"/>
      <c r="N14" s="85"/>
      <c r="V14" s="54">
        <v>1</v>
      </c>
      <c r="W14" s="133" t="s">
        <v>17</v>
      </c>
      <c r="X14" s="133" t="s">
        <v>478</v>
      </c>
      <c r="Y14" s="371" t="s">
        <v>80</v>
      </c>
      <c r="Z14" s="371" t="s">
        <v>485</v>
      </c>
      <c r="AA14" s="118" t="str">
        <f>CONCATENATE(W14," - ",Z14)</f>
        <v>Safeguard (a) - Consistency with national objectives and international agreements.</v>
      </c>
      <c r="AG14" s="366">
        <v>2</v>
      </c>
      <c r="AH14" s="367" t="str">
        <f>'Module 1'!$AG$24</f>
        <v xml:space="preserve">1)  </v>
      </c>
      <c r="AI14" s="368"/>
      <c r="AJ14" s="52">
        <v>2</v>
      </c>
      <c r="AL14" s="369">
        <v>2</v>
      </c>
      <c r="AM14" s="601" t="s">
        <v>62</v>
      </c>
      <c r="AN14" s="601" t="s">
        <v>62</v>
      </c>
      <c r="AO14" s="372" t="s">
        <v>68</v>
      </c>
      <c r="AP14" s="373">
        <v>1</v>
      </c>
      <c r="AQ14" s="150" t="s">
        <v>13</v>
      </c>
    </row>
    <row r="15" spans="3:68" x14ac:dyDescent="0.25">
      <c r="C15" s="777"/>
      <c r="D15" s="777"/>
      <c r="E15" s="777"/>
      <c r="F15" s="777"/>
      <c r="G15" s="777"/>
      <c r="H15" s="777"/>
      <c r="I15" s="777"/>
      <c r="J15" s="777"/>
      <c r="K15" s="777"/>
      <c r="L15" s="777"/>
      <c r="M15" s="85"/>
      <c r="N15" s="85"/>
      <c r="V15" s="54">
        <v>2</v>
      </c>
      <c r="W15" s="133" t="s">
        <v>18</v>
      </c>
      <c r="X15" s="133" t="s">
        <v>479</v>
      </c>
      <c r="Y15" s="371" t="s">
        <v>81</v>
      </c>
      <c r="Z15" s="371" t="s">
        <v>486</v>
      </c>
      <c r="AA15" s="118" t="str">
        <f t="shared" ref="AA15:AA20" si="1">CONCATENATE(W15," - ",Z15)</f>
        <v>Safeguard (b) - Transparent, effective forest governance and sovereignty.</v>
      </c>
      <c r="AG15" s="366">
        <v>3</v>
      </c>
      <c r="AH15" s="367" t="str">
        <f>'Module 1'!$AG$25</f>
        <v xml:space="preserve">2)  </v>
      </c>
      <c r="AI15" s="368"/>
      <c r="AJ15" s="52">
        <v>3</v>
      </c>
      <c r="AL15" s="369">
        <v>3</v>
      </c>
      <c r="AM15" s="601" t="s">
        <v>61</v>
      </c>
      <c r="AN15" s="601" t="s">
        <v>61</v>
      </c>
      <c r="AO15" s="372" t="s">
        <v>69</v>
      </c>
      <c r="AP15" s="373">
        <v>2</v>
      </c>
      <c r="AQ15" s="374" t="s">
        <v>138</v>
      </c>
    </row>
    <row r="16" spans="3:68" x14ac:dyDescent="0.25">
      <c r="C16" s="777"/>
      <c r="D16" s="777"/>
      <c r="E16" s="777"/>
      <c r="F16" s="777"/>
      <c r="G16" s="777"/>
      <c r="H16" s="777"/>
      <c r="I16" s="777"/>
      <c r="J16" s="777"/>
      <c r="K16" s="777"/>
      <c r="L16" s="777"/>
      <c r="M16" s="85"/>
      <c r="N16" s="85"/>
      <c r="V16" s="54">
        <v>3</v>
      </c>
      <c r="W16" s="133" t="s">
        <v>19</v>
      </c>
      <c r="X16" s="133" t="s">
        <v>480</v>
      </c>
      <c r="Y16" s="375" t="s">
        <v>82</v>
      </c>
      <c r="Z16" s="371" t="s">
        <v>487</v>
      </c>
      <c r="AA16" s="118" t="str">
        <f t="shared" si="1"/>
        <v>Safeguard (c) - Respect for knowledge and rights of indigenous peoples and members of local communities.</v>
      </c>
      <c r="AG16" s="366">
        <v>4</v>
      </c>
      <c r="AH16" s="367" t="str">
        <f>'Module 1'!$AG$26</f>
        <v xml:space="preserve">3)  </v>
      </c>
      <c r="AI16" s="368"/>
      <c r="AJ16" s="52">
        <v>4</v>
      </c>
      <c r="AL16" s="369">
        <v>4</v>
      </c>
      <c r="AM16" s="601" t="s">
        <v>60</v>
      </c>
      <c r="AN16" s="601" t="s">
        <v>60</v>
      </c>
      <c r="AO16" s="372" t="s">
        <v>70</v>
      </c>
      <c r="AP16" s="373">
        <v>3</v>
      </c>
      <c r="AQ16" s="374" t="s">
        <v>43</v>
      </c>
    </row>
    <row r="17" spans="3:72" x14ac:dyDescent="0.25">
      <c r="C17" s="777"/>
      <c r="D17" s="777"/>
      <c r="E17" s="777"/>
      <c r="F17" s="777"/>
      <c r="G17" s="777"/>
      <c r="H17" s="777"/>
      <c r="I17" s="777"/>
      <c r="J17" s="777"/>
      <c r="K17" s="777"/>
      <c r="L17" s="777"/>
      <c r="M17" s="85"/>
      <c r="N17" s="85"/>
      <c r="V17" s="54">
        <v>4</v>
      </c>
      <c r="W17" s="133" t="s">
        <v>20</v>
      </c>
      <c r="X17" s="133" t="s">
        <v>481</v>
      </c>
      <c r="Y17" s="371" t="s">
        <v>83</v>
      </c>
      <c r="Z17" s="371" t="s">
        <v>488</v>
      </c>
      <c r="AA17" s="118" t="str">
        <f t="shared" si="1"/>
        <v>Safeguard (d) - Full and effective participation of stakeholders.</v>
      </c>
      <c r="AG17" s="366">
        <v>5</v>
      </c>
      <c r="AH17" s="367" t="str">
        <f>'Module 1'!$AG$27</f>
        <v xml:space="preserve">4)  </v>
      </c>
      <c r="AI17" s="368"/>
      <c r="AJ17" s="52">
        <v>5</v>
      </c>
      <c r="AP17" s="376"/>
    </row>
    <row r="18" spans="3:72" x14ac:dyDescent="0.25">
      <c r="C18" s="777"/>
      <c r="D18" s="777"/>
      <c r="E18" s="777"/>
      <c r="F18" s="777"/>
      <c r="G18" s="777"/>
      <c r="H18" s="777"/>
      <c r="I18" s="777"/>
      <c r="J18" s="777"/>
      <c r="K18" s="777"/>
      <c r="L18" s="777"/>
      <c r="M18" s="85"/>
      <c r="N18" s="85"/>
      <c r="V18" s="54">
        <v>5</v>
      </c>
      <c r="W18" s="133" t="s">
        <v>21</v>
      </c>
      <c r="X18" s="133" t="s">
        <v>482</v>
      </c>
      <c r="Y18" s="375" t="s">
        <v>84</v>
      </c>
      <c r="Z18" s="371" t="s">
        <v>489</v>
      </c>
      <c r="AA18" s="118" t="str">
        <f t="shared" si="1"/>
        <v>Safeguard (e) - Natural forest, biological diversity and enhancement of benefits.</v>
      </c>
      <c r="AG18" s="366">
        <v>6</v>
      </c>
      <c r="AH18" s="367" t="str">
        <f>'Module 1'!$AG$28</f>
        <v xml:space="preserve">5)  </v>
      </c>
      <c r="AI18" s="368"/>
      <c r="AJ18" s="52">
        <v>6</v>
      </c>
      <c r="AL18" s="45" t="s">
        <v>54</v>
      </c>
      <c r="AM18" s="45"/>
      <c r="AO18" s="45" t="s">
        <v>13</v>
      </c>
      <c r="AP18" s="45"/>
    </row>
    <row r="19" spans="3:72" x14ac:dyDescent="0.25">
      <c r="C19" s="777"/>
      <c r="D19" s="777"/>
      <c r="E19" s="777"/>
      <c r="F19" s="777"/>
      <c r="G19" s="777"/>
      <c r="H19" s="777"/>
      <c r="I19" s="777"/>
      <c r="J19" s="777"/>
      <c r="K19" s="777"/>
      <c r="L19" s="777"/>
      <c r="M19" s="85"/>
      <c r="N19" s="85"/>
      <c r="V19" s="54">
        <v>6</v>
      </c>
      <c r="W19" s="133" t="s">
        <v>22</v>
      </c>
      <c r="X19" s="133" t="s">
        <v>483</v>
      </c>
      <c r="Y19" s="371" t="s">
        <v>85</v>
      </c>
      <c r="Z19" s="371" t="s">
        <v>490</v>
      </c>
      <c r="AA19" s="118" t="str">
        <f t="shared" si="1"/>
        <v>Safeguard (f) - Address risk of reversals.</v>
      </c>
      <c r="AG19" s="366">
        <v>7</v>
      </c>
      <c r="AH19" s="367" t="str">
        <f>'Module 1'!$AG$29</f>
        <v xml:space="preserve">6)  </v>
      </c>
      <c r="AI19" s="368"/>
      <c r="AJ19" s="52">
        <v>7</v>
      </c>
      <c r="AL19" s="377" t="s">
        <v>119</v>
      </c>
      <c r="AM19" s="377" t="s">
        <v>119</v>
      </c>
      <c r="AO19" s="377" t="s">
        <v>119</v>
      </c>
      <c r="AP19" s="377" t="s">
        <v>119</v>
      </c>
    </row>
    <row r="20" spans="3:72" x14ac:dyDescent="0.25">
      <c r="C20" s="777"/>
      <c r="D20" s="777"/>
      <c r="E20" s="777"/>
      <c r="F20" s="777"/>
      <c r="G20" s="777"/>
      <c r="H20" s="777"/>
      <c r="I20" s="777"/>
      <c r="J20" s="777"/>
      <c r="K20" s="777"/>
      <c r="L20" s="777"/>
      <c r="M20" s="85"/>
      <c r="N20" s="85"/>
      <c r="V20" s="54">
        <v>7</v>
      </c>
      <c r="W20" s="133" t="s">
        <v>23</v>
      </c>
      <c r="X20" s="133" t="s">
        <v>484</v>
      </c>
      <c r="Y20" s="371" t="s">
        <v>86</v>
      </c>
      <c r="Z20" s="371" t="s">
        <v>491</v>
      </c>
      <c r="AA20" s="118" t="str">
        <f t="shared" si="1"/>
        <v>Safeguard (g) - Reduce displacement of emissions.</v>
      </c>
      <c r="AG20" s="366">
        <v>8</v>
      </c>
      <c r="AH20" s="367" t="str">
        <f>'Module 1'!$AG$30</f>
        <v xml:space="preserve">7)  </v>
      </c>
      <c r="AI20" s="368"/>
      <c r="AJ20" s="340">
        <v>8</v>
      </c>
      <c r="AL20" s="378" t="s">
        <v>93</v>
      </c>
      <c r="AM20" s="378" t="s">
        <v>94</v>
      </c>
      <c r="AO20" s="378" t="s">
        <v>93</v>
      </c>
      <c r="AP20" s="378" t="s">
        <v>94</v>
      </c>
    </row>
    <row r="21" spans="3:72" x14ac:dyDescent="0.25">
      <c r="C21" s="777"/>
      <c r="D21" s="777"/>
      <c r="E21" s="777"/>
      <c r="F21" s="777"/>
      <c r="G21" s="777"/>
      <c r="H21" s="777"/>
      <c r="I21" s="777"/>
      <c r="J21" s="777"/>
      <c r="K21" s="777"/>
      <c r="L21" s="777"/>
      <c r="M21" s="85"/>
      <c r="N21" s="85"/>
      <c r="V21" s="54"/>
      <c r="X21" s="54"/>
      <c r="AA21" s="51"/>
      <c r="AG21" s="366">
        <v>9</v>
      </c>
      <c r="AH21" s="367" t="str">
        <f>'Module 1'!$AG$31</f>
        <v xml:space="preserve">8)  </v>
      </c>
      <c r="AI21" s="368"/>
      <c r="AJ21" s="52">
        <v>9</v>
      </c>
      <c r="AL21" s="600" t="s">
        <v>118</v>
      </c>
      <c r="AM21" s="600" t="s">
        <v>118</v>
      </c>
      <c r="AO21" s="600" t="s">
        <v>118</v>
      </c>
      <c r="AP21" s="600" t="s">
        <v>118</v>
      </c>
    </row>
    <row r="22" spans="3:72" x14ac:dyDescent="0.25">
      <c r="C22" s="777"/>
      <c r="D22" s="777"/>
      <c r="E22" s="777"/>
      <c r="F22" s="777"/>
      <c r="G22" s="777"/>
      <c r="H22" s="777"/>
      <c r="I22" s="777"/>
      <c r="J22" s="777"/>
      <c r="K22" s="777"/>
      <c r="L22" s="777"/>
      <c r="M22" s="85"/>
      <c r="N22" s="85"/>
      <c r="V22" s="379">
        <v>0</v>
      </c>
      <c r="X22" s="54"/>
      <c r="AA22" s="51"/>
      <c r="AG22" s="366">
        <v>10</v>
      </c>
      <c r="AH22" s="367" t="str">
        <f>'Module 1'!$AG$32</f>
        <v xml:space="preserve">9)  </v>
      </c>
      <c r="AI22" s="368"/>
      <c r="AJ22" s="52">
        <v>10</v>
      </c>
      <c r="AL22" s="600" t="s">
        <v>64</v>
      </c>
      <c r="AM22" s="600" t="s">
        <v>64</v>
      </c>
      <c r="AO22" s="600" t="s">
        <v>64</v>
      </c>
      <c r="AP22" s="600" t="s">
        <v>64</v>
      </c>
    </row>
    <row r="23" spans="3:72" x14ac:dyDescent="0.25">
      <c r="C23" s="777"/>
      <c r="D23" s="777"/>
      <c r="E23" s="777"/>
      <c r="F23" s="777"/>
      <c r="G23" s="777"/>
      <c r="H23" s="777"/>
      <c r="I23" s="777"/>
      <c r="J23" s="777"/>
      <c r="K23" s="777"/>
      <c r="L23" s="777"/>
      <c r="M23" s="85"/>
      <c r="N23" s="85"/>
      <c r="AG23" s="366">
        <v>11</v>
      </c>
      <c r="AH23" s="367" t="str">
        <f>'Module 1'!$AG$33</f>
        <v xml:space="preserve">10)  </v>
      </c>
      <c r="AI23" s="368"/>
      <c r="AJ23" s="52">
        <v>11</v>
      </c>
      <c r="AL23" s="600" t="s">
        <v>65</v>
      </c>
      <c r="AM23" s="600" t="s">
        <v>65</v>
      </c>
      <c r="AO23" s="600" t="s">
        <v>65</v>
      </c>
      <c r="AP23" s="600" t="s">
        <v>65</v>
      </c>
    </row>
    <row r="24" spans="3:72" x14ac:dyDescent="0.25">
      <c r="C24" s="777"/>
      <c r="D24" s="777"/>
      <c r="E24" s="777"/>
      <c r="F24" s="777"/>
      <c r="G24" s="777"/>
      <c r="H24" s="777"/>
      <c r="I24" s="777"/>
      <c r="J24" s="777"/>
      <c r="K24" s="777"/>
      <c r="L24" s="777"/>
      <c r="M24" s="85"/>
      <c r="N24" s="85"/>
      <c r="AG24" s="366">
        <v>12</v>
      </c>
      <c r="AH24" s="367" t="str">
        <f>'Module 1'!$AG$34</f>
        <v xml:space="preserve">11)  </v>
      </c>
      <c r="AI24" s="368"/>
      <c r="AJ24" s="52">
        <v>12</v>
      </c>
      <c r="AL24" s="600" t="s">
        <v>66</v>
      </c>
      <c r="AM24" s="600" t="s">
        <v>66</v>
      </c>
      <c r="AO24" s="600" t="s">
        <v>66</v>
      </c>
      <c r="AP24" s="600" t="s">
        <v>66</v>
      </c>
    </row>
    <row r="25" spans="3:72" x14ac:dyDescent="0.25">
      <c r="C25" s="777"/>
      <c r="D25" s="777"/>
      <c r="E25" s="777"/>
      <c r="F25" s="777"/>
      <c r="G25" s="777"/>
      <c r="H25" s="777"/>
      <c r="I25" s="777"/>
      <c r="J25" s="777"/>
      <c r="K25" s="777"/>
      <c r="L25" s="777"/>
      <c r="M25" s="85"/>
      <c r="N25" s="85"/>
      <c r="AG25" s="366">
        <v>13</v>
      </c>
      <c r="AH25" s="367" t="str">
        <f>'Module 1'!$AG$35</f>
        <v xml:space="preserve">12)  </v>
      </c>
      <c r="AI25" s="368"/>
      <c r="AJ25" s="52">
        <v>13</v>
      </c>
    </row>
    <row r="26" spans="3:72" x14ac:dyDescent="0.25">
      <c r="C26" s="777"/>
      <c r="D26" s="777"/>
      <c r="E26" s="777"/>
      <c r="F26" s="777"/>
      <c r="G26" s="777"/>
      <c r="H26" s="777"/>
      <c r="I26" s="777"/>
      <c r="J26" s="777"/>
      <c r="K26" s="777"/>
      <c r="L26" s="777"/>
      <c r="M26" s="85"/>
      <c r="N26" s="85"/>
      <c r="AG26" s="366">
        <v>14</v>
      </c>
      <c r="AH26" s="367" t="str">
        <f>'Module 1'!$AG$36</f>
        <v xml:space="preserve">13)  </v>
      </c>
      <c r="AI26" s="368"/>
      <c r="AJ26" s="52">
        <v>14</v>
      </c>
    </row>
    <row r="27" spans="3:72" x14ac:dyDescent="0.25">
      <c r="C27" s="777"/>
      <c r="D27" s="777"/>
      <c r="E27" s="777"/>
      <c r="F27" s="777"/>
      <c r="G27" s="777"/>
      <c r="H27" s="777"/>
      <c r="I27" s="777"/>
      <c r="J27" s="777"/>
      <c r="K27" s="777"/>
      <c r="L27" s="777"/>
      <c r="M27" s="85"/>
      <c r="N27" s="85"/>
      <c r="AG27" s="366">
        <v>15</v>
      </c>
      <c r="AH27" s="367" t="str">
        <f>'Module 1'!$AG$37</f>
        <v xml:space="preserve">14)  </v>
      </c>
      <c r="AI27" s="368"/>
      <c r="AJ27" s="52">
        <v>15</v>
      </c>
    </row>
    <row r="28" spans="3:72" x14ac:dyDescent="0.25">
      <c r="C28" s="777"/>
      <c r="D28" s="777"/>
      <c r="E28" s="777"/>
      <c r="F28" s="777"/>
      <c r="G28" s="777"/>
      <c r="H28" s="777"/>
      <c r="I28" s="777"/>
      <c r="J28" s="777"/>
      <c r="K28" s="777"/>
      <c r="L28" s="777"/>
      <c r="M28" s="85"/>
      <c r="N28" s="85"/>
      <c r="AG28" s="366">
        <v>16</v>
      </c>
      <c r="AH28" s="367" t="str">
        <f>'Module 1'!$AG$38</f>
        <v xml:space="preserve">15)  </v>
      </c>
      <c r="AI28" s="368"/>
      <c r="AJ28" s="340">
        <v>16</v>
      </c>
    </row>
    <row r="29" spans="3:72" x14ac:dyDescent="0.25">
      <c r="C29" s="777"/>
      <c r="D29" s="777"/>
      <c r="E29" s="777"/>
      <c r="F29" s="777"/>
      <c r="G29" s="777"/>
      <c r="H29" s="777"/>
      <c r="I29" s="777"/>
      <c r="J29" s="777"/>
      <c r="K29" s="777"/>
      <c r="L29" s="777"/>
      <c r="M29" s="85"/>
      <c r="N29" s="85"/>
      <c r="AG29" s="366">
        <v>17</v>
      </c>
      <c r="AH29" s="367" t="str">
        <f>'Module 1'!$AG$39</f>
        <v>Overarching.</v>
      </c>
      <c r="AI29" s="368"/>
      <c r="AJ29" s="52">
        <v>17</v>
      </c>
    </row>
    <row r="30" spans="3:72" ht="30" customHeight="1" x14ac:dyDescent="0.25">
      <c r="BN30" s="75"/>
      <c r="BO30" s="75"/>
      <c r="BP30" s="75"/>
      <c r="BQ30" s="75"/>
      <c r="BR30" s="75"/>
      <c r="BS30" s="75"/>
      <c r="BT30" s="75"/>
    </row>
    <row r="31" spans="3:72" x14ac:dyDescent="0.25">
      <c r="AG31" s="366">
        <v>0</v>
      </c>
      <c r="AH31" s="277" t="s">
        <v>43</v>
      </c>
      <c r="AL31" s="137" t="s">
        <v>125</v>
      </c>
      <c r="AO31" s="137" t="s">
        <v>125</v>
      </c>
      <c r="BN31" s="75"/>
      <c r="BO31" s="75"/>
      <c r="BP31" s="75"/>
      <c r="BQ31" s="75"/>
      <c r="BR31" s="75"/>
      <c r="BS31" s="75"/>
      <c r="BT31" s="75"/>
    </row>
    <row r="32" spans="3:72" x14ac:dyDescent="0.25">
      <c r="AG32" s="366">
        <v>1</v>
      </c>
      <c r="AH32" s="380" t="b">
        <v>1</v>
      </c>
      <c r="AL32" s="747" t="str">
        <f>$AH$84</f>
        <v>Rank of benefits</v>
      </c>
      <c r="AM32" s="748"/>
      <c r="AO32" s="747" t="str">
        <f>$AH$95</f>
        <v>Rank of risks</v>
      </c>
      <c r="AP32" s="748"/>
      <c r="BN32" s="75"/>
      <c r="BO32" s="75"/>
      <c r="BP32" s="75"/>
      <c r="BQ32" s="75"/>
      <c r="BR32" s="75"/>
      <c r="BS32" s="75"/>
      <c r="BT32" s="75"/>
    </row>
    <row r="33" spans="3:72" x14ac:dyDescent="0.25">
      <c r="AG33" s="366">
        <v>2</v>
      </c>
      <c r="AH33" s="380" t="b">
        <v>0</v>
      </c>
      <c r="AL33" s="381" t="str">
        <f>AH85</f>
        <v>Probability</v>
      </c>
      <c r="AM33" s="381" t="str">
        <f>AI85</f>
        <v>Impact</v>
      </c>
      <c r="AO33" s="382" t="str">
        <f>AH96</f>
        <v>Probability</v>
      </c>
      <c r="AP33" s="382" t="str">
        <f>AI96</f>
        <v>Impact</v>
      </c>
      <c r="BN33" s="75"/>
      <c r="BO33" s="75"/>
      <c r="BP33" s="75"/>
      <c r="BQ33" s="75"/>
      <c r="BR33" s="75"/>
      <c r="BS33" s="75"/>
      <c r="BT33" s="75"/>
    </row>
    <row r="34" spans="3:72" x14ac:dyDescent="0.25">
      <c r="AG34" s="366">
        <v>3</v>
      </c>
      <c r="AH34" s="372" t="s">
        <v>219</v>
      </c>
      <c r="AL34" s="383" t="s">
        <v>61</v>
      </c>
      <c r="AM34" s="383" t="s">
        <v>62</v>
      </c>
      <c r="AO34" s="384" t="s">
        <v>62</v>
      </c>
      <c r="AP34" s="384" t="s">
        <v>62</v>
      </c>
      <c r="BN34" s="75"/>
      <c r="BO34" s="75"/>
      <c r="BP34" s="75"/>
      <c r="BQ34" s="75"/>
      <c r="BR34" s="75"/>
      <c r="BS34" s="75"/>
      <c r="BT34" s="75"/>
    </row>
    <row r="35" spans="3:72" x14ac:dyDescent="0.25">
      <c r="BN35" s="75"/>
      <c r="BO35" s="75"/>
      <c r="BP35" s="75"/>
      <c r="BQ35" s="75"/>
      <c r="BR35" s="75"/>
      <c r="BS35" s="75"/>
      <c r="BT35" s="75"/>
    </row>
    <row r="36" spans="3:72" x14ac:dyDescent="0.25">
      <c r="BN36" s="75"/>
      <c r="BO36" s="75"/>
      <c r="BP36" s="75"/>
      <c r="BQ36" s="75"/>
      <c r="BR36" s="75"/>
      <c r="BS36" s="75"/>
      <c r="BT36" s="75"/>
    </row>
    <row r="37" spans="3:72" ht="79.5" hidden="1" customHeight="1" x14ac:dyDescent="0.25">
      <c r="C37" s="685" t="str">
        <f>W37</f>
        <v>Safeguard (a) - [REDD+] actions complement or are consistent with the objectives of national forest programmes and relevant international conventions and agreements.</v>
      </c>
      <c r="D37" s="685"/>
      <c r="E37" s="685"/>
      <c r="F37" s="685"/>
      <c r="G37" s="685"/>
      <c r="H37" s="685"/>
      <c r="I37" s="685"/>
      <c r="J37" s="685"/>
      <c r="K37" s="685"/>
      <c r="L37" s="685"/>
      <c r="M37" s="685"/>
      <c r="N37" s="685"/>
      <c r="W37" s="717" t="str">
        <f>CONCATENATE($W$14, " - ",$X$14)</f>
        <v>Safeguard (a) - [REDD+] actions complement or are consistent with the objectives of national forest programmes and relevant international conventions and agreements.</v>
      </c>
      <c r="X37" s="717"/>
      <c r="Y37" s="717"/>
      <c r="Z37" s="717"/>
      <c r="AA37" s="717"/>
      <c r="AB37" s="717"/>
      <c r="AC37" s="717"/>
      <c r="AD37" s="717"/>
      <c r="AE37" s="717"/>
      <c r="AF37" s="717"/>
      <c r="AG37" s="717"/>
      <c r="AH37" s="717"/>
      <c r="BG37" s="36"/>
      <c r="BN37" s="75"/>
      <c r="BO37"/>
      <c r="BP37"/>
    </row>
    <row r="38" spans="3:72" hidden="1" x14ac:dyDescent="0.25">
      <c r="P38"/>
      <c r="S38" s="52"/>
      <c r="BN38" s="75"/>
      <c r="BO38"/>
      <c r="BP38"/>
    </row>
    <row r="39" spans="3:72" ht="18.75" hidden="1" x14ac:dyDescent="0.3">
      <c r="C39" s="7" t="str">
        <f>W39</f>
        <v>How to use</v>
      </c>
      <c r="D39" s="113"/>
      <c r="E39" s="113"/>
      <c r="F39" s="113"/>
      <c r="G39" s="113"/>
      <c r="H39" s="113"/>
      <c r="I39" s="113"/>
      <c r="J39" s="113"/>
      <c r="W39" s="360" t="s">
        <v>3</v>
      </c>
      <c r="BN39" s="75"/>
      <c r="BO39"/>
      <c r="BP39"/>
    </row>
    <row r="40" spans="3:72" ht="15" hidden="1" customHeight="1" x14ac:dyDescent="0.3">
      <c r="C40" s="7"/>
      <c r="D40" s="113"/>
      <c r="E40" s="113"/>
      <c r="F40" s="113"/>
      <c r="G40" s="113"/>
      <c r="H40" s="113"/>
      <c r="I40" s="113"/>
      <c r="J40" s="113"/>
      <c r="W40" s="385"/>
      <c r="BN40" s="75"/>
      <c r="BO40"/>
      <c r="BP40"/>
    </row>
    <row r="41" spans="3:72" ht="140.1" hidden="1" customHeight="1" x14ac:dyDescent="0.25">
      <c r="C41" s="705" t="str">
        <f>W41</f>
        <v>• Review Key Issues.
• Answer Guiding questions with a ‘Yes’ or ‘No’ (if appropriate). In case you lack information to answer the question, you may choose ‘Don’t know’.
• Import Benefits and Risks to Table 2.
• Revise and modify the auto-generated benefits and risks to ensure they are appropriate to the national context and assign them to particular REDD+ actions. If more than one action is associated with the benefit or risk, copy and paste the benefit or risk text into one of the empty rows. If the benefit or risk does not pertain to a specific REDD+ action, you may categorise it as ‘overarching’.
• Add any other benefits and risks relevant to the safeguard.  
• Assign a probability and impact for the particular benefit or risk.</v>
      </c>
      <c r="D41" s="705"/>
      <c r="E41" s="705"/>
      <c r="F41" s="705"/>
      <c r="G41" s="705"/>
      <c r="H41" s="705"/>
      <c r="I41" s="705"/>
      <c r="J41" s="705"/>
      <c r="K41" s="705"/>
      <c r="L41" s="705"/>
      <c r="M41" s="282"/>
      <c r="W41" s="746" t="s">
        <v>599</v>
      </c>
      <c r="X41" s="746"/>
      <c r="Y41" s="746"/>
      <c r="Z41" s="746"/>
      <c r="AA41" s="746"/>
      <c r="AB41" s="746"/>
      <c r="AC41" s="746"/>
      <c r="AD41" s="746"/>
      <c r="AE41" s="746"/>
      <c r="AF41" s="386"/>
      <c r="AG41" s="386"/>
      <c r="BN41" s="75"/>
      <c r="BO41"/>
      <c r="BP41"/>
    </row>
    <row r="42" spans="3:72" ht="22.5" hidden="1" customHeight="1" x14ac:dyDescent="0.25">
      <c r="BN42" s="75"/>
      <c r="BO42"/>
      <c r="BP42"/>
    </row>
    <row r="43" spans="3:72" ht="18.75" hidden="1" x14ac:dyDescent="0.3">
      <c r="C43" s="7" t="str">
        <f>W43</f>
        <v>Key issues</v>
      </c>
      <c r="D43" s="115"/>
      <c r="E43" s="115"/>
      <c r="F43" s="115"/>
      <c r="G43" s="115"/>
      <c r="H43" s="115"/>
      <c r="I43" s="115"/>
      <c r="J43" s="115"/>
      <c r="W43" s="360" t="s">
        <v>107</v>
      </c>
      <c r="BN43" s="75"/>
      <c r="BO43"/>
      <c r="BP43"/>
    </row>
    <row r="44" spans="3:72" hidden="1" x14ac:dyDescent="0.25">
      <c r="BN44" s="75"/>
      <c r="BO44"/>
      <c r="BP44"/>
    </row>
    <row r="45" spans="3:72" ht="30" hidden="1" customHeight="1" x14ac:dyDescent="0.25">
      <c r="C45" s="263" t="str">
        <f>W45</f>
        <v>1.</v>
      </c>
      <c r="D45" s="630" t="str">
        <f>X45</f>
        <v>Consistency with international commitments on climate; contribution to national climate policy objectives, including those of mitigation and adaptation strategies.</v>
      </c>
      <c r="E45" s="630"/>
      <c r="F45" s="630"/>
      <c r="G45" s="630"/>
      <c r="H45" s="630"/>
      <c r="I45" s="630"/>
      <c r="J45" s="630"/>
      <c r="K45" s="630"/>
      <c r="L45" s="630"/>
      <c r="M45" s="280"/>
      <c r="N45" s="261"/>
      <c r="W45" s="387" t="s">
        <v>492</v>
      </c>
      <c r="X45" s="388" t="s">
        <v>499</v>
      </c>
      <c r="Y45" s="389"/>
      <c r="Z45" s="389"/>
      <c r="AA45" s="389"/>
      <c r="AB45" s="389"/>
      <c r="BG45" s="36"/>
      <c r="BN45" s="75"/>
      <c r="BO45"/>
      <c r="BP45"/>
    </row>
    <row r="46" spans="3:72" ht="30" hidden="1" customHeight="1" x14ac:dyDescent="0.25">
      <c r="C46" s="263" t="str">
        <f t="shared" ref="C46:C51" si="2">W46</f>
        <v>2.</v>
      </c>
      <c r="D46" s="630" t="str">
        <f t="shared" ref="D46:D51" si="3">X46</f>
        <v>Consistency with the achievement of the Millennium Development Goals and post-2015 Sustainable Development Goals; contribution to national poverty reduction strategies.</v>
      </c>
      <c r="E46" s="630"/>
      <c r="F46" s="630"/>
      <c r="G46" s="630"/>
      <c r="H46" s="630"/>
      <c r="I46" s="630"/>
      <c r="J46" s="630"/>
      <c r="K46" s="630"/>
      <c r="L46" s="630"/>
      <c r="M46" s="280"/>
      <c r="N46" s="261"/>
      <c r="W46" s="387" t="s">
        <v>493</v>
      </c>
      <c r="X46" s="388" t="s">
        <v>500</v>
      </c>
      <c r="Y46" s="389"/>
      <c r="Z46" s="389"/>
      <c r="AA46" s="389"/>
      <c r="AB46" s="389"/>
      <c r="BG46" s="36"/>
      <c r="BN46" s="75"/>
      <c r="BO46"/>
      <c r="BP46"/>
    </row>
    <row r="47" spans="3:72" ht="45" hidden="1" customHeight="1" x14ac:dyDescent="0.25">
      <c r="C47" s="263" t="str">
        <f t="shared" si="2"/>
        <v>3.</v>
      </c>
      <c r="D47" s="630" t="str">
        <f t="shared" si="3"/>
        <v>Consistency with international commitments on the environment; contribution to national biodiversity conservation policies (including National Biodiversity Strategies and Action Plans), other environmental and natural resource management policy objectives.</v>
      </c>
      <c r="E47" s="630"/>
      <c r="F47" s="630"/>
      <c r="G47" s="630"/>
      <c r="H47" s="630"/>
      <c r="I47" s="630"/>
      <c r="J47" s="630"/>
      <c r="K47" s="630"/>
      <c r="L47" s="630"/>
      <c r="M47" s="280"/>
      <c r="N47" s="261"/>
      <c r="W47" s="387" t="s">
        <v>498</v>
      </c>
      <c r="X47" s="388" t="s">
        <v>501</v>
      </c>
      <c r="Y47" s="389"/>
      <c r="Z47" s="389"/>
      <c r="AA47" s="389"/>
      <c r="AB47" s="389"/>
      <c r="BG47" s="36"/>
      <c r="BN47" s="75"/>
      <c r="BO47"/>
      <c r="BP47"/>
    </row>
    <row r="48" spans="3:72" ht="30" hidden="1" customHeight="1" x14ac:dyDescent="0.25">
      <c r="C48" s="263" t="str">
        <f t="shared" si="2"/>
        <v>4.</v>
      </c>
      <c r="D48" s="630" t="str">
        <f t="shared" si="3"/>
        <v>Consistency with State’s human rights obligations under international law, including the core international human rights treaties and ILO 169, where applicable.</v>
      </c>
      <c r="E48" s="630"/>
      <c r="F48" s="630"/>
      <c r="G48" s="630"/>
      <c r="H48" s="630"/>
      <c r="I48" s="630"/>
      <c r="J48" s="630"/>
      <c r="K48" s="630"/>
      <c r="L48" s="630"/>
      <c r="M48" s="280"/>
      <c r="N48" s="261"/>
      <c r="W48" s="387" t="s">
        <v>494</v>
      </c>
      <c r="X48" s="388" t="s">
        <v>502</v>
      </c>
      <c r="Y48" s="389"/>
      <c r="Z48" s="389"/>
      <c r="AA48" s="389"/>
      <c r="AB48" s="389"/>
      <c r="BG48" s="36"/>
      <c r="BN48" s="75"/>
      <c r="BO48"/>
      <c r="BP48"/>
    </row>
    <row r="49" spans="3:72" ht="15" hidden="1" customHeight="1" x14ac:dyDescent="0.25">
      <c r="C49" s="263" t="str">
        <f t="shared" si="2"/>
        <v>5.</v>
      </c>
      <c r="D49" s="630" t="str">
        <f t="shared" si="3"/>
        <v>Consistency and complementarities with the objectives of the national forest programme.</v>
      </c>
      <c r="E49" s="630"/>
      <c r="F49" s="630"/>
      <c r="G49" s="630"/>
      <c r="H49" s="630"/>
      <c r="I49" s="630"/>
      <c r="J49" s="630"/>
      <c r="K49" s="630"/>
      <c r="L49" s="630"/>
      <c r="M49" s="280"/>
      <c r="N49" s="261"/>
      <c r="W49" s="387" t="s">
        <v>495</v>
      </c>
      <c r="X49" s="388" t="s">
        <v>503</v>
      </c>
      <c r="Y49" s="389"/>
      <c r="Z49" s="389"/>
      <c r="AA49" s="389"/>
      <c r="AB49" s="389"/>
      <c r="BG49" s="36"/>
      <c r="BN49" s="75"/>
      <c r="BO49"/>
      <c r="BP49"/>
    </row>
    <row r="50" spans="3:72" ht="30" hidden="1" customHeight="1" x14ac:dyDescent="0.25">
      <c r="C50" s="263" t="str">
        <f t="shared" si="2"/>
        <v>6.</v>
      </c>
      <c r="D50" s="630" t="str">
        <f t="shared" si="3"/>
        <v>Coordination among agencies and implementing bodies for REDD+, national forest programmes and national policy(ies) that enact the relevant international conventions and agreements.</v>
      </c>
      <c r="E50" s="630"/>
      <c r="F50" s="630"/>
      <c r="G50" s="630"/>
      <c r="H50" s="630"/>
      <c r="I50" s="630"/>
      <c r="J50" s="630"/>
      <c r="K50" s="630"/>
      <c r="L50" s="630"/>
      <c r="M50" s="280"/>
      <c r="N50" s="261"/>
      <c r="W50" s="387" t="s">
        <v>496</v>
      </c>
      <c r="X50" s="388" t="s">
        <v>504</v>
      </c>
      <c r="Y50" s="389"/>
      <c r="Z50" s="389"/>
      <c r="AA50" s="389"/>
      <c r="AB50" s="389"/>
      <c r="BG50" s="36"/>
      <c r="BN50" s="75"/>
      <c r="BO50"/>
      <c r="BP50"/>
    </row>
    <row r="51" spans="3:72" ht="15" hidden="1" customHeight="1" x14ac:dyDescent="0.25">
      <c r="C51" s="263" t="str">
        <f t="shared" si="2"/>
        <v>7.</v>
      </c>
      <c r="D51" s="630" t="str">
        <f t="shared" si="3"/>
        <v>Consistency with other relevant international conventions and agreements.</v>
      </c>
      <c r="E51" s="630"/>
      <c r="F51" s="630"/>
      <c r="G51" s="630"/>
      <c r="H51" s="630"/>
      <c r="I51" s="630"/>
      <c r="J51" s="630"/>
      <c r="K51" s="630"/>
      <c r="L51" s="630"/>
      <c r="M51" s="280"/>
      <c r="N51" s="261"/>
      <c r="W51" s="387" t="s">
        <v>497</v>
      </c>
      <c r="X51" s="388" t="s">
        <v>505</v>
      </c>
      <c r="Y51" s="389"/>
      <c r="Z51" s="389"/>
      <c r="AA51" s="389"/>
      <c r="AB51" s="389"/>
      <c r="BG51" s="36"/>
      <c r="BN51" s="75"/>
      <c r="BO51"/>
      <c r="BP51"/>
    </row>
    <row r="52" spans="3:72" ht="0.95" hidden="1" customHeight="1" x14ac:dyDescent="0.25">
      <c r="C52" s="263"/>
      <c r="D52" s="262"/>
      <c r="E52" s="262"/>
      <c r="F52" s="262"/>
      <c r="G52" s="262"/>
      <c r="H52" s="262"/>
      <c r="I52" s="262"/>
      <c r="J52" s="262"/>
      <c r="K52" s="262"/>
      <c r="L52" s="262"/>
      <c r="M52" s="280"/>
      <c r="N52" s="261"/>
      <c r="W52" s="390"/>
      <c r="X52" s="391"/>
      <c r="Y52" s="389"/>
      <c r="Z52" s="389"/>
      <c r="AA52" s="389"/>
      <c r="AB52" s="389"/>
      <c r="BG52" s="36"/>
      <c r="BN52" s="75"/>
      <c r="BO52"/>
      <c r="BP52"/>
    </row>
    <row r="53" spans="3:72" ht="0.95" hidden="1" customHeight="1" x14ac:dyDescent="0.25">
      <c r="C53" s="263"/>
      <c r="D53" s="262"/>
      <c r="E53" s="262"/>
      <c r="F53" s="262"/>
      <c r="G53" s="262"/>
      <c r="H53" s="262"/>
      <c r="I53" s="262"/>
      <c r="J53" s="262"/>
      <c r="K53" s="262"/>
      <c r="L53" s="262"/>
      <c r="M53" s="280"/>
      <c r="N53" s="261"/>
      <c r="W53" s="390"/>
      <c r="X53" s="391"/>
      <c r="Y53" s="389"/>
      <c r="Z53" s="389"/>
      <c r="AA53" s="389"/>
      <c r="AB53" s="389"/>
      <c r="BG53" s="36"/>
      <c r="BN53" s="75"/>
      <c r="BO53"/>
      <c r="BP53"/>
    </row>
    <row r="54" spans="3:72" ht="7.5" hidden="1" customHeight="1" x14ac:dyDescent="0.25">
      <c r="C54" s="114"/>
      <c r="D54" s="114"/>
      <c r="E54" s="114"/>
      <c r="F54" s="114"/>
      <c r="G54" s="114"/>
      <c r="H54" s="114"/>
      <c r="I54" s="114"/>
      <c r="J54" s="114"/>
      <c r="W54" s="392"/>
      <c r="X54" s="393"/>
      <c r="Y54" s="393"/>
      <c r="Z54" s="393"/>
      <c r="AA54" s="393"/>
      <c r="AB54" s="393"/>
      <c r="BG54" s="36"/>
      <c r="BN54" s="83"/>
      <c r="BO54" s="75"/>
      <c r="BP54" s="75"/>
      <c r="BQ54" s="75"/>
      <c r="BR54" s="75"/>
      <c r="BS54" s="75"/>
      <c r="BT54" s="75"/>
    </row>
    <row r="55" spans="3:72" ht="15" hidden="1" customHeight="1" x14ac:dyDescent="0.25">
      <c r="C55" s="642"/>
      <c r="D55" s="642"/>
      <c r="E55" s="642"/>
      <c r="F55" s="642"/>
      <c r="G55" s="642"/>
      <c r="H55" s="642"/>
      <c r="I55" s="642"/>
      <c r="J55" s="642"/>
      <c r="W55" s="394" t="s">
        <v>25</v>
      </c>
      <c r="X55" s="395"/>
      <c r="Y55" s="395"/>
      <c r="Z55" s="395"/>
      <c r="AA55" s="395"/>
      <c r="AB55" s="395"/>
      <c r="AC55" s="395"/>
      <c r="AD55" s="395"/>
      <c r="BN55" s="75"/>
      <c r="BO55" s="75"/>
      <c r="BP55" s="75"/>
      <c r="BQ55" s="75"/>
      <c r="BR55" s="75"/>
      <c r="BS55" s="75"/>
      <c r="BT55" s="75"/>
    </row>
    <row r="56" spans="3:72" ht="15" hidden="1" customHeight="1" x14ac:dyDescent="0.25">
      <c r="C56" s="631"/>
      <c r="D56" s="631"/>
      <c r="E56" s="631"/>
      <c r="F56" s="631"/>
      <c r="G56" s="631"/>
      <c r="H56" s="631"/>
      <c r="I56" s="631"/>
      <c r="J56" s="631"/>
      <c r="W56" s="396" t="s">
        <v>58</v>
      </c>
      <c r="X56" s="397"/>
      <c r="Y56" s="397"/>
      <c r="Z56" s="397"/>
      <c r="AA56" s="397"/>
      <c r="AB56" s="397"/>
      <c r="AC56" s="397"/>
      <c r="AD56" s="397"/>
      <c r="BN56" s="75"/>
      <c r="BO56" s="75"/>
      <c r="BP56" s="75"/>
      <c r="BQ56" s="75"/>
      <c r="BR56" s="75"/>
      <c r="BS56" s="75"/>
      <c r="BT56" s="75"/>
    </row>
    <row r="57" spans="3:72" ht="22.5" hidden="1" customHeight="1" x14ac:dyDescent="0.25">
      <c r="P57"/>
      <c r="S57" s="52"/>
      <c r="X57" s="398"/>
      <c r="Y57" s="399"/>
      <c r="Z57" s="399"/>
      <c r="AA57" s="389"/>
      <c r="AB57" s="389"/>
      <c r="BN57" s="75"/>
      <c r="BO57" s="75"/>
      <c r="BP57" s="75"/>
      <c r="BQ57" s="75"/>
      <c r="BR57" s="75"/>
      <c r="BS57" s="75"/>
      <c r="BT57" s="75"/>
    </row>
    <row r="58" spans="3:72" ht="18.75" hidden="1" x14ac:dyDescent="0.3">
      <c r="C58" s="7" t="str">
        <f>W58</f>
        <v>Guiding questions</v>
      </c>
      <c r="D58" s="115"/>
      <c r="E58" s="115"/>
      <c r="F58" s="115"/>
      <c r="G58" s="115"/>
      <c r="H58" s="115"/>
      <c r="I58" s="115"/>
      <c r="J58" s="115"/>
      <c r="W58" s="360" t="s">
        <v>11</v>
      </c>
      <c r="X58" s="399"/>
      <c r="Y58" s="399"/>
      <c r="Z58" s="399"/>
      <c r="AA58" s="389"/>
      <c r="AB58" s="389"/>
      <c r="BN58" s="75"/>
      <c r="BO58" s="75"/>
      <c r="BP58" s="75"/>
      <c r="BQ58" s="75"/>
      <c r="BR58" s="75"/>
      <c r="BS58" s="75"/>
      <c r="BT58" s="75"/>
    </row>
    <row r="59" spans="3:72" ht="15" hidden="1" customHeight="1" x14ac:dyDescent="0.3">
      <c r="C59" s="7"/>
      <c r="D59" s="115"/>
      <c r="E59" s="115"/>
      <c r="F59" s="115"/>
      <c r="G59" s="115"/>
      <c r="H59" s="115"/>
      <c r="I59" s="115"/>
      <c r="J59" s="115"/>
      <c r="W59" s="385"/>
      <c r="X59" s="399"/>
      <c r="Y59" s="399"/>
      <c r="Z59" s="399"/>
      <c r="AA59" s="389"/>
      <c r="AB59" s="389"/>
      <c r="BN59" s="75"/>
      <c r="BO59" s="75"/>
      <c r="BP59" s="75"/>
      <c r="BQ59" s="75"/>
      <c r="BR59" s="75"/>
      <c r="BS59" s="75"/>
      <c r="BT59" s="75"/>
    </row>
    <row r="60" spans="3:72" ht="18.75" hidden="1" customHeight="1" thickBot="1" x14ac:dyDescent="0.35">
      <c r="C60" s="613" t="s">
        <v>264</v>
      </c>
      <c r="D60" s="613"/>
      <c r="E60" s="613"/>
      <c r="F60" s="613"/>
      <c r="G60" s="613"/>
      <c r="H60" s="613"/>
      <c r="I60" s="613"/>
      <c r="J60" s="613"/>
      <c r="K60" s="613"/>
      <c r="L60" s="613"/>
      <c r="M60" s="279"/>
      <c r="W60" s="385"/>
      <c r="X60" s="745" t="s">
        <v>103</v>
      </c>
      <c r="Y60" s="745" t="s">
        <v>114</v>
      </c>
      <c r="Z60" s="745" t="s">
        <v>598</v>
      </c>
      <c r="AA60" s="745" t="s">
        <v>160</v>
      </c>
      <c r="AB60" s="745" t="s">
        <v>542</v>
      </c>
      <c r="AC60" s="745" t="s">
        <v>544</v>
      </c>
      <c r="AD60" s="745" t="s">
        <v>543</v>
      </c>
      <c r="AE60" s="745" t="s">
        <v>116</v>
      </c>
      <c r="AF60" s="745"/>
      <c r="AG60" s="745" t="s">
        <v>117</v>
      </c>
      <c r="AH60" s="745"/>
      <c r="AJ60" s="745" t="s">
        <v>220</v>
      </c>
      <c r="AK60" s="745" t="s">
        <v>115</v>
      </c>
      <c r="AL60" s="745" t="s">
        <v>117</v>
      </c>
      <c r="BG60" s="75"/>
      <c r="BH60" s="75"/>
      <c r="BN60" s="75"/>
      <c r="BO60" s="75"/>
      <c r="BP60" s="75"/>
      <c r="BQ60" s="75"/>
      <c r="BR60" s="75"/>
    </row>
    <row r="61" spans="3:72" ht="26.25" hidden="1" thickBot="1" x14ac:dyDescent="0.3">
      <c r="K61" s="290" t="s">
        <v>150</v>
      </c>
      <c r="L61" s="596" t="s">
        <v>151</v>
      </c>
      <c r="M61" s="595" t="s">
        <v>218</v>
      </c>
      <c r="Q61" s="137" t="s">
        <v>128</v>
      </c>
      <c r="S61" s="137" t="s">
        <v>597</v>
      </c>
      <c r="X61" s="745"/>
      <c r="Y61" s="745" t="s">
        <v>111</v>
      </c>
      <c r="Z61" s="745" t="s">
        <v>112</v>
      </c>
      <c r="AA61" s="745"/>
      <c r="AB61" s="745"/>
      <c r="AC61" s="745" t="s">
        <v>113</v>
      </c>
      <c r="AD61" s="745"/>
      <c r="AE61" s="365" t="s">
        <v>54</v>
      </c>
      <c r="AF61" s="365" t="s">
        <v>13</v>
      </c>
      <c r="AG61" s="400" t="s">
        <v>54</v>
      </c>
      <c r="AH61" s="400" t="s">
        <v>13</v>
      </c>
      <c r="AJ61" s="745"/>
      <c r="AK61" s="745"/>
      <c r="AL61" s="745"/>
      <c r="BE61" s="36"/>
      <c r="BG61" s="75"/>
      <c r="BH61" s="75"/>
      <c r="BL61"/>
      <c r="BM61"/>
      <c r="BN61"/>
      <c r="BO61"/>
      <c r="BP61"/>
    </row>
    <row r="62" spans="3:72" ht="20.100000000000001" hidden="1" customHeight="1" x14ac:dyDescent="0.25">
      <c r="C62" s="782" t="str">
        <f t="shared" ref="C62:C70" si="4">W62</f>
        <v>1.       Are any of the REDD+ actions identified in Module 1 likely to:</v>
      </c>
      <c r="D62" s="783"/>
      <c r="E62" s="783"/>
      <c r="F62" s="783"/>
      <c r="G62" s="783"/>
      <c r="H62" s="783"/>
      <c r="I62" s="783"/>
      <c r="J62" s="783"/>
      <c r="K62" s="655"/>
      <c r="L62" s="655"/>
      <c r="M62" s="656"/>
      <c r="Q62" s="162"/>
      <c r="R62" s="401"/>
      <c r="S62" s="138" t="str">
        <f>LOOKUP(Q62,$AG$31:$AH$34)</f>
        <v/>
      </c>
      <c r="W62" s="384" t="s">
        <v>159</v>
      </c>
      <c r="X62" s="402" t="s">
        <v>43</v>
      </c>
      <c r="Y62" s="403">
        <v>1</v>
      </c>
      <c r="Z62" s="404" t="str">
        <f>$S62</f>
        <v/>
      </c>
      <c r="AA62" s="405" t="s">
        <v>43</v>
      </c>
      <c r="AB62" s="405" t="s">
        <v>43</v>
      </c>
      <c r="AC62" s="405" t="s">
        <v>43</v>
      </c>
      <c r="AD62" s="405" t="s">
        <v>43</v>
      </c>
      <c r="AE62" s="406" t="str">
        <f>IF(Z62=TRUE,AA62,AC62)</f>
        <v/>
      </c>
      <c r="AF62" s="406" t="str">
        <f>IF(Z62=TRUE,AB62,AD62)</f>
        <v/>
      </c>
      <c r="AG62" s="407" t="str">
        <f t="array" ref="AG62">IFERROR((IF(ROWS(AG$62:AG62)&gt;COUNTA(AE:AE),"",INDEX(AE:AE,SMALL(IF(AE$62:AE$72&lt;&gt;"",ROW(AE$62:AE$72)),ROWS(AG$62:AG62))))),"")</f>
        <v/>
      </c>
      <c r="AH62" s="408" t="str">
        <f t="array" ref="AH62">IFERROR((IF(ROWS(AH$62:AH62)&gt;COUNTA(AF:AF),"",INDEX(AF:AF,SMALL(IF(AF$62:AF$72&lt;&gt;"",ROW(AF$62:AF$72)),ROWS(AH$62:AH62))))),"")</f>
        <v/>
      </c>
      <c r="AI62" s="409">
        <v>1</v>
      </c>
      <c r="AJ62" s="277" t="str">
        <f t="shared" ref="AJ62:AJ70" si="5">W62</f>
        <v>1.       Are any of the REDD+ actions identified in Module 1 likely to:</v>
      </c>
      <c r="AK62" s="410" t="str">
        <f>IF(((COUNTIF(Z63:Z67,"DK"))&gt;0),AJ62,"")</f>
        <v/>
      </c>
      <c r="AL62" s="406" t="str">
        <f t="array" ref="AL62">IFERROR((IF(ROWS(AL$62:AL62)&gt;COUNTA(AK:AK),"",INDEX(AK:AK,SMALL(IF(AK$62:AK$72&lt;&gt;"",ROW(AK$62:AK$72)),ROWS(AL$62:AL62))))),"")</f>
        <v/>
      </c>
      <c r="AM62" s="411" t="s">
        <v>43</v>
      </c>
      <c r="BG62" s="75"/>
      <c r="BH62" s="75"/>
      <c r="BL62"/>
      <c r="BM62"/>
      <c r="BN62"/>
      <c r="BO62"/>
      <c r="BP62"/>
    </row>
    <row r="63" spans="3:72" s="76" customFormat="1" ht="20.100000000000001" hidden="1" customHeight="1" x14ac:dyDescent="0.25">
      <c r="C63" s="735" t="str">
        <f t="shared" si="4"/>
        <v>1.1.    Make a specific contribution to achieving the objectives of the national forest programme?</v>
      </c>
      <c r="D63" s="736"/>
      <c r="E63" s="736"/>
      <c r="F63" s="736"/>
      <c r="G63" s="736"/>
      <c r="H63" s="736"/>
      <c r="I63" s="736"/>
      <c r="J63" s="736"/>
      <c r="K63" s="165"/>
      <c r="L63" s="163"/>
      <c r="M63" s="163"/>
      <c r="Q63" s="138">
        <v>0</v>
      </c>
      <c r="R63" s="52"/>
      <c r="S63" s="138" t="str">
        <f t="shared" ref="S63:S72" si="6">LOOKUP(Q63,$AG$31:$AH$34)</f>
        <v/>
      </c>
      <c r="T63" s="52"/>
      <c r="U63" s="401"/>
      <c r="V63" s="412"/>
      <c r="W63" s="413" t="s">
        <v>265</v>
      </c>
      <c r="X63" s="402" t="s">
        <v>54</v>
      </c>
      <c r="Y63" s="414">
        <v>2</v>
      </c>
      <c r="Z63" s="404" t="str">
        <f t="shared" ref="Z63:Z72" si="7">$S63</f>
        <v/>
      </c>
      <c r="AA63" s="119" t="s">
        <v>272</v>
      </c>
      <c r="AB63" s="119" t="s">
        <v>43</v>
      </c>
      <c r="AC63" s="119" t="s">
        <v>43</v>
      </c>
      <c r="AD63" s="119" t="s">
        <v>43</v>
      </c>
      <c r="AE63" s="406" t="str">
        <f t="shared" ref="AE63:AE72" si="8">IF(Z63=TRUE,AA63,AC63)</f>
        <v/>
      </c>
      <c r="AF63" s="406" t="str">
        <f t="shared" ref="AF63:AF72" si="9">IF(Z63=TRUE,AB63,AD63)</f>
        <v/>
      </c>
      <c r="AG63" s="415" t="str">
        <f t="array" ref="AG63">IFERROR((IF(ROWS(AG$62:AG63)&gt;COUNTA(AE:AE),"",INDEX(AE:AE,SMALL(IF(AE$62:AE$72&lt;&gt;"",ROW(AE$62:AE$72)),ROWS(AG$62:AG63))))),"")</f>
        <v/>
      </c>
      <c r="AH63" s="416" t="str">
        <f t="array" ref="AH63">IFERROR((IF(ROWS(AH$62:AH63)&gt;COUNTA(AF:AF),"",INDEX(AF:AF,SMALL(IF(AF$62:AF$72&lt;&gt;"",ROW(AF$62:AF$72)),ROWS(AH$62:AH63))))),"")</f>
        <v/>
      </c>
      <c r="AI63" s="409">
        <v>2</v>
      </c>
      <c r="AJ63" s="277" t="str">
        <f t="shared" si="5"/>
        <v>1.1.    Make a specific contribution to achieving the objectives of the national forest programme?</v>
      </c>
      <c r="AK63" s="406" t="str">
        <f>IF(Z63="DK",AJ63,"")</f>
        <v/>
      </c>
      <c r="AL63" s="406" t="str">
        <f t="array" ref="AL63">IFERROR((IF(ROWS(AL$62:AL63)&gt;COUNTA(AK:AK),"",INDEX(AK:AK,SMALL(IF(AK$62:AK$72&lt;&gt;"",ROW(AK$62:AK$72)),ROWS(AL$62:AL63))))),"")</f>
        <v/>
      </c>
      <c r="AM63" s="417" t="s">
        <v>43</v>
      </c>
      <c r="AN63" s="412"/>
      <c r="AO63" s="412"/>
      <c r="AP63" s="412"/>
      <c r="AQ63" s="52"/>
      <c r="AR63" s="412"/>
      <c r="AS63" s="412"/>
      <c r="AT63" s="52"/>
      <c r="AU63" s="412"/>
      <c r="AV63" s="412"/>
      <c r="AW63" s="412"/>
      <c r="AX63" s="412"/>
      <c r="AY63" s="412"/>
    </row>
    <row r="64" spans="3:72" s="76" customFormat="1" ht="30" hidden="1" customHeight="1" x14ac:dyDescent="0.25">
      <c r="C64" s="735" t="str">
        <f t="shared" si="4"/>
        <v>1.2.    Make a specific contribution to achieving policy objectives on climate change adaptation (e.g. on restoring degraded watersheds to reduce flood risk), or objectives for additional climate change mitigation?</v>
      </c>
      <c r="D64" s="736"/>
      <c r="E64" s="736"/>
      <c r="F64" s="736"/>
      <c r="G64" s="736"/>
      <c r="H64" s="736"/>
      <c r="I64" s="736"/>
      <c r="J64" s="736"/>
      <c r="K64" s="165"/>
      <c r="L64" s="163"/>
      <c r="M64" s="163"/>
      <c r="Q64" s="138">
        <v>0</v>
      </c>
      <c r="R64" s="401"/>
      <c r="S64" s="138" t="str">
        <f t="shared" si="6"/>
        <v/>
      </c>
      <c r="T64" s="401"/>
      <c r="U64" s="401"/>
      <c r="V64" s="412"/>
      <c r="W64" s="413" t="s">
        <v>266</v>
      </c>
      <c r="X64" s="402" t="s">
        <v>54</v>
      </c>
      <c r="Y64" s="403">
        <v>3</v>
      </c>
      <c r="Z64" s="404" t="str">
        <f t="shared" si="7"/>
        <v/>
      </c>
      <c r="AA64" s="119" t="s">
        <v>156</v>
      </c>
      <c r="AB64" s="119" t="s">
        <v>43</v>
      </c>
      <c r="AC64" s="119" t="s">
        <v>43</v>
      </c>
      <c r="AD64" s="119" t="s">
        <v>43</v>
      </c>
      <c r="AE64" s="406" t="str">
        <f t="shared" si="8"/>
        <v/>
      </c>
      <c r="AF64" s="406" t="str">
        <f t="shared" si="9"/>
        <v/>
      </c>
      <c r="AG64" s="415" t="str">
        <f t="array" ref="AG64">IFERROR((IF(ROWS(AG$62:AG64)&gt;COUNTA(AE:AE),"",INDEX(AE:AE,SMALL(IF(AE$62:AE$72&lt;&gt;"",ROW(AE$62:AE$72)),ROWS(AG$62:AG64))))),"")</f>
        <v/>
      </c>
      <c r="AH64" s="416" t="str">
        <f t="array" ref="AH64">IFERROR((IF(ROWS(AH$62:AH64)&gt;COUNTA(AF:AF),"",INDEX(AF:AF,SMALL(IF(AF$62:AF$72&lt;&gt;"",ROW(AF$62:AF$72)),ROWS(AH$62:AH64))))),"")</f>
        <v/>
      </c>
      <c r="AI64" s="409">
        <v>3</v>
      </c>
      <c r="AJ64" s="277" t="str">
        <f t="shared" si="5"/>
        <v>1.2.    Make a specific contribution to achieving policy objectives on climate change adaptation (e.g. on restoring degraded watersheds to reduce flood risk), or objectives for additional climate change mitigation?</v>
      </c>
      <c r="AK64" s="406" t="str">
        <f>IF(Z64="DK",AJ64,"")</f>
        <v/>
      </c>
      <c r="AL64" s="406" t="str">
        <f t="array" ref="AL64">IFERROR((IF(ROWS(AL$62:AL64)&gt;COUNTA(AK:AK),"",INDEX(AK:AK,SMALL(IF(AK$62:AK$72&lt;&gt;"",ROW(AK$62:AK$72)),ROWS(AL$62:AL64))))),"")</f>
        <v/>
      </c>
      <c r="AM64" s="417" t="s">
        <v>43</v>
      </c>
      <c r="AN64" s="412"/>
      <c r="AO64" s="412"/>
      <c r="AP64" s="412"/>
      <c r="AQ64" s="52"/>
      <c r="AR64" s="412"/>
      <c r="AS64" s="412"/>
      <c r="AT64" s="52"/>
      <c r="AU64" s="412"/>
      <c r="AV64" s="412"/>
      <c r="AW64" s="412"/>
      <c r="AX64" s="412"/>
      <c r="AY64" s="412"/>
    </row>
    <row r="65" spans="3:68" s="76" customFormat="1" ht="30" hidden="1" customHeight="1" thickBot="1" x14ac:dyDescent="0.3">
      <c r="C65" s="735" t="str">
        <f t="shared" si="4"/>
        <v>1.3.    Make a specific contribution to achieving the Millennium Development Goals or other international commitments on poverty reduction?</v>
      </c>
      <c r="D65" s="736"/>
      <c r="E65" s="736"/>
      <c r="F65" s="736"/>
      <c r="G65" s="736"/>
      <c r="H65" s="736"/>
      <c r="I65" s="736"/>
      <c r="J65" s="736"/>
      <c r="K65" s="165"/>
      <c r="L65" s="163"/>
      <c r="M65" s="163"/>
      <c r="Q65" s="138">
        <v>0</v>
      </c>
      <c r="R65" s="401"/>
      <c r="S65" s="138" t="str">
        <f t="shared" si="6"/>
        <v/>
      </c>
      <c r="T65" s="401"/>
      <c r="U65" s="401"/>
      <c r="V65" s="412"/>
      <c r="W65" s="413" t="s">
        <v>267</v>
      </c>
      <c r="X65" s="402" t="s">
        <v>54</v>
      </c>
      <c r="Y65" s="414">
        <v>4</v>
      </c>
      <c r="Z65" s="404" t="str">
        <f t="shared" si="7"/>
        <v/>
      </c>
      <c r="AA65" s="119" t="s">
        <v>273</v>
      </c>
      <c r="AB65" s="119" t="s">
        <v>43</v>
      </c>
      <c r="AC65" s="119" t="s">
        <v>43</v>
      </c>
      <c r="AD65" s="119" t="s">
        <v>43</v>
      </c>
      <c r="AE65" s="406" t="str">
        <f t="shared" si="8"/>
        <v/>
      </c>
      <c r="AF65" s="406" t="str">
        <f t="shared" si="9"/>
        <v/>
      </c>
      <c r="AG65" s="418" t="str">
        <f t="array" ref="AG65">IFERROR((IF(ROWS(AG$62:AG65)&gt;COUNTA(AE:AE),"",INDEX(AE:AE,SMALL(IF(AE$62:AE$72&lt;&gt;"",ROW(AE$62:AE$72)),ROWS(AG$62:AG65))))),"")</f>
        <v/>
      </c>
      <c r="AH65" s="416" t="str">
        <f t="array" ref="AH65">IFERROR((IF(ROWS(AH$62:AH65)&gt;COUNTA(AF:AF),"",INDEX(AF:AF,SMALL(IF(AF$62:AF$72&lt;&gt;"",ROW(AF$62:AF$72)),ROWS(AH$62:AH65))))),"")</f>
        <v/>
      </c>
      <c r="AI65" s="419">
        <v>4</v>
      </c>
      <c r="AJ65" s="277" t="str">
        <f t="shared" si="5"/>
        <v>1.3.    Make a specific contribution to achieving the Millennium Development Goals or other international commitments on poverty reduction?</v>
      </c>
      <c r="AK65" s="406" t="str">
        <f>IF(Z65="DK",AJ65,"")</f>
        <v/>
      </c>
      <c r="AL65" s="406" t="str">
        <f t="array" ref="AL65">IFERROR((IF(ROWS(AL$62:AL65)&gt;COUNTA(AK:AK),"",INDEX(AK:AK,SMALL(IF(AK$62:AK$72&lt;&gt;"",ROW(AK$62:AK$72)),ROWS(AL$62:AL65))))),"")</f>
        <v/>
      </c>
      <c r="AM65" s="417" t="s">
        <v>43</v>
      </c>
      <c r="AN65" s="412"/>
      <c r="AO65" s="412"/>
      <c r="AP65" s="412"/>
      <c r="AQ65" s="52"/>
      <c r="AR65" s="412"/>
      <c r="AS65" s="412"/>
      <c r="AT65" s="52"/>
      <c r="AU65" s="412"/>
      <c r="AV65" s="412"/>
      <c r="AW65" s="412"/>
      <c r="AX65" s="412"/>
      <c r="AY65" s="412"/>
    </row>
    <row r="66" spans="3:68" s="76" customFormat="1" ht="30" hidden="1" customHeight="1" thickBot="1" x14ac:dyDescent="0.3">
      <c r="C66" s="735" t="str">
        <f t="shared" si="4"/>
        <v>1.4.    Make a specific contribution to achieving the objectives of the Convention on Biological Diversity (e.g. through forest restoration using native species)?</v>
      </c>
      <c r="D66" s="736"/>
      <c r="E66" s="736"/>
      <c r="F66" s="736"/>
      <c r="G66" s="736"/>
      <c r="H66" s="736"/>
      <c r="I66" s="736"/>
      <c r="J66" s="736"/>
      <c r="K66" s="165"/>
      <c r="L66" s="163"/>
      <c r="M66" s="163"/>
      <c r="Q66" s="138">
        <v>0</v>
      </c>
      <c r="R66" s="401"/>
      <c r="S66" s="138" t="str">
        <f t="shared" si="6"/>
        <v/>
      </c>
      <c r="T66" s="401"/>
      <c r="U66" s="401"/>
      <c r="V66" s="412"/>
      <c r="W66" s="413" t="s">
        <v>268</v>
      </c>
      <c r="X66" s="402" t="s">
        <v>54</v>
      </c>
      <c r="Y66" s="403">
        <v>5</v>
      </c>
      <c r="Z66" s="404" t="str">
        <f t="shared" si="7"/>
        <v/>
      </c>
      <c r="AA66" s="119" t="s">
        <v>274</v>
      </c>
      <c r="AB66" s="119" t="s">
        <v>43</v>
      </c>
      <c r="AC66" s="119" t="s">
        <v>43</v>
      </c>
      <c r="AD66" s="119" t="s">
        <v>43</v>
      </c>
      <c r="AE66" s="406" t="str">
        <f t="shared" si="8"/>
        <v/>
      </c>
      <c r="AF66" s="406" t="str">
        <f t="shared" si="9"/>
        <v/>
      </c>
      <c r="AG66" s="420" t="s">
        <v>43</v>
      </c>
      <c r="AH66" s="421" t="str">
        <f t="array" ref="AH66">IFERROR((IF(ROWS(AH$62:AH66)&gt;COUNTA(AF:AF),"",INDEX(AF:AF,SMALL(IF(AF$62:AF$72&lt;&gt;"",ROW(AF$62:AF$72)),ROWS(AH$62:AH66))))),"")</f>
        <v/>
      </c>
      <c r="AI66" s="409">
        <v>5</v>
      </c>
      <c r="AJ66" s="277" t="str">
        <f t="shared" si="5"/>
        <v>1.4.    Make a specific contribution to achieving the objectives of the Convention on Biological Diversity (e.g. through forest restoration using native species)?</v>
      </c>
      <c r="AK66" s="406" t="str">
        <f>IF(Z66="DK",AJ66,"")</f>
        <v/>
      </c>
      <c r="AL66" s="406" t="str">
        <f t="array" ref="AL66">IFERROR((IF(ROWS(AL$62:AL66)&gt;COUNTA(AK:AK),"",INDEX(AK:AK,SMALL(IF(AK$62:AK$72&lt;&gt;"",ROW(AK$62:AK$72)),ROWS(AL$62:AL66))))),"")</f>
        <v/>
      </c>
      <c r="AM66" s="417" t="s">
        <v>43</v>
      </c>
      <c r="AN66" s="412"/>
      <c r="AO66" s="412"/>
      <c r="AP66" s="412"/>
      <c r="AQ66" s="52"/>
      <c r="AR66" s="412"/>
      <c r="AS66" s="412"/>
      <c r="AT66" s="52"/>
      <c r="AU66" s="412"/>
      <c r="AV66" s="412"/>
      <c r="AW66" s="412"/>
      <c r="AX66" s="412"/>
      <c r="AY66" s="412"/>
    </row>
    <row r="67" spans="3:68" s="76" customFormat="1" ht="30" hidden="1" customHeight="1" thickBot="1" x14ac:dyDescent="0.3">
      <c r="C67" s="774" t="str">
        <f t="shared" ref="C67" si="10">W67</f>
        <v xml:space="preserve">1.5    Potentially have inequitable or discriminatory adverse impacts on affected populations, particularly people living in poverty or marginalized or excluded individuals or groups? </v>
      </c>
      <c r="D67" s="775"/>
      <c r="E67" s="775"/>
      <c r="F67" s="775"/>
      <c r="G67" s="775"/>
      <c r="H67" s="775"/>
      <c r="I67" s="775"/>
      <c r="J67" s="775"/>
      <c r="K67" s="249"/>
      <c r="L67" s="250"/>
      <c r="M67" s="250"/>
      <c r="Q67" s="138">
        <v>0</v>
      </c>
      <c r="R67" s="401"/>
      <c r="S67" s="138" t="str">
        <f t="shared" si="6"/>
        <v/>
      </c>
      <c r="T67" s="401"/>
      <c r="U67" s="401"/>
      <c r="V67" s="412"/>
      <c r="W67" s="413" t="s">
        <v>366</v>
      </c>
      <c r="X67" s="402" t="s">
        <v>13</v>
      </c>
      <c r="Y67" s="414">
        <v>6</v>
      </c>
      <c r="Z67" s="404" t="str">
        <f t="shared" si="7"/>
        <v/>
      </c>
      <c r="AA67" s="119" t="s">
        <v>43</v>
      </c>
      <c r="AB67" s="119" t="s">
        <v>386</v>
      </c>
      <c r="AC67" s="119" t="s">
        <v>43</v>
      </c>
      <c r="AD67" s="119" t="s">
        <v>43</v>
      </c>
      <c r="AE67" s="406" t="str">
        <f t="shared" si="8"/>
        <v/>
      </c>
      <c r="AF67" s="406" t="str">
        <f t="shared" si="9"/>
        <v/>
      </c>
      <c r="AG67" s="420" t="s">
        <v>43</v>
      </c>
      <c r="AH67" s="420" t="s">
        <v>43</v>
      </c>
      <c r="AI67" s="355"/>
      <c r="AJ67" s="277" t="str">
        <f t="shared" si="5"/>
        <v xml:space="preserve">1.5    Potentially have inequitable or discriminatory adverse impacts on affected populations, particularly people living in poverty or marginalized or excluded individuals or groups? </v>
      </c>
      <c r="AK67" s="406" t="str">
        <f>IF(Z67="DK",AJ67,"")</f>
        <v/>
      </c>
      <c r="AL67" s="406" t="str">
        <f t="array" ref="AL67">IFERROR((IF(ROWS(AL$62:AL67)&gt;COUNTA(AK:AK),"",INDEX(AK:AK,SMALL(IF(AK$62:AK$72&lt;&gt;"",ROW(AK$62:AK$72)),ROWS(AL$62:AL67))))),"")</f>
        <v/>
      </c>
      <c r="AM67" s="417" t="s">
        <v>43</v>
      </c>
      <c r="AN67" s="412"/>
      <c r="AO67" s="412"/>
      <c r="AP67" s="412"/>
      <c r="AQ67" s="52"/>
      <c r="AR67" s="412"/>
      <c r="AS67" s="412"/>
      <c r="AT67" s="52"/>
      <c r="AU67" s="412"/>
      <c r="AV67" s="412"/>
      <c r="AW67" s="412"/>
      <c r="AX67" s="412"/>
      <c r="AY67" s="412"/>
    </row>
    <row r="68" spans="3:68" s="76" customFormat="1" ht="20.100000000000001" hidden="1" customHeight="1" x14ac:dyDescent="0.25">
      <c r="C68" s="782" t="str">
        <f t="shared" si="4"/>
        <v>2.       Is there a risk of conflict between the REDD+ actions identified in Module 1 and:</v>
      </c>
      <c r="D68" s="783"/>
      <c r="E68" s="783"/>
      <c r="F68" s="783"/>
      <c r="G68" s="783"/>
      <c r="H68" s="783"/>
      <c r="I68" s="783"/>
      <c r="J68" s="783"/>
      <c r="K68" s="655"/>
      <c r="L68" s="655"/>
      <c r="M68" s="656"/>
      <c r="Q68" s="138"/>
      <c r="R68" s="401"/>
      <c r="S68" s="138" t="str">
        <f t="shared" si="6"/>
        <v/>
      </c>
      <c r="T68" s="401"/>
      <c r="U68" s="401"/>
      <c r="V68" s="412"/>
      <c r="W68" s="384" t="s">
        <v>190</v>
      </c>
      <c r="X68" s="402" t="s">
        <v>43</v>
      </c>
      <c r="Y68" s="403">
        <v>7</v>
      </c>
      <c r="Z68" s="404" t="str">
        <f t="shared" si="7"/>
        <v/>
      </c>
      <c r="AA68" s="119" t="s">
        <v>43</v>
      </c>
      <c r="AB68" s="119" t="s">
        <v>43</v>
      </c>
      <c r="AC68" s="119" t="s">
        <v>43</v>
      </c>
      <c r="AD68" s="119" t="s">
        <v>43</v>
      </c>
      <c r="AE68" s="406" t="str">
        <f t="shared" si="8"/>
        <v/>
      </c>
      <c r="AF68" s="406" t="str">
        <f t="shared" si="9"/>
        <v/>
      </c>
      <c r="AG68" s="420" t="s">
        <v>43</v>
      </c>
      <c r="AH68" s="420" t="s">
        <v>43</v>
      </c>
      <c r="AI68" s="355" t="s">
        <v>43</v>
      </c>
      <c r="AJ68" s="277" t="str">
        <f t="shared" si="5"/>
        <v>2.       Is there a risk of conflict between the REDD+ actions identified in Module 1 and:</v>
      </c>
      <c r="AK68" s="410" t="str">
        <f>IF(((COUNTIF(Z68:Z72,"DK"))&gt;0),AJ68,"")</f>
        <v/>
      </c>
      <c r="AL68" s="406" t="str">
        <f t="array" ref="AL68">IFERROR((IF(ROWS(AL$62:AL68)&gt;COUNTA(AK:AK),"",INDEX(AK:AK,SMALL(IF(AK$62:AK$72&lt;&gt;"",ROW(AK$62:AK$72)),ROWS(AL$62:AL68))))),"")</f>
        <v/>
      </c>
      <c r="AM68" s="417" t="s">
        <v>43</v>
      </c>
      <c r="AN68" s="412"/>
      <c r="AO68" s="412"/>
      <c r="AP68" s="412"/>
      <c r="AQ68" s="52"/>
      <c r="AR68" s="412"/>
      <c r="AS68" s="412"/>
      <c r="AT68" s="52"/>
      <c r="AU68" s="412"/>
      <c r="AV68" s="412"/>
      <c r="AW68" s="412"/>
      <c r="AX68" s="412"/>
      <c r="AY68" s="412"/>
    </row>
    <row r="69" spans="3:68" s="76" customFormat="1" ht="30" hidden="1" customHeight="1" x14ac:dyDescent="0.25">
      <c r="C69" s="735" t="str">
        <f t="shared" si="4"/>
        <v>2.1.    Other climate change mitigation strategies (e.g. concerning land or woody biomass requirements for bioenergy production, or alternative energy development such as hydropower or wind farms)?</v>
      </c>
      <c r="D69" s="736"/>
      <c r="E69" s="736"/>
      <c r="F69" s="736"/>
      <c r="G69" s="736"/>
      <c r="H69" s="736"/>
      <c r="I69" s="736"/>
      <c r="J69" s="736"/>
      <c r="K69" s="165"/>
      <c r="L69" s="163"/>
      <c r="M69" s="163"/>
      <c r="Q69" s="138">
        <v>0</v>
      </c>
      <c r="R69" s="401"/>
      <c r="S69" s="138" t="str">
        <f t="shared" si="6"/>
        <v/>
      </c>
      <c r="T69" s="401"/>
      <c r="U69" s="401"/>
      <c r="V69" s="412"/>
      <c r="W69" s="413" t="s">
        <v>269</v>
      </c>
      <c r="X69" s="402" t="s">
        <v>13</v>
      </c>
      <c r="Y69" s="414">
        <v>8</v>
      </c>
      <c r="Z69" s="404" t="str">
        <f t="shared" si="7"/>
        <v/>
      </c>
      <c r="AA69" s="119" t="s">
        <v>43</v>
      </c>
      <c r="AB69" s="119" t="s">
        <v>191</v>
      </c>
      <c r="AC69" s="119" t="s">
        <v>43</v>
      </c>
      <c r="AD69" s="119" t="s">
        <v>43</v>
      </c>
      <c r="AE69" s="406" t="str">
        <f t="shared" si="8"/>
        <v/>
      </c>
      <c r="AF69" s="406" t="str">
        <f t="shared" si="9"/>
        <v/>
      </c>
      <c r="AG69" s="420" t="s">
        <v>43</v>
      </c>
      <c r="AH69" s="420" t="s">
        <v>43</v>
      </c>
      <c r="AI69" s="355" t="s">
        <v>43</v>
      </c>
      <c r="AJ69" s="277" t="str">
        <f t="shared" si="5"/>
        <v>2.1.    Other climate change mitigation strategies (e.g. concerning land or woody biomass requirements for bioenergy production, or alternative energy development such as hydropower or wind farms)?</v>
      </c>
      <c r="AK69" s="406" t="str">
        <f>IF(Z69="DK",AJ69,"")</f>
        <v/>
      </c>
      <c r="AL69" s="406" t="str">
        <f t="array" ref="AL69">IFERROR((IF(ROWS(AL$62:AL69)&gt;COUNTA(AK:AK),"",INDEX(AK:AK,SMALL(IF(AK$62:AK$72&lt;&gt;"",ROW(AK$62:AK$72)),ROWS(AL$62:AL69))))),"")</f>
        <v/>
      </c>
      <c r="AM69" s="417" t="s">
        <v>43</v>
      </c>
      <c r="AN69" s="412"/>
      <c r="AO69" s="412"/>
      <c r="AP69" s="412"/>
      <c r="AQ69" s="52"/>
      <c r="AR69" s="412"/>
      <c r="AS69" s="412"/>
      <c r="AT69" s="52"/>
      <c r="AU69" s="412"/>
      <c r="AV69" s="412"/>
      <c r="AW69" s="412"/>
      <c r="AX69" s="412"/>
      <c r="AY69" s="412"/>
    </row>
    <row r="70" spans="3:68" s="76" customFormat="1" ht="20.100000000000001" hidden="1" customHeight="1" x14ac:dyDescent="0.25">
      <c r="C70" s="735" t="str">
        <f t="shared" si="4"/>
        <v>2.2.    National poverty reduction strategies (e.g. plans for infrastructure development or agriculture)?</v>
      </c>
      <c r="D70" s="736"/>
      <c r="E70" s="736"/>
      <c r="F70" s="736"/>
      <c r="G70" s="736"/>
      <c r="H70" s="736"/>
      <c r="I70" s="736"/>
      <c r="J70" s="736"/>
      <c r="K70" s="165"/>
      <c r="L70" s="163"/>
      <c r="M70" s="163"/>
      <c r="Q70" s="138">
        <v>0</v>
      </c>
      <c r="R70" s="401"/>
      <c r="S70" s="138" t="str">
        <f t="shared" si="6"/>
        <v/>
      </c>
      <c r="T70" s="401"/>
      <c r="U70" s="401"/>
      <c r="V70" s="412"/>
      <c r="W70" s="413" t="s">
        <v>270</v>
      </c>
      <c r="X70" s="402" t="s">
        <v>13</v>
      </c>
      <c r="Y70" s="403">
        <v>9</v>
      </c>
      <c r="Z70" s="404" t="str">
        <f t="shared" si="7"/>
        <v/>
      </c>
      <c r="AA70" s="119" t="s">
        <v>43</v>
      </c>
      <c r="AB70" s="119" t="s">
        <v>157</v>
      </c>
      <c r="AC70" s="119" t="s">
        <v>43</v>
      </c>
      <c r="AD70" s="119" t="s">
        <v>43</v>
      </c>
      <c r="AE70" s="406" t="str">
        <f t="shared" si="8"/>
        <v/>
      </c>
      <c r="AF70" s="406" t="str">
        <f t="shared" si="9"/>
        <v/>
      </c>
      <c r="AG70" s="420" t="s">
        <v>43</v>
      </c>
      <c r="AH70" s="420" t="s">
        <v>43</v>
      </c>
      <c r="AI70" s="355" t="s">
        <v>43</v>
      </c>
      <c r="AJ70" s="277" t="str">
        <f t="shared" si="5"/>
        <v>2.2.    National poverty reduction strategies (e.g. plans for infrastructure development or agriculture)?</v>
      </c>
      <c r="AK70" s="406" t="str">
        <f>IF(Z70="DK",AJ70,"")</f>
        <v/>
      </c>
      <c r="AL70" s="406" t="str">
        <f t="array" ref="AL70">IFERROR((IF(ROWS(AL$62:AL70)&gt;COUNTA(AK:AK),"",INDEX(AK:AK,SMALL(IF(AK$62:AK$72&lt;&gt;"",ROW(AK$62:AK$72)),ROWS(AL$62:AL70))))),"")</f>
        <v/>
      </c>
      <c r="AM70" s="417" t="s">
        <v>43</v>
      </c>
      <c r="AN70" s="412"/>
      <c r="AO70" s="412"/>
      <c r="AP70" s="412"/>
      <c r="AQ70" s="52"/>
      <c r="AR70" s="412"/>
      <c r="AS70" s="412"/>
      <c r="AT70" s="52"/>
      <c r="AU70" s="412"/>
      <c r="AV70" s="412"/>
      <c r="AW70" s="412"/>
      <c r="AX70" s="412"/>
      <c r="AY70" s="412"/>
    </row>
    <row r="71" spans="3:68" s="76" customFormat="1" ht="45" hidden="1" customHeight="1" x14ac:dyDescent="0.25">
      <c r="C71" s="735" t="str">
        <f t="shared" ref="C71" si="11">W71</f>
        <v>2.3.    Other environmental policy objectives and strategies (e.g. plans for community or production forests under the national forest programme, or for increased protected area coverage under the National Biodiversity Strategy and Action Plan)?</v>
      </c>
      <c r="D71" s="736"/>
      <c r="E71" s="736"/>
      <c r="F71" s="736"/>
      <c r="G71" s="736"/>
      <c r="H71" s="736"/>
      <c r="I71" s="736"/>
      <c r="J71" s="736"/>
      <c r="K71" s="251"/>
      <c r="L71" s="252"/>
      <c r="M71" s="252"/>
      <c r="Q71" s="138">
        <v>0</v>
      </c>
      <c r="R71" s="401"/>
      <c r="S71" s="138" t="str">
        <f t="shared" si="6"/>
        <v/>
      </c>
      <c r="T71" s="401"/>
      <c r="U71" s="401"/>
      <c r="V71" s="412"/>
      <c r="W71" s="413" t="s">
        <v>271</v>
      </c>
      <c r="X71" s="402" t="s">
        <v>13</v>
      </c>
      <c r="Y71" s="414">
        <v>10</v>
      </c>
      <c r="Z71" s="404" t="str">
        <f t="shared" si="7"/>
        <v/>
      </c>
      <c r="AA71" s="119" t="s">
        <v>43</v>
      </c>
      <c r="AB71" s="119" t="s">
        <v>158</v>
      </c>
      <c r="AC71" s="119" t="s">
        <v>43</v>
      </c>
      <c r="AD71" s="119" t="s">
        <v>43</v>
      </c>
      <c r="AE71" s="406" t="str">
        <f t="shared" si="8"/>
        <v/>
      </c>
      <c r="AF71" s="406" t="str">
        <f t="shared" si="9"/>
        <v/>
      </c>
      <c r="AG71" s="420" t="s">
        <v>43</v>
      </c>
      <c r="AH71" s="420" t="s">
        <v>43</v>
      </c>
      <c r="AI71" s="355"/>
      <c r="AJ71" s="277" t="str">
        <f t="shared" ref="AJ71:AJ72" si="12">W71</f>
        <v>2.3.    Other environmental policy objectives and strategies (e.g. plans for community or production forests under the national forest programme, or for increased protected area coverage under the National Biodiversity Strategy and Action Plan)?</v>
      </c>
      <c r="AK71" s="406" t="str">
        <f>IF(Z71="DK",AJ71,"")</f>
        <v/>
      </c>
      <c r="AL71" s="406" t="str">
        <f t="array" ref="AL71">IFERROR((IF(ROWS(AL$62:AL71)&gt;COUNTA(AK:AK),"",INDEX(AK:AK,SMALL(IF(AK$62:AK$72&lt;&gt;"",ROW(AK$62:AK$72)),ROWS(AL$62:AL71))))),"")</f>
        <v/>
      </c>
      <c r="AM71" s="417" t="s">
        <v>43</v>
      </c>
      <c r="AN71" s="412"/>
      <c r="AO71" s="412"/>
      <c r="AP71" s="412"/>
      <c r="AQ71" s="52"/>
      <c r="AR71" s="412"/>
      <c r="AS71" s="412"/>
      <c r="AT71" s="52"/>
      <c r="AU71" s="412"/>
      <c r="AV71" s="412"/>
      <c r="AW71" s="412"/>
      <c r="AX71" s="412"/>
      <c r="AY71" s="412"/>
    </row>
    <row r="72" spans="3:68" s="76" customFormat="1" ht="30" hidden="1" customHeight="1" thickBot="1" x14ac:dyDescent="0.3">
      <c r="C72" s="774" t="str">
        <f t="shared" ref="C72" si="13">W72</f>
        <v>2.4.    State’s human rights obligations under international law, including the nine core international human rights treaties and ILO 169?</v>
      </c>
      <c r="D72" s="775"/>
      <c r="E72" s="775"/>
      <c r="F72" s="775"/>
      <c r="G72" s="775"/>
      <c r="H72" s="775"/>
      <c r="I72" s="775"/>
      <c r="J72" s="775"/>
      <c r="K72" s="166"/>
      <c r="L72" s="164"/>
      <c r="M72" s="164"/>
      <c r="Q72" s="138">
        <v>0</v>
      </c>
      <c r="R72" s="401"/>
      <c r="S72" s="138" t="str">
        <f t="shared" si="6"/>
        <v/>
      </c>
      <c r="T72" s="401"/>
      <c r="U72" s="401"/>
      <c r="V72" s="412"/>
      <c r="W72" s="413" t="s">
        <v>367</v>
      </c>
      <c r="X72" s="402" t="s">
        <v>13</v>
      </c>
      <c r="Y72" s="403">
        <v>11</v>
      </c>
      <c r="Z72" s="404" t="str">
        <f t="shared" si="7"/>
        <v/>
      </c>
      <c r="AA72" s="119" t="s">
        <v>43</v>
      </c>
      <c r="AB72" s="119" t="s">
        <v>387</v>
      </c>
      <c r="AC72" s="119" t="s">
        <v>43</v>
      </c>
      <c r="AD72" s="119" t="s">
        <v>43</v>
      </c>
      <c r="AE72" s="406" t="str">
        <f t="shared" si="8"/>
        <v/>
      </c>
      <c r="AF72" s="406" t="str">
        <f t="shared" si="9"/>
        <v/>
      </c>
      <c r="AG72" s="420" t="s">
        <v>43</v>
      </c>
      <c r="AH72" s="420" t="s">
        <v>43</v>
      </c>
      <c r="AI72" s="355"/>
      <c r="AJ72" s="277" t="str">
        <f t="shared" si="12"/>
        <v>2.4.    State’s human rights obligations under international law, including the nine core international human rights treaties and ILO 169?</v>
      </c>
      <c r="AK72" s="406" t="str">
        <f>IF(Z72="DK",AJ72,"")</f>
        <v/>
      </c>
      <c r="AL72" s="406" t="str">
        <f t="array" ref="AL72">IFERROR((IF(ROWS(AL$62:AL72)&gt;COUNTA(AK:AK),"",INDEX(AK:AK,SMALL(IF(AK$62:AK$72&lt;&gt;"",ROW(AK$62:AK$72)),ROWS(AL$62:AL72))))),"")</f>
        <v/>
      </c>
      <c r="AM72" s="417" t="s">
        <v>43</v>
      </c>
      <c r="AN72" s="412"/>
      <c r="AO72" s="412"/>
      <c r="AP72" s="412"/>
      <c r="AQ72" s="52"/>
      <c r="AR72" s="412"/>
      <c r="AS72" s="412"/>
      <c r="AT72" s="52"/>
      <c r="AU72" s="412"/>
      <c r="AV72" s="412"/>
      <c r="AW72" s="412"/>
      <c r="AX72" s="412"/>
      <c r="AY72" s="412"/>
    </row>
    <row r="73" spans="3:68" s="76" customFormat="1" ht="0.95" hidden="1" customHeight="1" x14ac:dyDescent="0.25">
      <c r="C73" s="266"/>
      <c r="D73" s="266"/>
      <c r="E73" s="266"/>
      <c r="F73" s="266"/>
      <c r="G73" s="266"/>
      <c r="H73" s="266"/>
      <c r="I73" s="266"/>
      <c r="J73" s="266"/>
      <c r="K73" s="267"/>
      <c r="L73" s="267"/>
      <c r="M73" s="267"/>
      <c r="N73" s="267"/>
      <c r="P73" s="268"/>
      <c r="Q73" s="412"/>
      <c r="R73" s="401"/>
      <c r="S73" s="268"/>
      <c r="T73" s="401"/>
      <c r="U73" s="401"/>
      <c r="V73" s="412"/>
      <c r="W73" s="422"/>
      <c r="X73" s="423"/>
      <c r="Y73" s="424"/>
      <c r="Z73" s="425"/>
      <c r="AA73" s="271"/>
      <c r="AB73" s="272" t="s">
        <v>43</v>
      </c>
      <c r="AC73" s="426"/>
      <c r="AD73" s="420"/>
      <c r="AE73" s="420"/>
      <c r="AF73" s="420"/>
      <c r="AG73" s="420"/>
      <c r="AH73" s="355"/>
      <c r="AI73" s="412"/>
      <c r="AJ73" s="427"/>
      <c r="AK73" s="426"/>
      <c r="AL73" s="426"/>
      <c r="AM73" s="417"/>
      <c r="AN73" s="412"/>
      <c r="AO73" s="412"/>
      <c r="AP73" s="412"/>
      <c r="AQ73" s="52"/>
      <c r="AR73" s="412"/>
      <c r="AS73" s="412"/>
      <c r="AT73" s="52"/>
      <c r="AU73" s="412"/>
      <c r="AV73" s="412"/>
      <c r="AW73" s="412"/>
      <c r="AX73" s="412"/>
      <c r="AY73" s="412"/>
    </row>
    <row r="74" spans="3:68" s="76" customFormat="1" ht="0.95" hidden="1" customHeight="1" x14ac:dyDescent="0.25">
      <c r="C74" s="266"/>
      <c r="D74" s="266"/>
      <c r="E74" s="266"/>
      <c r="F74" s="266"/>
      <c r="G74" s="266"/>
      <c r="H74" s="266"/>
      <c r="I74" s="266"/>
      <c r="J74" s="266"/>
      <c r="K74" s="267"/>
      <c r="L74" s="267"/>
      <c r="M74" s="267"/>
      <c r="N74" s="267"/>
      <c r="P74" s="268"/>
      <c r="Q74" s="412"/>
      <c r="R74" s="401"/>
      <c r="S74" s="268"/>
      <c r="T74" s="401"/>
      <c r="U74" s="401"/>
      <c r="V74" s="412"/>
      <c r="W74" s="422"/>
      <c r="X74" s="423"/>
      <c r="Y74" s="424"/>
      <c r="Z74" s="425"/>
      <c r="AA74" s="271"/>
      <c r="AB74" s="272"/>
      <c r="AC74" s="426"/>
      <c r="AD74" s="420"/>
      <c r="AE74" s="420"/>
      <c r="AF74" s="420"/>
      <c r="AG74" s="420"/>
      <c r="AH74" s="355"/>
      <c r="AI74" s="412"/>
      <c r="AJ74" s="427"/>
      <c r="AK74" s="426"/>
      <c r="AL74" s="426"/>
      <c r="AM74" s="417"/>
      <c r="AN74" s="412"/>
      <c r="AO74" s="412"/>
      <c r="AP74" s="412"/>
      <c r="AQ74" s="52"/>
      <c r="AR74" s="412"/>
      <c r="AS74" s="412"/>
      <c r="AT74" s="52"/>
      <c r="AU74" s="412"/>
      <c r="AV74" s="412"/>
      <c r="AW74" s="412"/>
      <c r="AX74" s="412"/>
      <c r="AY74" s="412"/>
    </row>
    <row r="75" spans="3:68" ht="66" hidden="1" customHeight="1" x14ac:dyDescent="0.25">
      <c r="S75" s="52"/>
      <c r="X75" s="389"/>
      <c r="Y75" s="428"/>
      <c r="Z75" s="428"/>
      <c r="AA75" s="128">
        <f>$V$22</f>
        <v>0</v>
      </c>
      <c r="AB75" s="121"/>
      <c r="AC75" s="428"/>
      <c r="AD75" s="411" t="s">
        <v>43</v>
      </c>
      <c r="BN75"/>
      <c r="BO75"/>
      <c r="BP75"/>
    </row>
    <row r="76" spans="3:68" hidden="1" x14ac:dyDescent="0.25">
      <c r="C76" s="642"/>
      <c r="D76" s="642"/>
      <c r="E76" s="642"/>
      <c r="F76" s="642"/>
      <c r="G76" s="642"/>
      <c r="H76" s="642"/>
      <c r="I76" s="642"/>
      <c r="J76" s="642"/>
      <c r="P76" s="34"/>
      <c r="R76" s="429"/>
      <c r="S76" s="429"/>
      <c r="T76" s="429"/>
      <c r="U76" s="429"/>
      <c r="W76" s="394" t="s">
        <v>25</v>
      </c>
      <c r="X76" s="389"/>
      <c r="Y76" s="428"/>
      <c r="Z76" s="428"/>
      <c r="AA76" s="128"/>
      <c r="AB76" s="121"/>
      <c r="AC76" s="428"/>
      <c r="AD76" s="411"/>
      <c r="BN76"/>
      <c r="BO76"/>
      <c r="BP76"/>
    </row>
    <row r="77" spans="3:68" ht="15" hidden="1" customHeight="1" x14ac:dyDescent="0.25">
      <c r="C77" s="631"/>
      <c r="D77" s="631"/>
      <c r="E77" s="631"/>
      <c r="F77" s="631"/>
      <c r="G77" s="631"/>
      <c r="H77" s="631"/>
      <c r="I77" s="631"/>
      <c r="J77" s="631"/>
      <c r="P77" s="34"/>
      <c r="R77" s="429"/>
      <c r="S77" s="429"/>
      <c r="T77" s="429"/>
      <c r="U77" s="429"/>
      <c r="W77" s="396" t="s">
        <v>12</v>
      </c>
      <c r="X77" s="430"/>
      <c r="Y77" s="430"/>
      <c r="Z77" s="430"/>
      <c r="AA77" s="430"/>
      <c r="AB77" s="430"/>
      <c r="AC77" s="430"/>
      <c r="AD77" s="430"/>
    </row>
    <row r="78" spans="3:68" hidden="1" x14ac:dyDescent="0.25">
      <c r="C78" s="113"/>
      <c r="D78" s="115"/>
      <c r="E78" s="115"/>
      <c r="F78" s="115"/>
      <c r="G78" s="115"/>
      <c r="H78" s="115"/>
      <c r="I78" s="115"/>
      <c r="J78" s="115"/>
      <c r="P78" s="34"/>
      <c r="R78" s="429"/>
      <c r="S78" s="429"/>
      <c r="T78" s="429"/>
      <c r="U78" s="429"/>
    </row>
    <row r="79" spans="3:68" hidden="1" x14ac:dyDescent="0.25">
      <c r="C79" s="113"/>
      <c r="D79" s="115"/>
      <c r="E79" s="115"/>
      <c r="F79" s="115"/>
      <c r="G79" s="115"/>
      <c r="H79" s="115"/>
      <c r="I79" s="115"/>
      <c r="J79" s="115"/>
      <c r="P79" s="34"/>
      <c r="R79" s="429"/>
      <c r="S79" s="429"/>
      <c r="T79" s="429"/>
      <c r="U79" s="429"/>
    </row>
    <row r="80" spans="3:68" hidden="1" x14ac:dyDescent="0.25">
      <c r="C80" s="113"/>
      <c r="D80" s="115"/>
      <c r="E80" s="115"/>
      <c r="F80" s="115"/>
      <c r="G80" s="115"/>
      <c r="H80" s="115"/>
      <c r="I80" s="115"/>
      <c r="J80" s="115"/>
      <c r="P80" s="34"/>
      <c r="R80" s="429"/>
      <c r="S80" s="429"/>
      <c r="T80" s="429"/>
      <c r="U80" s="429"/>
      <c r="W80" s="431" t="s">
        <v>133</v>
      </c>
    </row>
    <row r="81" spans="3:68" ht="15.75" hidden="1" x14ac:dyDescent="0.25">
      <c r="C81" s="92" t="str">
        <f>W81</f>
        <v>Table 2:</v>
      </c>
      <c r="D81" s="8" t="str">
        <f>X81</f>
        <v>Benefits and Risks relating to</v>
      </c>
      <c r="G81" s="8"/>
      <c r="I81" s="8"/>
      <c r="P81" s="34"/>
      <c r="R81" s="429"/>
      <c r="S81" s="429"/>
      <c r="T81" s="429"/>
      <c r="U81" s="429"/>
      <c r="W81" s="432" t="s">
        <v>87</v>
      </c>
      <c r="X81" s="432" t="s">
        <v>88</v>
      </c>
    </row>
    <row r="82" spans="3:68" ht="15.75" hidden="1" x14ac:dyDescent="0.25">
      <c r="D82" s="95" t="str">
        <f>X82</f>
        <v>Safeguard (a) - Consistency with national objectives and international agreements.</v>
      </c>
      <c r="F82" s="93"/>
      <c r="G82" s="93"/>
      <c r="H82" s="93"/>
      <c r="I82" s="93"/>
      <c r="J82" s="93"/>
      <c r="K82" s="93"/>
      <c r="L82" s="93"/>
      <c r="M82" s="93"/>
      <c r="P82" s="34"/>
      <c r="R82" s="429"/>
      <c r="S82" s="429"/>
      <c r="T82" s="429"/>
      <c r="U82" s="429"/>
      <c r="W82" s="433"/>
      <c r="X82" s="434" t="str">
        <f>$AA$14</f>
        <v>Safeguard (a) - Consistency with national objectives and international agreements.</v>
      </c>
    </row>
    <row r="83" spans="3:68" hidden="1" x14ac:dyDescent="0.25">
      <c r="W83" s="435"/>
    </row>
    <row r="84" spans="3:68" ht="37.5" hidden="1" customHeight="1" x14ac:dyDescent="0.25">
      <c r="C84" s="706" t="str">
        <f>W84</f>
        <v>Benefits relevant to safeguard</v>
      </c>
      <c r="D84" s="708" t="str">
        <f>X84</f>
        <v>REDD+ actions from Module 1 (not all actions may have benefits relevant to the safeguard)</v>
      </c>
      <c r="E84" s="709"/>
      <c r="F84" s="709"/>
      <c r="G84" s="709"/>
      <c r="H84" s="710"/>
      <c r="I84" s="288"/>
      <c r="J84" s="281" t="str">
        <f>AC84</f>
        <v>Benefits</v>
      </c>
      <c r="K84" s="643" t="str">
        <f>AH84</f>
        <v>Rank of benefits</v>
      </c>
      <c r="L84" s="644"/>
      <c r="M84" s="644"/>
      <c r="N84" s="645"/>
      <c r="O84" s="58"/>
      <c r="P84"/>
      <c r="Q84" s="137" t="s">
        <v>128</v>
      </c>
      <c r="S84" s="137" t="s">
        <v>128</v>
      </c>
      <c r="W84" s="742" t="s">
        <v>98</v>
      </c>
      <c r="X84" s="734" t="s">
        <v>53</v>
      </c>
      <c r="Y84" s="730"/>
      <c r="Z84" s="730"/>
      <c r="AA84" s="730"/>
      <c r="AB84" s="730"/>
      <c r="AC84" s="730" t="s">
        <v>54</v>
      </c>
      <c r="AD84" s="730"/>
      <c r="AE84" s="730"/>
      <c r="AF84" s="730"/>
      <c r="AG84" s="730"/>
      <c r="AH84" s="730" t="s">
        <v>55</v>
      </c>
      <c r="AI84" s="730"/>
      <c r="AL84" s="137" t="s">
        <v>132</v>
      </c>
      <c r="AR84" s="137" t="s">
        <v>130</v>
      </c>
      <c r="AU84" s="137" t="s">
        <v>126</v>
      </c>
    </row>
    <row r="85" spans="3:68" ht="51.95" hidden="1" customHeight="1" x14ac:dyDescent="0.25">
      <c r="C85" s="707"/>
      <c r="D85" s="737" t="str">
        <f>LOOKUP($Q$85,$AE$113:$AE$115,$AC$113:$AC$115)</f>
        <v>CLICK FOR AN EXAMPLE:</v>
      </c>
      <c r="E85" s="738"/>
      <c r="F85" s="738"/>
      <c r="G85" s="738"/>
      <c r="H85" s="739"/>
      <c r="I85" s="285"/>
      <c r="J85" s="323" t="str">
        <f>LOOKUP($Q$85,$AE$113:$AE$115,$AD$113:$AD$115)</f>
        <v>(To see a sample benefit, first select a sample REDD+ action from the drop-down list on the left)</v>
      </c>
      <c r="K85" s="663" t="str">
        <f>AH85</f>
        <v>Probability</v>
      </c>
      <c r="L85" s="664"/>
      <c r="M85" s="663" t="str">
        <f>AI85</f>
        <v>Impact</v>
      </c>
      <c r="N85" s="664"/>
      <c r="O85" s="58"/>
      <c r="P85"/>
      <c r="Q85" s="436">
        <v>1</v>
      </c>
      <c r="R85" s="437" t="s">
        <v>96</v>
      </c>
      <c r="S85" s="438" t="s">
        <v>93</v>
      </c>
      <c r="T85" s="438" t="s">
        <v>94</v>
      </c>
      <c r="W85" s="743"/>
      <c r="X85" s="439"/>
      <c r="Y85" s="731"/>
      <c r="Z85" s="731"/>
      <c r="AA85" s="731"/>
      <c r="AB85" s="732"/>
      <c r="AC85" s="440"/>
      <c r="AD85" s="733"/>
      <c r="AE85" s="733"/>
      <c r="AF85" s="733"/>
      <c r="AG85" s="733"/>
      <c r="AH85" s="441" t="s">
        <v>93</v>
      </c>
      <c r="AI85" s="441" t="s">
        <v>94</v>
      </c>
      <c r="AL85" s="438" t="str">
        <f>$X$84</f>
        <v>REDD+ actions from Module 1 (not all actions may have benefits relevant to the safeguard)</v>
      </c>
      <c r="AM85" s="438" t="str">
        <f>$AC$84</f>
        <v>Benefits</v>
      </c>
      <c r="AN85" s="438" t="str">
        <f t="shared" ref="AN85:AO91" si="14">AH85</f>
        <v>Probability</v>
      </c>
      <c r="AO85" s="438" t="str">
        <f t="shared" si="14"/>
        <v>Impact</v>
      </c>
      <c r="AP85" s="442" t="s">
        <v>129</v>
      </c>
      <c r="AR85" s="138">
        <f>MAX(AP86:AP94)</f>
        <v>0</v>
      </c>
      <c r="AT85" s="442" t="s">
        <v>131</v>
      </c>
      <c r="AU85" s="438" t="str">
        <f>$X$84</f>
        <v>REDD+ actions from Module 1 (not all actions may have benefits relevant to the safeguard)</v>
      </c>
      <c r="AV85" s="438" t="str">
        <f>$AC$84</f>
        <v>Benefits</v>
      </c>
      <c r="AW85" s="438" t="str">
        <f>AN85</f>
        <v>Probability</v>
      </c>
      <c r="AX85" s="438" t="str">
        <f>AO85</f>
        <v>Impact</v>
      </c>
      <c r="BI85"/>
      <c r="BJ85"/>
      <c r="BM85" s="78" t="s">
        <v>56</v>
      </c>
      <c r="BN85" s="78" t="s">
        <v>72</v>
      </c>
      <c r="BO85" s="78" t="s">
        <v>71</v>
      </c>
      <c r="BP85" s="79"/>
    </row>
    <row r="86" spans="3:68" ht="37.5" hidden="1" customHeight="1" x14ac:dyDescent="0.25">
      <c r="C86" s="707"/>
      <c r="D86" s="74"/>
      <c r="E86" s="629"/>
      <c r="F86" s="629"/>
      <c r="G86" s="629"/>
      <c r="H86" s="629"/>
      <c r="I86" s="74" t="s">
        <v>49</v>
      </c>
      <c r="J86" s="284" t="s">
        <v>43</v>
      </c>
      <c r="K86" s="582"/>
      <c r="L86" s="582"/>
      <c r="M86" s="583"/>
      <c r="N86" s="584"/>
      <c r="O86" s="58"/>
      <c r="P86"/>
      <c r="Q86" s="138">
        <v>1</v>
      </c>
      <c r="S86" s="138">
        <v>1</v>
      </c>
      <c r="T86" s="138">
        <v>1</v>
      </c>
      <c r="W86" s="743"/>
      <c r="X86" s="443" t="s">
        <v>49</v>
      </c>
      <c r="Y86" s="670" t="str">
        <f>LOOKUP(Q86,$AG$13:$AG$29,$AH$13:$AH$29)</f>
        <v/>
      </c>
      <c r="Z86" s="670"/>
      <c r="AA86" s="670"/>
      <c r="AB86" s="671"/>
      <c r="AC86" s="443" t="s">
        <v>49</v>
      </c>
      <c r="AD86" s="670" t="str">
        <f t="shared" ref="AD86:AD94" si="15">IF(J86=0,"",J86)</f>
        <v/>
      </c>
      <c r="AE86" s="670"/>
      <c r="AF86" s="670"/>
      <c r="AG86" s="671"/>
      <c r="AH86" s="444" t="str">
        <f t="shared" ref="AH86" si="16">LOOKUP(S86,$AL$13:$AL$16,$AM$13:$AM$16)</f>
        <v/>
      </c>
      <c r="AI86" s="444" t="str">
        <f>LOOKUP(T86,$AL$13:$AL$16,$AN$13:$AN$16)</f>
        <v/>
      </c>
      <c r="AL86" s="445" t="str">
        <f t="shared" ref="AL86:AL91" si="17">Y86</f>
        <v/>
      </c>
      <c r="AM86" s="445" t="str">
        <f t="shared" ref="AM86:AM91" si="18">AD86</f>
        <v/>
      </c>
      <c r="AN86" s="446" t="str">
        <f t="shared" si="14"/>
        <v/>
      </c>
      <c r="AO86" s="447" t="str">
        <f t="shared" si="14"/>
        <v/>
      </c>
      <c r="AP86" s="448">
        <f t="shared" ref="AP86:AP94" si="19">SUM(AND(AN86=$AL$34, AO86=$AM$34),AP85)</f>
        <v>0</v>
      </c>
      <c r="AT86" s="448">
        <v>1</v>
      </c>
      <c r="AU86" s="449" t="str">
        <f t="array" ref="AU86">IF($AT86&gt;$AR$85,"",INDEX(AL$86:AL$94,MATCH($AT86,$AP$86:$AP$94,0)))</f>
        <v/>
      </c>
      <c r="AV86" s="449" t="str">
        <f t="array" ref="AV86">IF($AT86&gt;$AR$85,"",INDEX(AM$86:AM$94,MATCH($AT86,$AP$86:$AP$94,0)))</f>
        <v/>
      </c>
      <c r="AW86" s="449" t="str">
        <f t="array" ref="AW86">IF($AT86&gt;$AR$85,"",INDEX(AN$86:AN$94,MATCH($AT86,$AP$86:$AP$94,0)))</f>
        <v/>
      </c>
      <c r="AX86" s="449" t="str">
        <f t="array" ref="AX86">IF($AT86&gt;$AR$85,"",INDEX(AO$86:AO$94,MATCH($AT86,$AP$86:$AP$94,0)))</f>
        <v/>
      </c>
      <c r="BI86"/>
      <c r="BJ86"/>
      <c r="BM86" s="80">
        <f t="shared" ref="BM86:BM94" si="20">COUNTIF($BN$86:$BN$91,"&lt;="&amp;BN86)</f>
        <v>1</v>
      </c>
      <c r="BN86" s="80" t="str">
        <f>IF(BF86=$AP$14,BI86,"xx")</f>
        <v>xx</v>
      </c>
      <c r="BO86" s="80" t="str">
        <f t="shared" ref="BO86:BO94" si="21">VLOOKUP(ROW()-ROW($BO$85),$BM$86:$BN$91,2,FALSE)</f>
        <v>xx</v>
      </c>
      <c r="BP86" s="81" t="str">
        <f>IF(COUNT(SEARCH({"xx";"xxx";"xxxx";"xxxxx";"xxxxxx";"xxxxxxx"},A1)),"-",BO86)</f>
        <v>xx</v>
      </c>
    </row>
    <row r="87" spans="3:68" ht="37.5" hidden="1" customHeight="1" x14ac:dyDescent="0.25">
      <c r="C87" s="707"/>
      <c r="D87" s="27"/>
      <c r="E87" s="641"/>
      <c r="F87" s="641"/>
      <c r="G87" s="641"/>
      <c r="H87" s="641"/>
      <c r="I87" s="27" t="s">
        <v>49</v>
      </c>
      <c r="J87" s="284" t="s">
        <v>43</v>
      </c>
      <c r="K87" s="585"/>
      <c r="L87" s="585"/>
      <c r="M87" s="586"/>
      <c r="N87" s="587"/>
      <c r="O87" s="58"/>
      <c r="P87"/>
      <c r="Q87" s="138">
        <v>1</v>
      </c>
      <c r="S87" s="138">
        <v>1</v>
      </c>
      <c r="T87" s="138">
        <v>1</v>
      </c>
      <c r="W87" s="743"/>
      <c r="X87" s="443" t="s">
        <v>49</v>
      </c>
      <c r="Y87" s="670" t="str">
        <f t="shared" ref="Y87:Y94" si="22">LOOKUP(Q87,$AG$13:$AG$29,$AH$13:$AH$29)</f>
        <v/>
      </c>
      <c r="Z87" s="670"/>
      <c r="AA87" s="670"/>
      <c r="AB87" s="671"/>
      <c r="AC87" s="443" t="s">
        <v>49</v>
      </c>
      <c r="AD87" s="670" t="str">
        <f t="shared" si="15"/>
        <v/>
      </c>
      <c r="AE87" s="670"/>
      <c r="AF87" s="670"/>
      <c r="AG87" s="671"/>
      <c r="AH87" s="444" t="str">
        <f t="shared" ref="AH87:AH94" si="23">LOOKUP(S87,$AL$13:$AL$16,$AM$13:$AM$16)</f>
        <v/>
      </c>
      <c r="AI87" s="444" t="str">
        <f t="shared" ref="AI87:AI94" si="24">LOOKUP(T87,$AL$13:$AL$16,$AN$13:$AN$16)</f>
        <v/>
      </c>
      <c r="AL87" s="450" t="str">
        <f t="shared" si="17"/>
        <v/>
      </c>
      <c r="AM87" s="450" t="str">
        <f t="shared" si="18"/>
        <v/>
      </c>
      <c r="AN87" s="451" t="str">
        <f t="shared" si="14"/>
        <v/>
      </c>
      <c r="AO87" s="452" t="str">
        <f t="shared" si="14"/>
        <v/>
      </c>
      <c r="AP87" s="448">
        <f t="shared" si="19"/>
        <v>0</v>
      </c>
      <c r="AT87" s="448">
        <v>2</v>
      </c>
      <c r="AU87" s="449" t="str">
        <f t="array" ref="AU87">IF($AT87&gt;$AR$85,"",INDEX(AL$86:AL$94,MATCH($AT87,$AP$86:$AP$94,0)))</f>
        <v/>
      </c>
      <c r="AV87" s="449" t="str">
        <f t="array" ref="AV87">IF($AT87&gt;$AR$85,"",INDEX(AM$86:AM$94,MATCH($AT87,$AP$86:$AP$94,0)))</f>
        <v/>
      </c>
      <c r="AW87" s="449" t="str">
        <f t="array" ref="AW87">IF($AT87&gt;$AR$85,"",INDEX(AN$86:AN$94,MATCH($AT87,$AP$86:$AP$94,0)))</f>
        <v/>
      </c>
      <c r="AX87" s="449" t="str">
        <f t="array" ref="AX87">IF($AT87&gt;$AR$85,"",INDEX(AO$86:AO$94,MATCH($AT87,$AP$86:$AP$94,0)))</f>
        <v/>
      </c>
      <c r="BI87"/>
      <c r="BJ87"/>
      <c r="BM87" s="80">
        <f t="shared" si="20"/>
        <v>2</v>
      </c>
      <c r="BN87" s="80" t="str">
        <f>IF(BF87=$AP$14,BI87,"xxx")</f>
        <v>xxx</v>
      </c>
      <c r="BO87" s="80" t="str">
        <f t="shared" si="21"/>
        <v>xxx</v>
      </c>
      <c r="BP87" s="81" t="str">
        <f>IF(COUNT(SEARCH({"xx";"xxx";"xxxx";"xxxxx";"xxxxxx";"xxxxxxx"},A2)),"-",BO87)</f>
        <v>xxx</v>
      </c>
    </row>
    <row r="88" spans="3:68" ht="37.5" hidden="1" customHeight="1" x14ac:dyDescent="0.25">
      <c r="C88" s="707"/>
      <c r="D88" s="27"/>
      <c r="E88" s="641"/>
      <c r="F88" s="641"/>
      <c r="G88" s="641"/>
      <c r="H88" s="641"/>
      <c r="I88" s="27" t="s">
        <v>49</v>
      </c>
      <c r="J88" s="284" t="s">
        <v>43</v>
      </c>
      <c r="K88" s="585"/>
      <c r="L88" s="585"/>
      <c r="M88" s="586"/>
      <c r="N88" s="587"/>
      <c r="O88" s="58"/>
      <c r="P88"/>
      <c r="Q88" s="138">
        <v>1</v>
      </c>
      <c r="S88" s="138">
        <v>1</v>
      </c>
      <c r="T88" s="138">
        <v>1</v>
      </c>
      <c r="W88" s="743"/>
      <c r="X88" s="443" t="s">
        <v>49</v>
      </c>
      <c r="Y88" s="670" t="str">
        <f t="shared" si="22"/>
        <v/>
      </c>
      <c r="Z88" s="670"/>
      <c r="AA88" s="670"/>
      <c r="AB88" s="671"/>
      <c r="AC88" s="443" t="s">
        <v>49</v>
      </c>
      <c r="AD88" s="670" t="str">
        <f t="shared" si="15"/>
        <v/>
      </c>
      <c r="AE88" s="670"/>
      <c r="AF88" s="670"/>
      <c r="AG88" s="671"/>
      <c r="AH88" s="444" t="str">
        <f t="shared" si="23"/>
        <v/>
      </c>
      <c r="AI88" s="444" t="str">
        <f t="shared" si="24"/>
        <v/>
      </c>
      <c r="AL88" s="450" t="str">
        <f t="shared" si="17"/>
        <v/>
      </c>
      <c r="AM88" s="450" t="str">
        <f t="shared" si="18"/>
        <v/>
      </c>
      <c r="AN88" s="451" t="str">
        <f t="shared" si="14"/>
        <v/>
      </c>
      <c r="AO88" s="452" t="str">
        <f t="shared" si="14"/>
        <v/>
      </c>
      <c r="AP88" s="448">
        <f t="shared" si="19"/>
        <v>0</v>
      </c>
      <c r="AT88" s="448">
        <v>3</v>
      </c>
      <c r="AU88" s="449" t="str">
        <f t="array" ref="AU88">IF($AT88&gt;$AR$85,"",INDEX(AL$86:AL$94,MATCH($AT88,$AP$86:$AP$94,0)))</f>
        <v/>
      </c>
      <c r="AV88" s="449" t="str">
        <f t="array" ref="AV88">IF($AT88&gt;$AR$85,"",INDEX(AM$86:AM$94,MATCH($AT88,$AP$86:$AP$94,0)))</f>
        <v/>
      </c>
      <c r="AW88" s="449" t="str">
        <f t="array" ref="AW88">IF($AT88&gt;$AR$85,"",INDEX(AN$86:AN$94,MATCH($AT88,$AP$86:$AP$94,0)))</f>
        <v/>
      </c>
      <c r="AX88" s="449" t="str">
        <f t="array" ref="AX88">IF($AT88&gt;$AR$85,"",INDEX(AO$86:AO$94,MATCH($AT88,$AP$86:$AP$94,0)))</f>
        <v/>
      </c>
      <c r="BI88"/>
      <c r="BJ88"/>
      <c r="BM88" s="80">
        <f t="shared" si="20"/>
        <v>3</v>
      </c>
      <c r="BN88" s="80" t="str">
        <f>IF(BF88=$AP$14,BI88,"xxxx")</f>
        <v>xxxx</v>
      </c>
      <c r="BO88" s="80" t="str">
        <f t="shared" si="21"/>
        <v>xxxx</v>
      </c>
      <c r="BP88" s="81" t="str">
        <f>IF(COUNT(SEARCH({"xx";"xxx";"xxxx";"xxxxx";"xxxxxx";"xxxxxxx"},A3)),"-",BO88)</f>
        <v>xxxx</v>
      </c>
    </row>
    <row r="89" spans="3:68" ht="37.5" hidden="1" customHeight="1" x14ac:dyDescent="0.25">
      <c r="C89" s="707"/>
      <c r="D89" s="27"/>
      <c r="E89" s="641"/>
      <c r="F89" s="641"/>
      <c r="G89" s="641"/>
      <c r="H89" s="641"/>
      <c r="I89" s="27" t="s">
        <v>49</v>
      </c>
      <c r="J89" s="284" t="s">
        <v>43</v>
      </c>
      <c r="K89" s="585"/>
      <c r="L89" s="585"/>
      <c r="M89" s="586"/>
      <c r="N89" s="587"/>
      <c r="O89" s="58"/>
      <c r="P89"/>
      <c r="Q89" s="138">
        <v>1</v>
      </c>
      <c r="S89" s="138">
        <v>1</v>
      </c>
      <c r="T89" s="138">
        <v>1</v>
      </c>
      <c r="W89" s="743"/>
      <c r="X89" s="443" t="s">
        <v>49</v>
      </c>
      <c r="Y89" s="670" t="str">
        <f t="shared" si="22"/>
        <v/>
      </c>
      <c r="Z89" s="670"/>
      <c r="AA89" s="670"/>
      <c r="AB89" s="671"/>
      <c r="AC89" s="443" t="s">
        <v>49</v>
      </c>
      <c r="AD89" s="670" t="str">
        <f t="shared" si="15"/>
        <v/>
      </c>
      <c r="AE89" s="670"/>
      <c r="AF89" s="670"/>
      <c r="AG89" s="671"/>
      <c r="AH89" s="444" t="str">
        <f t="shared" si="23"/>
        <v/>
      </c>
      <c r="AI89" s="444" t="str">
        <f t="shared" si="24"/>
        <v/>
      </c>
      <c r="AL89" s="450" t="str">
        <f t="shared" si="17"/>
        <v/>
      </c>
      <c r="AM89" s="450" t="str">
        <f t="shared" si="18"/>
        <v/>
      </c>
      <c r="AN89" s="451" t="str">
        <f t="shared" si="14"/>
        <v/>
      </c>
      <c r="AO89" s="452" t="str">
        <f t="shared" si="14"/>
        <v/>
      </c>
      <c r="AP89" s="448">
        <f t="shared" si="19"/>
        <v>0</v>
      </c>
      <c r="AT89" s="448">
        <v>4</v>
      </c>
      <c r="AU89" s="449" t="str">
        <f t="array" ref="AU89">IF($AT89&gt;$AR$85,"",INDEX(AL$86:AL$94,MATCH($AT89,$AP$86:$AP$94,0)))</f>
        <v/>
      </c>
      <c r="AV89" s="449" t="str">
        <f t="array" ref="AV89">IF($AT89&gt;$AR$85,"",INDEX(AM$86:AM$94,MATCH($AT89,$AP$86:$AP$94,0)))</f>
        <v/>
      </c>
      <c r="AW89" s="449" t="str">
        <f t="array" ref="AW89">IF($AT89&gt;$AR$85,"",INDEX(AN$86:AN$94,MATCH($AT89,$AP$86:$AP$94,0)))</f>
        <v/>
      </c>
      <c r="AX89" s="449" t="str">
        <f t="array" ref="AX89">IF($AT89&gt;$AR$85,"",INDEX(AO$86:AO$94,MATCH($AT89,$AP$86:$AP$94,0)))</f>
        <v/>
      </c>
      <c r="BI89"/>
      <c r="BJ89"/>
      <c r="BM89" s="80">
        <f t="shared" si="20"/>
        <v>4</v>
      </c>
      <c r="BN89" s="80" t="str">
        <f>IF(BF89=$AP$14,BI89,"xxxxx")</f>
        <v>xxxxx</v>
      </c>
      <c r="BO89" s="80" t="str">
        <f t="shared" si="21"/>
        <v>xxxxx</v>
      </c>
      <c r="BP89" s="81" t="str">
        <f>IF(COUNT(SEARCH({"xx";"xxx";"xxxx";"xxxxx";"xxxxxx";"xxxxxxx"},A4)),"-",BO89)</f>
        <v>xxxxx</v>
      </c>
    </row>
    <row r="90" spans="3:68" ht="37.5" hidden="1" customHeight="1" x14ac:dyDescent="0.25">
      <c r="C90" s="707"/>
      <c r="D90" s="27"/>
      <c r="E90" s="641"/>
      <c r="F90" s="641"/>
      <c r="G90" s="641"/>
      <c r="H90" s="641"/>
      <c r="I90" s="27" t="s">
        <v>49</v>
      </c>
      <c r="J90" s="284"/>
      <c r="K90" s="585"/>
      <c r="L90" s="585"/>
      <c r="M90" s="586"/>
      <c r="N90" s="587"/>
      <c r="O90" s="58"/>
      <c r="P90"/>
      <c r="Q90" s="138">
        <v>1</v>
      </c>
      <c r="S90" s="138">
        <v>1</v>
      </c>
      <c r="T90" s="138">
        <v>1</v>
      </c>
      <c r="W90" s="743"/>
      <c r="X90" s="443" t="s">
        <v>49</v>
      </c>
      <c r="Y90" s="670" t="str">
        <f t="shared" si="22"/>
        <v/>
      </c>
      <c r="Z90" s="670"/>
      <c r="AA90" s="670"/>
      <c r="AB90" s="671"/>
      <c r="AC90" s="443" t="s">
        <v>49</v>
      </c>
      <c r="AD90" s="670" t="str">
        <f t="shared" si="15"/>
        <v/>
      </c>
      <c r="AE90" s="670"/>
      <c r="AF90" s="670"/>
      <c r="AG90" s="671"/>
      <c r="AH90" s="444" t="str">
        <f t="shared" si="23"/>
        <v/>
      </c>
      <c r="AI90" s="444" t="str">
        <f t="shared" si="24"/>
        <v/>
      </c>
      <c r="AL90" s="450" t="str">
        <f t="shared" si="17"/>
        <v/>
      </c>
      <c r="AM90" s="450" t="str">
        <f t="shared" si="18"/>
        <v/>
      </c>
      <c r="AN90" s="451" t="str">
        <f t="shared" si="14"/>
        <v/>
      </c>
      <c r="AO90" s="452" t="str">
        <f t="shared" si="14"/>
        <v/>
      </c>
      <c r="AP90" s="448">
        <f t="shared" si="19"/>
        <v>0</v>
      </c>
      <c r="AT90" s="448">
        <v>5</v>
      </c>
      <c r="AU90" s="449" t="str">
        <f t="array" ref="AU90">IF($AT90&gt;$AR$85,"",INDEX(AL$86:AL$94,MATCH($AT90,$AP$86:$AP$94,0)))</f>
        <v/>
      </c>
      <c r="AV90" s="449" t="str">
        <f t="array" ref="AV90">IF($AT90&gt;$AR$85,"",INDEX(AM$86:AM$94,MATCH($AT90,$AP$86:$AP$94,0)))</f>
        <v/>
      </c>
      <c r="AW90" s="449" t="str">
        <f t="array" ref="AW90">IF($AT90&gt;$AR$85,"",INDEX(AN$86:AN$94,MATCH($AT90,$AP$86:$AP$94,0)))</f>
        <v/>
      </c>
      <c r="AX90" s="449" t="str">
        <f t="array" ref="AX90">IF($AT90&gt;$AR$85,"",INDEX(AO$86:AO$94,MATCH($AT90,$AP$86:$AP$94,0)))</f>
        <v/>
      </c>
      <c r="BI90"/>
      <c r="BJ90"/>
      <c r="BM90" s="80">
        <f t="shared" si="20"/>
        <v>5</v>
      </c>
      <c r="BN90" s="80" t="str">
        <f>IF(BF90=$AP$14,BI90,"xxxxxx")</f>
        <v>xxxxxx</v>
      </c>
      <c r="BO90" s="80" t="str">
        <f t="shared" si="21"/>
        <v>xxxxxx</v>
      </c>
      <c r="BP90" s="81" t="str">
        <f>IF(COUNT(SEARCH({"xx";"xxx";"xxxx";"xxxxx";"xxxxxx";"xxxxxxx"},A5)),"-",BO90)</f>
        <v>xxxxxx</v>
      </c>
    </row>
    <row r="91" spans="3:68" ht="37.5" hidden="1" customHeight="1" x14ac:dyDescent="0.25">
      <c r="C91" s="707"/>
      <c r="D91" s="27"/>
      <c r="E91" s="641"/>
      <c r="F91" s="641"/>
      <c r="G91" s="641"/>
      <c r="H91" s="641"/>
      <c r="I91" s="27" t="s">
        <v>49</v>
      </c>
      <c r="J91" s="284"/>
      <c r="K91" s="585"/>
      <c r="L91" s="585"/>
      <c r="M91" s="586"/>
      <c r="N91" s="587"/>
      <c r="O91" s="58"/>
      <c r="P91"/>
      <c r="Q91" s="138">
        <v>1</v>
      </c>
      <c r="S91" s="138">
        <v>1</v>
      </c>
      <c r="T91" s="138">
        <v>1</v>
      </c>
      <c r="W91" s="743"/>
      <c r="X91" s="453" t="s">
        <v>49</v>
      </c>
      <c r="Y91" s="670" t="str">
        <f t="shared" si="22"/>
        <v/>
      </c>
      <c r="Z91" s="670"/>
      <c r="AA91" s="670"/>
      <c r="AB91" s="671"/>
      <c r="AC91" s="453" t="s">
        <v>49</v>
      </c>
      <c r="AD91" s="668" t="str">
        <f t="shared" si="15"/>
        <v/>
      </c>
      <c r="AE91" s="668"/>
      <c r="AF91" s="668"/>
      <c r="AG91" s="669"/>
      <c r="AH91" s="444" t="str">
        <f t="shared" si="23"/>
        <v/>
      </c>
      <c r="AI91" s="444" t="str">
        <f t="shared" si="24"/>
        <v/>
      </c>
      <c r="AL91" s="450" t="str">
        <f t="shared" si="17"/>
        <v/>
      </c>
      <c r="AM91" s="450" t="str">
        <f t="shared" si="18"/>
        <v/>
      </c>
      <c r="AN91" s="451" t="str">
        <f t="shared" si="14"/>
        <v/>
      </c>
      <c r="AO91" s="452" t="str">
        <f t="shared" si="14"/>
        <v/>
      </c>
      <c r="AP91" s="448">
        <f t="shared" si="19"/>
        <v>0</v>
      </c>
      <c r="AT91" s="448">
        <v>6</v>
      </c>
      <c r="AU91" s="449" t="str">
        <f t="array" ref="AU91">IF($AT91&gt;$AR$85,"",INDEX(AL$86:AL$94,MATCH($AT91,$AP$86:$AP$94,0)))</f>
        <v/>
      </c>
      <c r="AV91" s="449" t="str">
        <f t="array" ref="AV91">IF($AT91&gt;$AR$85,"",INDEX(AM$86:AM$94,MATCH($AT91,$AP$86:$AP$94,0)))</f>
        <v/>
      </c>
      <c r="AW91" s="449" t="str">
        <f t="array" ref="AW91">IF($AT91&gt;$AR$85,"",INDEX(AN$86:AN$94,MATCH($AT91,$AP$86:$AP$94,0)))</f>
        <v/>
      </c>
      <c r="AX91" s="449" t="str">
        <f t="array" ref="AX91">IF($AT91&gt;$AR$85,"",INDEX(AO$86:AO$94,MATCH($AT91,$AP$86:$AP$94,0)))</f>
        <v/>
      </c>
      <c r="BI91"/>
      <c r="BJ91"/>
      <c r="BM91" s="80">
        <f t="shared" si="20"/>
        <v>6</v>
      </c>
      <c r="BN91" s="80" t="str">
        <f>IF(BF91=$AP$14,BI91,"xxxxxxx")</f>
        <v>xxxxxxx</v>
      </c>
      <c r="BO91" s="80" t="str">
        <f t="shared" si="21"/>
        <v>xxxxxxx</v>
      </c>
      <c r="BP91" s="81" t="str">
        <f>IF(COUNT(SEARCH({"XX";"XXX";"XXXX";"XXXXX";"XXXXXX";"XXXXXXX"},BO91)),BO91)</f>
        <v>xxxxxxx</v>
      </c>
    </row>
    <row r="92" spans="3:68" ht="37.5" hidden="1" customHeight="1" x14ac:dyDescent="0.25">
      <c r="C92" s="707"/>
      <c r="D92" s="27"/>
      <c r="E92" s="641"/>
      <c r="F92" s="641"/>
      <c r="G92" s="641"/>
      <c r="H92" s="641"/>
      <c r="I92" s="27" t="s">
        <v>49</v>
      </c>
      <c r="J92" s="284"/>
      <c r="K92" s="585"/>
      <c r="L92" s="585"/>
      <c r="M92" s="586"/>
      <c r="N92" s="587"/>
      <c r="O92" s="58"/>
      <c r="P92"/>
      <c r="Q92" s="138">
        <v>1</v>
      </c>
      <c r="S92" s="138">
        <v>1</v>
      </c>
      <c r="T92" s="138">
        <v>1</v>
      </c>
      <c r="W92" s="743"/>
      <c r="X92" s="453" t="s">
        <v>49</v>
      </c>
      <c r="Y92" s="670" t="str">
        <f t="shared" si="22"/>
        <v/>
      </c>
      <c r="Z92" s="670"/>
      <c r="AA92" s="670"/>
      <c r="AB92" s="671"/>
      <c r="AC92" s="453" t="s">
        <v>49</v>
      </c>
      <c r="AD92" s="668" t="str">
        <f t="shared" si="15"/>
        <v/>
      </c>
      <c r="AE92" s="668"/>
      <c r="AF92" s="668"/>
      <c r="AG92" s="669"/>
      <c r="AH92" s="444" t="str">
        <f t="shared" si="23"/>
        <v/>
      </c>
      <c r="AI92" s="444" t="str">
        <f t="shared" si="24"/>
        <v/>
      </c>
      <c r="AL92" s="450" t="str">
        <f>Y92</f>
        <v/>
      </c>
      <c r="AM92" s="450" t="str">
        <f>AD92</f>
        <v/>
      </c>
      <c r="AN92" s="451" t="str">
        <f t="shared" ref="AN92:AO94" si="25">AH92</f>
        <v/>
      </c>
      <c r="AO92" s="452" t="str">
        <f t="shared" si="25"/>
        <v/>
      </c>
      <c r="AP92" s="448">
        <f t="shared" si="19"/>
        <v>0</v>
      </c>
      <c r="AT92" s="448">
        <v>7</v>
      </c>
      <c r="AU92" s="449" t="str">
        <f t="array" ref="AU92">IF($AT92&gt;$AR$85,"",INDEX(AL$86:AL$94,MATCH($AT92,$AP$86:$AP$94,0)))</f>
        <v/>
      </c>
      <c r="AV92" s="449" t="str">
        <f t="array" ref="AV92">IF($AT92&gt;$AR$85,"",INDEX(AM$86:AM$94,MATCH($AT92,$AP$86:$AP$94,0)))</f>
        <v/>
      </c>
      <c r="AW92" s="449" t="str">
        <f t="array" ref="AW92">IF($AT92&gt;$AR$85,"",INDEX(AN$86:AN$94,MATCH($AT92,$AP$86:$AP$94,0)))</f>
        <v/>
      </c>
      <c r="AX92" s="449" t="str">
        <f t="array" ref="AX92">IF($AT92&gt;$AR$85,"",INDEX(AO$86:AO$94,MATCH($AT92,$AP$86:$AP$94,0)))</f>
        <v/>
      </c>
      <c r="BI92"/>
      <c r="BJ92"/>
      <c r="BM92" s="80">
        <f t="shared" si="20"/>
        <v>6</v>
      </c>
      <c r="BN92" s="80" t="str">
        <f>IF(BF92=$AP$14,BI92,"xxxxxxx")</f>
        <v>xxxxxxx</v>
      </c>
      <c r="BO92" s="80" t="e">
        <f t="shared" si="21"/>
        <v>#N/A</v>
      </c>
      <c r="BP92" s="81" t="b">
        <f>IF(COUNT(SEARCH({"XX";"XXX";"XXXX";"XXXXX";"XXXXXX";"XXXXXXX"},BO92)),BO92)</f>
        <v>0</v>
      </c>
    </row>
    <row r="93" spans="3:68" ht="37.5" hidden="1" customHeight="1" x14ac:dyDescent="0.25">
      <c r="C93" s="707"/>
      <c r="D93" s="27"/>
      <c r="E93" s="641"/>
      <c r="F93" s="641"/>
      <c r="G93" s="641"/>
      <c r="H93" s="641"/>
      <c r="I93" s="27" t="s">
        <v>49</v>
      </c>
      <c r="J93" s="284"/>
      <c r="K93" s="585"/>
      <c r="L93" s="585"/>
      <c r="M93" s="586"/>
      <c r="N93" s="587"/>
      <c r="O93" s="58"/>
      <c r="P93"/>
      <c r="Q93" s="138">
        <v>1</v>
      </c>
      <c r="S93" s="138">
        <v>1</v>
      </c>
      <c r="T93" s="138">
        <v>1</v>
      </c>
      <c r="W93" s="743"/>
      <c r="X93" s="453" t="s">
        <v>49</v>
      </c>
      <c r="Y93" s="670" t="str">
        <f t="shared" si="22"/>
        <v/>
      </c>
      <c r="Z93" s="670"/>
      <c r="AA93" s="670"/>
      <c r="AB93" s="671"/>
      <c r="AC93" s="453" t="s">
        <v>49</v>
      </c>
      <c r="AD93" s="668" t="str">
        <f t="shared" si="15"/>
        <v/>
      </c>
      <c r="AE93" s="668"/>
      <c r="AF93" s="668"/>
      <c r="AG93" s="669"/>
      <c r="AH93" s="444" t="str">
        <f t="shared" si="23"/>
        <v/>
      </c>
      <c r="AI93" s="444" t="str">
        <f t="shared" si="24"/>
        <v/>
      </c>
      <c r="AL93" s="450" t="str">
        <f>Y93</f>
        <v/>
      </c>
      <c r="AM93" s="450" t="str">
        <f>AD93</f>
        <v/>
      </c>
      <c r="AN93" s="451" t="str">
        <f t="shared" si="25"/>
        <v/>
      </c>
      <c r="AO93" s="452" t="str">
        <f t="shared" si="25"/>
        <v/>
      </c>
      <c r="AP93" s="448">
        <f t="shared" si="19"/>
        <v>0</v>
      </c>
      <c r="AT93" s="448">
        <v>8</v>
      </c>
      <c r="AU93" s="449" t="str">
        <f t="array" ref="AU93">IF($AT93&gt;$AR$85,"",INDEX(AL$86:AL$94,MATCH($AT93,$AP$86:$AP$94,0)))</f>
        <v/>
      </c>
      <c r="AV93" s="449" t="str">
        <f t="array" ref="AV93">IF($AT93&gt;$AR$85,"",INDEX(AM$86:AM$94,MATCH($AT93,$AP$86:$AP$94,0)))</f>
        <v/>
      </c>
      <c r="AW93" s="449" t="str">
        <f t="array" ref="AW93">IF($AT93&gt;$AR$85,"",INDEX(AN$86:AN$94,MATCH($AT93,$AP$86:$AP$94,0)))</f>
        <v/>
      </c>
      <c r="AX93" s="449" t="str">
        <f t="array" ref="AX93">IF($AT93&gt;$AR$85,"",INDEX(AO$86:AO$94,MATCH($AT93,$AP$86:$AP$94,0)))</f>
        <v/>
      </c>
      <c r="BI93"/>
      <c r="BJ93"/>
      <c r="BM93" s="80">
        <f t="shared" si="20"/>
        <v>6</v>
      </c>
      <c r="BN93" s="80" t="str">
        <f>IF(BF93=$AP$14,BI93,"xxxxxxx")</f>
        <v>xxxxxxx</v>
      </c>
      <c r="BO93" s="80" t="e">
        <f t="shared" si="21"/>
        <v>#N/A</v>
      </c>
      <c r="BP93" s="81" t="b">
        <f>IF(COUNT(SEARCH({"XX";"XXX";"XXXX";"XXXXX";"XXXXXX";"XXXXXXX"},BO93)),BO93)</f>
        <v>0</v>
      </c>
    </row>
    <row r="94" spans="3:68" ht="37.5" hidden="1" customHeight="1" x14ac:dyDescent="0.25">
      <c r="C94" s="778"/>
      <c r="D94" s="27"/>
      <c r="E94" s="641"/>
      <c r="F94" s="641"/>
      <c r="G94" s="641"/>
      <c r="H94" s="641"/>
      <c r="I94" s="27" t="s">
        <v>49</v>
      </c>
      <c r="J94" s="284"/>
      <c r="K94" s="585"/>
      <c r="L94" s="585"/>
      <c r="M94" s="586"/>
      <c r="N94" s="587"/>
      <c r="O94" s="58"/>
      <c r="P94"/>
      <c r="Q94" s="138">
        <v>1</v>
      </c>
      <c r="S94" s="138">
        <v>1</v>
      </c>
      <c r="T94" s="138">
        <v>1</v>
      </c>
      <c r="W94" s="744"/>
      <c r="X94" s="453" t="s">
        <v>49</v>
      </c>
      <c r="Y94" s="670" t="str">
        <f t="shared" si="22"/>
        <v/>
      </c>
      <c r="Z94" s="670"/>
      <c r="AA94" s="670"/>
      <c r="AB94" s="671"/>
      <c r="AC94" s="453" t="s">
        <v>49</v>
      </c>
      <c r="AD94" s="668" t="str">
        <f t="shared" si="15"/>
        <v/>
      </c>
      <c r="AE94" s="668"/>
      <c r="AF94" s="668"/>
      <c r="AG94" s="669"/>
      <c r="AH94" s="444" t="str">
        <f t="shared" si="23"/>
        <v/>
      </c>
      <c r="AI94" s="444" t="str">
        <f t="shared" si="24"/>
        <v/>
      </c>
      <c r="AL94" s="450" t="str">
        <f>Y94</f>
        <v/>
      </c>
      <c r="AM94" s="450" t="str">
        <f>AD94</f>
        <v/>
      </c>
      <c r="AN94" s="451" t="str">
        <f t="shared" si="25"/>
        <v/>
      </c>
      <c r="AO94" s="452" t="str">
        <f t="shared" si="25"/>
        <v/>
      </c>
      <c r="AP94" s="448">
        <f t="shared" si="19"/>
        <v>0</v>
      </c>
      <c r="AT94" s="448">
        <v>9</v>
      </c>
      <c r="AU94" s="449" t="str">
        <f t="array" ref="AU94">IF($AT94&gt;$AR$85,"",INDEX(AL$86:AL$94,MATCH($AT94,$AP$86:$AP$94,0)))</f>
        <v/>
      </c>
      <c r="AV94" s="449" t="str">
        <f t="array" ref="AV94">IF($AT94&gt;$AR$85,"",INDEX(AM$86:AM$94,MATCH($AT94,$AP$86:$AP$94,0)))</f>
        <v/>
      </c>
      <c r="AW94" s="449" t="str">
        <f t="array" ref="AW94">IF($AT94&gt;$AR$85,"",INDEX(AN$86:AN$94,MATCH($AT94,$AP$86:$AP$94,0)))</f>
        <v/>
      </c>
      <c r="AX94" s="449" t="str">
        <f t="array" ref="AX94">IF($AT94&gt;$AR$85,"",INDEX(AO$86:AO$94,MATCH($AT94,$AP$86:$AP$94,0)))</f>
        <v/>
      </c>
      <c r="BI94"/>
      <c r="BJ94"/>
      <c r="BM94" s="80">
        <f t="shared" si="20"/>
        <v>6</v>
      </c>
      <c r="BN94" s="80" t="str">
        <f>IF(BF94=$AP$14,BI94,"xxxxxxx")</f>
        <v>xxxxxxx</v>
      </c>
      <c r="BO94" s="80" t="e">
        <f t="shared" si="21"/>
        <v>#N/A</v>
      </c>
      <c r="BP94" s="81" t="b">
        <f>IF(COUNT(SEARCH({"XX";"XXX";"XXXX";"XXXXX";"XXXXXX";"XXXXXXX"},BO94)),BO94)</f>
        <v>0</v>
      </c>
    </row>
    <row r="95" spans="3:68" ht="37.5" hidden="1" customHeight="1" x14ac:dyDescent="0.25">
      <c r="C95" s="706" t="str">
        <f>W95</f>
        <v>Risks relevant to safeguard</v>
      </c>
      <c r="D95" s="729" t="str">
        <f>X95</f>
        <v>REDD+ actions from Module 1 (not all actions may have risks relevant to the safeguard)</v>
      </c>
      <c r="E95" s="729"/>
      <c r="F95" s="729"/>
      <c r="G95" s="729"/>
      <c r="H95" s="729"/>
      <c r="I95" s="288"/>
      <c r="J95" s="281" t="str">
        <f>AC95</f>
        <v>Risks</v>
      </c>
      <c r="K95" s="657" t="str">
        <f>AH95</f>
        <v>Rank of risks</v>
      </c>
      <c r="L95" s="658"/>
      <c r="M95" s="658"/>
      <c r="N95" s="659"/>
      <c r="O95" s="72"/>
      <c r="P95"/>
      <c r="Q95" s="137" t="s">
        <v>128</v>
      </c>
      <c r="S95" s="137" t="s">
        <v>128</v>
      </c>
      <c r="W95" s="740" t="s">
        <v>99</v>
      </c>
      <c r="X95" s="730" t="s">
        <v>14</v>
      </c>
      <c r="Y95" s="730"/>
      <c r="Z95" s="730"/>
      <c r="AA95" s="730"/>
      <c r="AB95" s="730"/>
      <c r="AC95" s="730" t="s">
        <v>13</v>
      </c>
      <c r="AD95" s="730"/>
      <c r="AE95" s="730"/>
      <c r="AF95" s="730"/>
      <c r="AG95" s="730"/>
      <c r="AH95" s="730" t="s">
        <v>121</v>
      </c>
      <c r="AI95" s="730"/>
      <c r="AL95" s="137" t="s">
        <v>132</v>
      </c>
      <c r="AR95" s="137" t="s">
        <v>130</v>
      </c>
      <c r="AU95" s="137" t="s">
        <v>126</v>
      </c>
      <c r="BI95"/>
      <c r="BJ95"/>
      <c r="BM95" s="80"/>
      <c r="BN95" s="79"/>
      <c r="BO95" s="79"/>
      <c r="BP95" s="79"/>
    </row>
    <row r="96" spans="3:68" ht="65.25" hidden="1" customHeight="1" x14ac:dyDescent="0.25">
      <c r="C96" s="707"/>
      <c r="D96" s="737" t="str">
        <f>LOOKUP($Q$96,$AE$113:$AE$115,$AF$113:$AF$115)</f>
        <v>CLICK FOR AN EXAMPLE:</v>
      </c>
      <c r="E96" s="738"/>
      <c r="F96" s="738"/>
      <c r="G96" s="738"/>
      <c r="H96" s="739"/>
      <c r="I96" s="285"/>
      <c r="J96" s="323" t="str">
        <f>LOOKUP($Q$96,$AE$113:$AE$115,$AG$113:$AG$115)</f>
        <v>(To see a sample risk, first select a sample REDD+ action from the drop-down list on the left)</v>
      </c>
      <c r="K96" s="663" t="str">
        <f>AH96</f>
        <v>Probability</v>
      </c>
      <c r="L96" s="664"/>
      <c r="M96" s="663" t="str">
        <f>AI96</f>
        <v>Impact</v>
      </c>
      <c r="N96" s="664"/>
      <c r="O96" s="58"/>
      <c r="P96"/>
      <c r="Q96" s="436">
        <v>1</v>
      </c>
      <c r="R96" s="437" t="s">
        <v>96</v>
      </c>
      <c r="S96" s="438" t="str">
        <f>S85</f>
        <v>Probability</v>
      </c>
      <c r="T96" s="438" t="str">
        <f>T85</f>
        <v>Impact</v>
      </c>
      <c r="W96" s="741"/>
      <c r="X96" s="439"/>
      <c r="Y96" s="686"/>
      <c r="Z96" s="686"/>
      <c r="AA96" s="686"/>
      <c r="AB96" s="687"/>
      <c r="AC96" s="439"/>
      <c r="AD96" s="688"/>
      <c r="AE96" s="688"/>
      <c r="AF96" s="688"/>
      <c r="AG96" s="689"/>
      <c r="AH96" s="441" t="s">
        <v>93</v>
      </c>
      <c r="AI96" s="441" t="s">
        <v>94</v>
      </c>
      <c r="AL96" s="438" t="str">
        <f>$X$95</f>
        <v>REDD+ actions from Module 1 (not all actions may have risks relevant to the safeguard)</v>
      </c>
      <c r="AM96" s="438" t="str">
        <f>$AC$95</f>
        <v>Risks</v>
      </c>
      <c r="AN96" s="438" t="str">
        <f>$AH$96</f>
        <v>Probability</v>
      </c>
      <c r="AO96" s="438" t="str">
        <f>$AI$96</f>
        <v>Impact</v>
      </c>
      <c r="AP96" s="442" t="s">
        <v>129</v>
      </c>
      <c r="AR96" s="138">
        <f>MAX(AP97:AP106)</f>
        <v>0</v>
      </c>
      <c r="AT96" s="442" t="s">
        <v>131</v>
      </c>
      <c r="AU96" s="438" t="str">
        <f>$X$95</f>
        <v>REDD+ actions from Module 1 (not all actions may have risks relevant to the safeguard)</v>
      </c>
      <c r="AV96" s="438" t="str">
        <f>$AC$95</f>
        <v>Risks</v>
      </c>
      <c r="AW96" s="438" t="str">
        <f>$AH$96</f>
        <v>Probability</v>
      </c>
      <c r="AX96" s="438" t="str">
        <f>$AI$96</f>
        <v>Impact</v>
      </c>
      <c r="BI96"/>
      <c r="BJ96"/>
      <c r="BM96" s="78" t="s">
        <v>56</v>
      </c>
      <c r="BN96" s="78" t="s">
        <v>73</v>
      </c>
      <c r="BO96" s="78" t="s">
        <v>71</v>
      </c>
      <c r="BP96" s="79"/>
    </row>
    <row r="97" spans="3:68" ht="37.5" hidden="1" customHeight="1" x14ac:dyDescent="0.25">
      <c r="C97" s="707"/>
      <c r="D97" s="126"/>
      <c r="E97" s="629"/>
      <c r="F97" s="629"/>
      <c r="G97" s="629"/>
      <c r="H97" s="629"/>
      <c r="I97" s="306" t="s">
        <v>49</v>
      </c>
      <c r="J97" s="284" t="s">
        <v>43</v>
      </c>
      <c r="K97" s="582"/>
      <c r="L97" s="587"/>
      <c r="M97" s="587"/>
      <c r="N97" s="587"/>
      <c r="O97" s="58"/>
      <c r="P97"/>
      <c r="Q97" s="138">
        <v>1</v>
      </c>
      <c r="S97" s="139">
        <v>1</v>
      </c>
      <c r="T97" s="454">
        <v>1</v>
      </c>
      <c r="W97" s="741"/>
      <c r="X97" s="443" t="s">
        <v>49</v>
      </c>
      <c r="Y97" s="668" t="str">
        <f>LOOKUP(Q97,$AG$13:$AG$29,$AH$13:$AH$29)</f>
        <v/>
      </c>
      <c r="Z97" s="668"/>
      <c r="AA97" s="668"/>
      <c r="AB97" s="669"/>
      <c r="AC97" s="443" t="s">
        <v>49</v>
      </c>
      <c r="AD97" s="670" t="str">
        <f t="shared" ref="AD97:AD106" si="26">IF(J97=0,"",J97)</f>
        <v/>
      </c>
      <c r="AE97" s="670"/>
      <c r="AF97" s="670"/>
      <c r="AG97" s="671"/>
      <c r="AH97" s="455" t="str">
        <f>LOOKUP(S97,$AL$13:$AL$16,$AM$13:$AM$16)</f>
        <v/>
      </c>
      <c r="AI97" s="455" t="str">
        <f>LOOKUP(T97,$AL$13:$AL$16,$AN$13:$AN$16)</f>
        <v/>
      </c>
      <c r="AL97" s="445" t="str">
        <f t="shared" ref="AL97:AL102" si="27">Y97</f>
        <v/>
      </c>
      <c r="AM97" s="445" t="str">
        <f t="shared" ref="AM97:AM102" si="28">AD97</f>
        <v/>
      </c>
      <c r="AN97" s="447" t="str">
        <f t="shared" ref="AN97:AO102" si="29">AH97</f>
        <v/>
      </c>
      <c r="AO97" s="447" t="str">
        <f t="shared" si="29"/>
        <v/>
      </c>
      <c r="AP97" s="448">
        <f t="shared" ref="AP97:AP103" si="30">SUM(AND(AN97=$AO$34, AO97=$AP$34),AP96)</f>
        <v>0</v>
      </c>
      <c r="AT97" s="448">
        <v>1</v>
      </c>
      <c r="AU97" s="449" t="str">
        <f t="array" ref="AU97">IF($AT97&gt;$AR$96,"",INDEX(AL$97:AL$106,MATCH($AT97,$AP$97:$AP$106,0)))</f>
        <v/>
      </c>
      <c r="AV97" s="449" t="str">
        <f t="array" ref="AV97">IF($AT97&gt;$AR$96,"",INDEX(AM$97:AM$106,MATCH($AT97,$AP$97:$AP$106,0)))</f>
        <v/>
      </c>
      <c r="AW97" s="449" t="str">
        <f t="array" ref="AW97">IF($AT97&gt;$AR$96,"",INDEX(AN$97:AN$106,MATCH($AT97,$AP$97:$AP$106,0)))</f>
        <v/>
      </c>
      <c r="AX97" s="449" t="str">
        <f t="array" ref="AX97">IF($AT97&gt;$AR$96,"",INDEX(AO$97:AO$106,MATCH($AT97,$AP$97:$AP$106,0)))</f>
        <v/>
      </c>
      <c r="BI97"/>
      <c r="BJ97"/>
      <c r="BM97" s="80">
        <f t="shared" ref="BM97:BM106" si="31">COUNTIF($BN$97:$BN$102,"&lt;="&amp;BN97)</f>
        <v>1</v>
      </c>
      <c r="BN97" s="80" t="str">
        <f>IF(BF97=$AP$14,BI97,"xx")</f>
        <v>xx</v>
      </c>
      <c r="BO97" s="80" t="str">
        <f t="shared" ref="BO97:BO106" si="32">VLOOKUP(ROW()-ROW($BO$96),$BM$97:$BN$102,2,FALSE)</f>
        <v>xx</v>
      </c>
      <c r="BP97" s="79"/>
    </row>
    <row r="98" spans="3:68" ht="37.5" hidden="1" customHeight="1" x14ac:dyDescent="0.25">
      <c r="C98" s="707"/>
      <c r="D98" s="27"/>
      <c r="E98" s="641"/>
      <c r="F98" s="641"/>
      <c r="G98" s="641"/>
      <c r="H98" s="641"/>
      <c r="I98" s="27" t="s">
        <v>49</v>
      </c>
      <c r="J98" s="284" t="s">
        <v>43</v>
      </c>
      <c r="K98" s="582"/>
      <c r="L98" s="587"/>
      <c r="M98" s="587"/>
      <c r="N98" s="587"/>
      <c r="O98" s="58"/>
      <c r="P98"/>
      <c r="Q98" s="138">
        <v>1</v>
      </c>
      <c r="S98" s="139">
        <v>1</v>
      </c>
      <c r="T98" s="454">
        <v>1</v>
      </c>
      <c r="W98" s="741"/>
      <c r="X98" s="443" t="s">
        <v>49</v>
      </c>
      <c r="Y98" s="668" t="str">
        <f t="shared" ref="Y98:Y106" si="33">LOOKUP(Q98,$AG$13:$AG$29,$AH$13:$AH$29)</f>
        <v/>
      </c>
      <c r="Z98" s="668"/>
      <c r="AA98" s="668"/>
      <c r="AB98" s="669"/>
      <c r="AC98" s="443" t="s">
        <v>49</v>
      </c>
      <c r="AD98" s="670" t="str">
        <f t="shared" si="26"/>
        <v/>
      </c>
      <c r="AE98" s="670"/>
      <c r="AF98" s="670"/>
      <c r="AG98" s="671"/>
      <c r="AH98" s="455" t="str">
        <f t="shared" ref="AH98:AH106" si="34">LOOKUP(S98,$AL$13:$AL$16,$AM$13:$AM$16)</f>
        <v/>
      </c>
      <c r="AI98" s="455" t="str">
        <f t="shared" ref="AI98:AI106" si="35">LOOKUP(T98,$AL$13:$AL$16,$AN$13:$AN$16)</f>
        <v/>
      </c>
      <c r="AL98" s="450" t="str">
        <f t="shared" si="27"/>
        <v/>
      </c>
      <c r="AM98" s="450" t="str">
        <f t="shared" si="28"/>
        <v/>
      </c>
      <c r="AN98" s="452" t="str">
        <f t="shared" si="29"/>
        <v/>
      </c>
      <c r="AO98" s="452" t="str">
        <f t="shared" si="29"/>
        <v/>
      </c>
      <c r="AP98" s="448">
        <f t="shared" si="30"/>
        <v>0</v>
      </c>
      <c r="AT98" s="448">
        <v>2</v>
      </c>
      <c r="AU98" s="449" t="str">
        <f t="array" ref="AU98">IF($AT98&gt;$AR$96,"",INDEX(AL$97:AL$106,MATCH($AT98,$AP$97:$AP$106,0)))</f>
        <v/>
      </c>
      <c r="AV98" s="449" t="str">
        <f t="array" ref="AV98">IF($AT98&gt;$AR$96,"",INDEX(AM$97:AM$106,MATCH($AT98,$AP$97:$AP$106,0)))</f>
        <v/>
      </c>
      <c r="AW98" s="449" t="str">
        <f t="array" ref="AW98">IF($AT98&gt;$AR$96,"",INDEX(AN$97:AN$106,MATCH($AT98,$AP$97:$AP$106,0)))</f>
        <v/>
      </c>
      <c r="AX98" s="449" t="str">
        <f t="array" ref="AX98">IF($AT98&gt;$AR$96,"",INDEX(AO$97:AO$106,MATCH($AT98,$AP$97:$AP$106,0)))</f>
        <v/>
      </c>
      <c r="BI98"/>
      <c r="BJ98"/>
      <c r="BM98" s="80">
        <f t="shared" si="31"/>
        <v>2</v>
      </c>
      <c r="BN98" s="80" t="str">
        <f>IF(BF98=$AP$14,BI98,"xxx")</f>
        <v>xxx</v>
      </c>
      <c r="BO98" s="80" t="str">
        <f t="shared" si="32"/>
        <v>xxx</v>
      </c>
      <c r="BP98" s="79"/>
    </row>
    <row r="99" spans="3:68" ht="37.5" hidden="1" customHeight="1" x14ac:dyDescent="0.25">
      <c r="C99" s="707"/>
      <c r="D99" s="27"/>
      <c r="E99" s="641"/>
      <c r="F99" s="641"/>
      <c r="G99" s="641"/>
      <c r="H99" s="641"/>
      <c r="I99" s="27" t="s">
        <v>49</v>
      </c>
      <c r="J99" s="284" t="s">
        <v>43</v>
      </c>
      <c r="K99" s="582"/>
      <c r="L99" s="587"/>
      <c r="M99" s="587"/>
      <c r="N99" s="587"/>
      <c r="O99" s="58"/>
      <c r="P99"/>
      <c r="Q99" s="138">
        <v>1</v>
      </c>
      <c r="S99" s="139">
        <v>1</v>
      </c>
      <c r="T99" s="454">
        <v>1</v>
      </c>
      <c r="W99" s="741"/>
      <c r="X99" s="443" t="s">
        <v>49</v>
      </c>
      <c r="Y99" s="668" t="str">
        <f t="shared" si="33"/>
        <v/>
      </c>
      <c r="Z99" s="668"/>
      <c r="AA99" s="668"/>
      <c r="AB99" s="669"/>
      <c r="AC99" s="443" t="s">
        <v>49</v>
      </c>
      <c r="AD99" s="670" t="str">
        <f t="shared" si="26"/>
        <v/>
      </c>
      <c r="AE99" s="670"/>
      <c r="AF99" s="670"/>
      <c r="AG99" s="671"/>
      <c r="AH99" s="455" t="str">
        <f t="shared" si="34"/>
        <v/>
      </c>
      <c r="AI99" s="455" t="str">
        <f t="shared" si="35"/>
        <v/>
      </c>
      <c r="AL99" s="450" t="str">
        <f t="shared" si="27"/>
        <v/>
      </c>
      <c r="AM99" s="450" t="str">
        <f t="shared" si="28"/>
        <v/>
      </c>
      <c r="AN99" s="452" t="str">
        <f t="shared" si="29"/>
        <v/>
      </c>
      <c r="AO99" s="452" t="str">
        <f t="shared" si="29"/>
        <v/>
      </c>
      <c r="AP99" s="448">
        <f t="shared" si="30"/>
        <v>0</v>
      </c>
      <c r="AT99" s="448">
        <v>3</v>
      </c>
      <c r="AU99" s="449" t="str">
        <f t="array" ref="AU99">IF($AT99&gt;$AR$96,"",INDEX(AL$97:AL$106,MATCH($AT99,$AP$97:$AP$106,0)))</f>
        <v/>
      </c>
      <c r="AV99" s="449" t="str">
        <f t="array" ref="AV99">IF($AT99&gt;$AR$96,"",INDEX(AM$97:AM$106,MATCH($AT99,$AP$97:$AP$106,0)))</f>
        <v/>
      </c>
      <c r="AW99" s="449" t="str">
        <f t="array" ref="AW99">IF($AT99&gt;$AR$96,"",INDEX(AN$97:AN$106,MATCH($AT99,$AP$97:$AP$106,0)))</f>
        <v/>
      </c>
      <c r="AX99" s="449" t="str">
        <f t="array" ref="AX99">IF($AT99&gt;$AR$96,"",INDEX(AO$97:AO$106,MATCH($AT99,$AP$97:$AP$106,0)))</f>
        <v/>
      </c>
      <c r="BI99"/>
      <c r="BJ99"/>
      <c r="BM99" s="80">
        <f t="shared" si="31"/>
        <v>3</v>
      </c>
      <c r="BN99" s="80" t="str">
        <f>IF(BF99=$AP$14,BI99,"xxxx")</f>
        <v>xxxx</v>
      </c>
      <c r="BO99" s="80" t="str">
        <f t="shared" si="32"/>
        <v>xxxx</v>
      </c>
      <c r="BP99" s="79"/>
    </row>
    <row r="100" spans="3:68" ht="37.5" hidden="1" customHeight="1" x14ac:dyDescent="0.25">
      <c r="C100" s="707"/>
      <c r="D100" s="27"/>
      <c r="E100" s="641"/>
      <c r="F100" s="641"/>
      <c r="G100" s="641"/>
      <c r="H100" s="641"/>
      <c r="I100" s="27" t="s">
        <v>49</v>
      </c>
      <c r="J100" s="284"/>
      <c r="K100" s="582"/>
      <c r="L100" s="587"/>
      <c r="M100" s="587"/>
      <c r="N100" s="587"/>
      <c r="O100" s="58"/>
      <c r="P100"/>
      <c r="Q100" s="138">
        <v>1</v>
      </c>
      <c r="S100" s="139">
        <v>1</v>
      </c>
      <c r="T100" s="454">
        <v>1</v>
      </c>
      <c r="W100" s="741"/>
      <c r="X100" s="443" t="s">
        <v>49</v>
      </c>
      <c r="Y100" s="668" t="str">
        <f t="shared" si="33"/>
        <v/>
      </c>
      <c r="Z100" s="668"/>
      <c r="AA100" s="668"/>
      <c r="AB100" s="669"/>
      <c r="AC100" s="443" t="s">
        <v>49</v>
      </c>
      <c r="AD100" s="670" t="str">
        <f t="shared" si="26"/>
        <v/>
      </c>
      <c r="AE100" s="670"/>
      <c r="AF100" s="670"/>
      <c r="AG100" s="671"/>
      <c r="AH100" s="455" t="str">
        <f t="shared" si="34"/>
        <v/>
      </c>
      <c r="AI100" s="455" t="str">
        <f t="shared" si="35"/>
        <v/>
      </c>
      <c r="AL100" s="450" t="str">
        <f t="shared" si="27"/>
        <v/>
      </c>
      <c r="AM100" s="450" t="str">
        <f t="shared" si="28"/>
        <v/>
      </c>
      <c r="AN100" s="452" t="str">
        <f t="shared" si="29"/>
        <v/>
      </c>
      <c r="AO100" s="452" t="str">
        <f t="shared" si="29"/>
        <v/>
      </c>
      <c r="AP100" s="448">
        <f t="shared" si="30"/>
        <v>0</v>
      </c>
      <c r="AT100" s="448">
        <v>4</v>
      </c>
      <c r="AU100" s="449" t="str">
        <f t="array" ref="AU100">IF($AT100&gt;$AR$96,"",INDEX(AL$97:AL$106,MATCH($AT100,$AP$97:$AP$106,0)))</f>
        <v/>
      </c>
      <c r="AV100" s="449" t="str">
        <f t="array" ref="AV100">IF($AT100&gt;$AR$96,"",INDEX(AM$97:AM$106,MATCH($AT100,$AP$97:$AP$106,0)))</f>
        <v/>
      </c>
      <c r="AW100" s="449" t="str">
        <f t="array" ref="AW100">IF($AT100&gt;$AR$96,"",INDEX(AN$97:AN$106,MATCH($AT100,$AP$97:$AP$106,0)))</f>
        <v/>
      </c>
      <c r="AX100" s="449" t="str">
        <f t="array" ref="AX100">IF($AT100&gt;$AR$96,"",INDEX(AO$97:AO$106,MATCH($AT100,$AP$97:$AP$106,0)))</f>
        <v/>
      </c>
      <c r="BI100"/>
      <c r="BJ100"/>
      <c r="BM100" s="80">
        <f t="shared" si="31"/>
        <v>4</v>
      </c>
      <c r="BN100" s="80" t="str">
        <f>IF(BF100=$AP$14,BI100,"xxxxx")</f>
        <v>xxxxx</v>
      </c>
      <c r="BO100" s="80" t="str">
        <f t="shared" si="32"/>
        <v>xxxxx</v>
      </c>
      <c r="BP100" s="79"/>
    </row>
    <row r="101" spans="3:68" ht="37.5" hidden="1" customHeight="1" x14ac:dyDescent="0.25">
      <c r="C101" s="707"/>
      <c r="D101" s="27"/>
      <c r="E101" s="641"/>
      <c r="F101" s="641"/>
      <c r="G101" s="641"/>
      <c r="H101" s="641"/>
      <c r="I101" s="27" t="s">
        <v>49</v>
      </c>
      <c r="J101" s="284"/>
      <c r="K101" s="582"/>
      <c r="L101" s="587"/>
      <c r="M101" s="587"/>
      <c r="N101" s="587"/>
      <c r="O101" s="58"/>
      <c r="P101"/>
      <c r="Q101" s="138">
        <v>1</v>
      </c>
      <c r="S101" s="139">
        <v>1</v>
      </c>
      <c r="T101" s="454">
        <v>1</v>
      </c>
      <c r="W101" s="741"/>
      <c r="X101" s="443" t="s">
        <v>49</v>
      </c>
      <c r="Y101" s="668" t="str">
        <f t="shared" si="33"/>
        <v/>
      </c>
      <c r="Z101" s="668"/>
      <c r="AA101" s="668"/>
      <c r="AB101" s="669"/>
      <c r="AC101" s="443" t="s">
        <v>49</v>
      </c>
      <c r="AD101" s="670" t="str">
        <f t="shared" si="26"/>
        <v/>
      </c>
      <c r="AE101" s="670"/>
      <c r="AF101" s="670"/>
      <c r="AG101" s="671"/>
      <c r="AH101" s="455" t="str">
        <f t="shared" si="34"/>
        <v/>
      </c>
      <c r="AI101" s="455" t="str">
        <f t="shared" si="35"/>
        <v/>
      </c>
      <c r="AL101" s="450" t="str">
        <f t="shared" si="27"/>
        <v/>
      </c>
      <c r="AM101" s="450" t="str">
        <f t="shared" si="28"/>
        <v/>
      </c>
      <c r="AN101" s="452" t="str">
        <f t="shared" si="29"/>
        <v/>
      </c>
      <c r="AO101" s="452" t="str">
        <f t="shared" si="29"/>
        <v/>
      </c>
      <c r="AP101" s="448">
        <f t="shared" si="30"/>
        <v>0</v>
      </c>
      <c r="AT101" s="448">
        <v>5</v>
      </c>
      <c r="AU101" s="449" t="str">
        <f t="array" ref="AU101">IF($AT101&gt;$AR$96,"",INDEX(AL$97:AL$106,MATCH($AT101,$AP$97:$AP$106,0)))</f>
        <v/>
      </c>
      <c r="AV101" s="449" t="str">
        <f t="array" ref="AV101">IF($AT101&gt;$AR$96,"",INDEX(AM$97:AM$106,MATCH($AT101,$AP$97:$AP$106,0)))</f>
        <v/>
      </c>
      <c r="AW101" s="449" t="str">
        <f t="array" ref="AW101">IF($AT101&gt;$AR$96,"",INDEX(AN$97:AN$106,MATCH($AT101,$AP$97:$AP$106,0)))</f>
        <v/>
      </c>
      <c r="AX101" s="449" t="str">
        <f t="array" ref="AX101">IF($AT101&gt;$AR$96,"",INDEX(AO$97:AO$106,MATCH($AT101,$AP$97:$AP$106,0)))</f>
        <v/>
      </c>
      <c r="BI101"/>
      <c r="BJ101"/>
      <c r="BM101" s="80">
        <f t="shared" si="31"/>
        <v>5</v>
      </c>
      <c r="BN101" s="80" t="str">
        <f>IF(BF101=$AP$14,BI101,"xxxxxx")</f>
        <v>xxxxxx</v>
      </c>
      <c r="BO101" s="80" t="str">
        <f t="shared" si="32"/>
        <v>xxxxxx</v>
      </c>
      <c r="BP101" s="79"/>
    </row>
    <row r="102" spans="3:68" ht="37.5" hidden="1" customHeight="1" x14ac:dyDescent="0.25">
      <c r="C102" s="707"/>
      <c r="D102" s="27"/>
      <c r="E102" s="641"/>
      <c r="F102" s="641"/>
      <c r="G102" s="641"/>
      <c r="H102" s="641"/>
      <c r="I102" s="27" t="s">
        <v>49</v>
      </c>
      <c r="J102" s="284"/>
      <c r="K102" s="582"/>
      <c r="L102" s="587"/>
      <c r="M102" s="587"/>
      <c r="N102" s="587"/>
      <c r="O102" s="58"/>
      <c r="P102"/>
      <c r="Q102" s="138">
        <v>1</v>
      </c>
      <c r="S102" s="139">
        <v>1</v>
      </c>
      <c r="T102" s="454">
        <v>1</v>
      </c>
      <c r="W102" s="741"/>
      <c r="X102" s="443" t="s">
        <v>49</v>
      </c>
      <c r="Y102" s="668" t="str">
        <f t="shared" si="33"/>
        <v/>
      </c>
      <c r="Z102" s="668"/>
      <c r="AA102" s="668"/>
      <c r="AB102" s="669"/>
      <c r="AC102" s="443" t="s">
        <v>49</v>
      </c>
      <c r="AD102" s="670" t="str">
        <f t="shared" si="26"/>
        <v/>
      </c>
      <c r="AE102" s="670"/>
      <c r="AF102" s="670"/>
      <c r="AG102" s="671"/>
      <c r="AH102" s="455" t="str">
        <f t="shared" si="34"/>
        <v/>
      </c>
      <c r="AI102" s="455" t="str">
        <f t="shared" si="35"/>
        <v/>
      </c>
      <c r="AL102" s="450" t="str">
        <f t="shared" si="27"/>
        <v/>
      </c>
      <c r="AM102" s="450" t="str">
        <f t="shared" si="28"/>
        <v/>
      </c>
      <c r="AN102" s="452" t="str">
        <f t="shared" si="29"/>
        <v/>
      </c>
      <c r="AO102" s="452" t="str">
        <f t="shared" si="29"/>
        <v/>
      </c>
      <c r="AP102" s="448">
        <f t="shared" si="30"/>
        <v>0</v>
      </c>
      <c r="AT102" s="448">
        <v>6</v>
      </c>
      <c r="AU102" s="449" t="str">
        <f t="array" ref="AU102">IF($AT102&gt;$AR$96,"",INDEX(AL$97:AL$106,MATCH($AT102,$AP$97:$AP$106,0)))</f>
        <v/>
      </c>
      <c r="AV102" s="449" t="str">
        <f t="array" ref="AV102">IF($AT102&gt;$AR$96,"",INDEX(AM$97:AM$106,MATCH($AT102,$AP$97:$AP$106,0)))</f>
        <v/>
      </c>
      <c r="AW102" s="449" t="str">
        <f t="array" ref="AW102">IF($AT102&gt;$AR$96,"",INDEX(AN$97:AN$106,MATCH($AT102,$AP$97:$AP$106,0)))</f>
        <v/>
      </c>
      <c r="AX102" s="449" t="str">
        <f t="array" ref="AX102">IF($AT102&gt;$AR$96,"",INDEX(AO$97:AO$106,MATCH($AT102,$AP$97:$AP$106,0)))</f>
        <v/>
      </c>
      <c r="BI102"/>
      <c r="BJ102"/>
      <c r="BM102" s="80">
        <f t="shared" si="31"/>
        <v>6</v>
      </c>
      <c r="BN102" s="80" t="str">
        <f>IF(BF102=$AP$14,BI102,"xxxxxxx")</f>
        <v>xxxxxxx</v>
      </c>
      <c r="BO102" s="80" t="str">
        <f t="shared" si="32"/>
        <v>xxxxxxx</v>
      </c>
      <c r="BP102" s="79"/>
    </row>
    <row r="103" spans="3:68" ht="37.5" hidden="1" customHeight="1" x14ac:dyDescent="0.25">
      <c r="C103" s="707"/>
      <c r="D103" s="27"/>
      <c r="E103" s="641"/>
      <c r="F103" s="641"/>
      <c r="G103" s="641"/>
      <c r="H103" s="641"/>
      <c r="I103" s="27" t="s">
        <v>49</v>
      </c>
      <c r="J103" s="284"/>
      <c r="K103" s="582"/>
      <c r="L103" s="587"/>
      <c r="M103" s="587"/>
      <c r="N103" s="587"/>
      <c r="O103" s="58"/>
      <c r="P103"/>
      <c r="Q103" s="138">
        <v>1</v>
      </c>
      <c r="S103" s="139">
        <v>1</v>
      </c>
      <c r="T103" s="454">
        <v>1</v>
      </c>
      <c r="W103" s="741"/>
      <c r="X103" s="443" t="s">
        <v>49</v>
      </c>
      <c r="Y103" s="668" t="str">
        <f t="shared" si="33"/>
        <v/>
      </c>
      <c r="Z103" s="668"/>
      <c r="AA103" s="668"/>
      <c r="AB103" s="669"/>
      <c r="AC103" s="443" t="s">
        <v>49</v>
      </c>
      <c r="AD103" s="670" t="str">
        <f t="shared" si="26"/>
        <v/>
      </c>
      <c r="AE103" s="670"/>
      <c r="AF103" s="670"/>
      <c r="AG103" s="671"/>
      <c r="AH103" s="455" t="str">
        <f t="shared" si="34"/>
        <v/>
      </c>
      <c r="AI103" s="455" t="str">
        <f t="shared" si="35"/>
        <v/>
      </c>
      <c r="AL103" s="450" t="str">
        <f>Y103</f>
        <v/>
      </c>
      <c r="AM103" s="450" t="str">
        <f>AD103</f>
        <v/>
      </c>
      <c r="AN103" s="452" t="str">
        <f t="shared" ref="AN103:AO106" si="36">AH103</f>
        <v/>
      </c>
      <c r="AO103" s="452" t="str">
        <f t="shared" si="36"/>
        <v/>
      </c>
      <c r="AP103" s="448">
        <f t="shared" si="30"/>
        <v>0</v>
      </c>
      <c r="AT103" s="448">
        <v>7</v>
      </c>
      <c r="AU103" s="449" t="str">
        <f t="array" ref="AU103">IF($AT103&gt;$AR$96,"",INDEX(AL$97:AL$106,MATCH($AT103,$AP$97:$AP$106,0)))</f>
        <v/>
      </c>
      <c r="AV103" s="449" t="str">
        <f t="array" ref="AV103">IF($AT103&gt;$AR$96,"",INDEX(AM$97:AM$106,MATCH($AT103,$AP$97:$AP$106,0)))</f>
        <v/>
      </c>
      <c r="AW103" s="449" t="str">
        <f t="array" ref="AW103">IF($AT103&gt;$AR$96,"",INDEX(AN$97:AN$106,MATCH($AT103,$AP$97:$AP$106,0)))</f>
        <v/>
      </c>
      <c r="AX103" s="449" t="str">
        <f t="array" ref="AX103">IF($AT103&gt;$AR$96,"",INDEX(AO$97:AO$106,MATCH($AT103,$AP$97:$AP$106,0)))</f>
        <v/>
      </c>
      <c r="BI103"/>
      <c r="BJ103"/>
      <c r="BM103" s="80">
        <f t="shared" si="31"/>
        <v>6</v>
      </c>
      <c r="BN103" s="80" t="str">
        <f>IF(BF103=$AP$14,BI103,"xxxxxxx")</f>
        <v>xxxxxxx</v>
      </c>
      <c r="BO103" s="80" t="e">
        <f t="shared" si="32"/>
        <v>#N/A</v>
      </c>
      <c r="BP103" s="79"/>
    </row>
    <row r="104" spans="3:68" ht="37.5" hidden="1" customHeight="1" x14ac:dyDescent="0.25">
      <c r="C104" s="707"/>
      <c r="D104" s="27"/>
      <c r="E104" s="641"/>
      <c r="F104" s="641"/>
      <c r="G104" s="641"/>
      <c r="H104" s="641"/>
      <c r="I104" s="27" t="s">
        <v>49</v>
      </c>
      <c r="J104" s="284"/>
      <c r="K104" s="582"/>
      <c r="L104" s="587"/>
      <c r="M104" s="587"/>
      <c r="N104" s="587"/>
      <c r="O104" s="58"/>
      <c r="P104"/>
      <c r="Q104" s="138">
        <v>1</v>
      </c>
      <c r="S104" s="139">
        <v>1</v>
      </c>
      <c r="T104" s="454">
        <v>1</v>
      </c>
      <c r="W104" s="741"/>
      <c r="X104" s="443" t="s">
        <v>49</v>
      </c>
      <c r="Y104" s="668" t="str">
        <f t="shared" si="33"/>
        <v/>
      </c>
      <c r="Z104" s="668"/>
      <c r="AA104" s="668"/>
      <c r="AB104" s="669"/>
      <c r="AC104" s="443" t="s">
        <v>49</v>
      </c>
      <c r="AD104" s="670" t="str">
        <f t="shared" si="26"/>
        <v/>
      </c>
      <c r="AE104" s="670"/>
      <c r="AF104" s="670"/>
      <c r="AG104" s="671"/>
      <c r="AH104" s="455" t="str">
        <f t="shared" si="34"/>
        <v/>
      </c>
      <c r="AI104" s="455" t="str">
        <f t="shared" si="35"/>
        <v/>
      </c>
      <c r="AL104" s="450" t="str">
        <f>Y104</f>
        <v/>
      </c>
      <c r="AM104" s="450" t="str">
        <f>AD104</f>
        <v/>
      </c>
      <c r="AN104" s="452" t="str">
        <f t="shared" si="36"/>
        <v/>
      </c>
      <c r="AO104" s="452" t="str">
        <f t="shared" si="36"/>
        <v/>
      </c>
      <c r="AP104" s="448">
        <f>SUM(AND(AN104=$AO$34, AO104=$AP$34),AP103)</f>
        <v>0</v>
      </c>
      <c r="AT104" s="448">
        <v>8</v>
      </c>
      <c r="AU104" s="449" t="str">
        <f t="array" ref="AU104">IF($AT104&gt;$AR$96,"",INDEX(AL$97:AL$106,MATCH($AT104,$AP$97:$AP$106,0)))</f>
        <v/>
      </c>
      <c r="AV104" s="449" t="str">
        <f t="array" ref="AV104">IF($AT104&gt;$AR$96,"",INDEX(AM$97:AM$106,MATCH($AT104,$AP$97:$AP$106,0)))</f>
        <v/>
      </c>
      <c r="AW104" s="449" t="str">
        <f t="array" ref="AW104">IF($AT104&gt;$AR$96,"",INDEX(AN$97:AN$106,MATCH($AT104,$AP$97:$AP$106,0)))</f>
        <v/>
      </c>
      <c r="AX104" s="449" t="str">
        <f t="array" ref="AX104">IF($AT104&gt;$AR$96,"",INDEX(AO$97:AO$106,MATCH($AT104,$AP$97:$AP$106,0)))</f>
        <v/>
      </c>
      <c r="BI104"/>
      <c r="BJ104"/>
      <c r="BM104" s="80">
        <f t="shared" si="31"/>
        <v>6</v>
      </c>
      <c r="BN104" s="80" t="str">
        <f>IF(BF104=$AP$14,BI104,"xxxxxxx")</f>
        <v>xxxxxxx</v>
      </c>
      <c r="BO104" s="80" t="e">
        <f t="shared" si="32"/>
        <v>#N/A</v>
      </c>
      <c r="BP104" s="79"/>
    </row>
    <row r="105" spans="3:68" ht="37.5" hidden="1" customHeight="1" x14ac:dyDescent="0.25">
      <c r="C105" s="707"/>
      <c r="D105" s="27"/>
      <c r="E105" s="641"/>
      <c r="F105" s="641"/>
      <c r="G105" s="641"/>
      <c r="H105" s="641"/>
      <c r="I105" s="27" t="s">
        <v>49</v>
      </c>
      <c r="J105" s="284"/>
      <c r="K105" s="582"/>
      <c r="L105" s="587"/>
      <c r="M105" s="587"/>
      <c r="N105" s="587"/>
      <c r="O105" s="58"/>
      <c r="P105"/>
      <c r="Q105" s="138">
        <v>1</v>
      </c>
      <c r="S105" s="139">
        <v>1</v>
      </c>
      <c r="T105" s="454">
        <v>1</v>
      </c>
      <c r="W105" s="741"/>
      <c r="X105" s="443" t="s">
        <v>49</v>
      </c>
      <c r="Y105" s="668" t="str">
        <f t="shared" si="33"/>
        <v/>
      </c>
      <c r="Z105" s="668"/>
      <c r="AA105" s="668"/>
      <c r="AB105" s="669"/>
      <c r="AC105" s="443" t="s">
        <v>49</v>
      </c>
      <c r="AD105" s="670" t="str">
        <f t="shared" ref="AD105" si="37">IF(J105=0,"",J105)</f>
        <v/>
      </c>
      <c r="AE105" s="670"/>
      <c r="AF105" s="670"/>
      <c r="AG105" s="671"/>
      <c r="AH105" s="455" t="str">
        <f t="shared" ref="AH105" si="38">LOOKUP(S105,$AL$13:$AL$16,$AM$13:$AM$16)</f>
        <v/>
      </c>
      <c r="AI105" s="455" t="str">
        <f t="shared" ref="AI105" si="39">LOOKUP(T105,$AL$13:$AL$16,$AN$13:$AN$16)</f>
        <v/>
      </c>
      <c r="AL105" s="450" t="str">
        <f>Y105</f>
        <v/>
      </c>
      <c r="AM105" s="450" t="str">
        <f>AD105</f>
        <v/>
      </c>
      <c r="AN105" s="452" t="str">
        <f t="shared" si="36"/>
        <v/>
      </c>
      <c r="AO105" s="452" t="str">
        <f t="shared" si="36"/>
        <v/>
      </c>
      <c r="AP105" s="448">
        <f>SUM(AND(AN105=$AO$34, AO105=$AP$34),AP104)</f>
        <v>0</v>
      </c>
      <c r="AT105" s="448">
        <v>9</v>
      </c>
      <c r="AU105" s="449" t="str">
        <f t="array" ref="AU105">IF($AT105&gt;$AR$96,"",INDEX(AL$97:AL$106,MATCH($AT105,$AP$97:$AP$106,0)))</f>
        <v/>
      </c>
      <c r="AV105" s="449" t="str">
        <f t="array" ref="AV105">IF($AT105&gt;$AR$96,"",INDEX(AM$97:AM$106,MATCH($AT105,$AP$97:$AP$106,0)))</f>
        <v/>
      </c>
      <c r="AW105" s="449" t="str">
        <f t="array" ref="AW105">IF($AT105&gt;$AR$96,"",INDEX(AN$97:AN$106,MATCH($AT105,$AP$97:$AP$106,0)))</f>
        <v/>
      </c>
      <c r="AX105" s="449" t="str">
        <f t="array" ref="AX105">IF($AT105&gt;$AR$96,"",INDEX(AO$97:AO$106,MATCH($AT105,$AP$97:$AP$106,0)))</f>
        <v/>
      </c>
      <c r="BI105"/>
      <c r="BJ105"/>
      <c r="BM105" s="80">
        <f t="shared" ref="BM105" si="40">COUNTIF($BN$97:$BN$102,"&lt;="&amp;BN105)</f>
        <v>6</v>
      </c>
      <c r="BN105" s="80" t="str">
        <f>IF(BF105=$AP$14,BI105,"xxxxxxx")</f>
        <v>xxxxxxx</v>
      </c>
      <c r="BO105" s="80" t="e">
        <f t="shared" si="32"/>
        <v>#N/A</v>
      </c>
      <c r="BP105" s="79"/>
    </row>
    <row r="106" spans="3:68" ht="37.5" hidden="1" customHeight="1" x14ac:dyDescent="0.25">
      <c r="C106" s="707"/>
      <c r="D106" s="27"/>
      <c r="E106" s="641"/>
      <c r="F106" s="641"/>
      <c r="G106" s="641"/>
      <c r="H106" s="641"/>
      <c r="I106" s="27" t="s">
        <v>49</v>
      </c>
      <c r="J106" s="289"/>
      <c r="K106" s="585"/>
      <c r="L106" s="587"/>
      <c r="M106" s="587"/>
      <c r="N106" s="587"/>
      <c r="O106" s="58"/>
      <c r="P106"/>
      <c r="Q106" s="138">
        <v>1</v>
      </c>
      <c r="S106" s="139">
        <v>1</v>
      </c>
      <c r="T106" s="454">
        <v>1</v>
      </c>
      <c r="W106" s="741"/>
      <c r="X106" s="443" t="s">
        <v>49</v>
      </c>
      <c r="Y106" s="668" t="str">
        <f t="shared" si="33"/>
        <v/>
      </c>
      <c r="Z106" s="668"/>
      <c r="AA106" s="668"/>
      <c r="AB106" s="669"/>
      <c r="AC106" s="443" t="s">
        <v>49</v>
      </c>
      <c r="AD106" s="670" t="str">
        <f t="shared" si="26"/>
        <v/>
      </c>
      <c r="AE106" s="670"/>
      <c r="AF106" s="670"/>
      <c r="AG106" s="671"/>
      <c r="AH106" s="455" t="str">
        <f t="shared" si="34"/>
        <v/>
      </c>
      <c r="AI106" s="455" t="str">
        <f t="shared" si="35"/>
        <v/>
      </c>
      <c r="AL106" s="450" t="str">
        <f>Y106</f>
        <v/>
      </c>
      <c r="AM106" s="450" t="str">
        <f>AD106</f>
        <v/>
      </c>
      <c r="AN106" s="452" t="str">
        <f t="shared" si="36"/>
        <v/>
      </c>
      <c r="AO106" s="452" t="str">
        <f t="shared" si="36"/>
        <v/>
      </c>
      <c r="AP106" s="448">
        <f>SUM(AND(AN106=$AO$34, AO106=$AP$34),AP105)</f>
        <v>0</v>
      </c>
      <c r="AT106" s="448">
        <v>10</v>
      </c>
      <c r="AU106" s="449" t="str">
        <f t="array" ref="AU106">IF($AT106&gt;$AR$96,"",INDEX(AL$97:AL$106,MATCH($AT106,$AP$97:$AP$106,0)))</f>
        <v/>
      </c>
      <c r="AV106" s="449" t="str">
        <f t="array" ref="AV106">IF($AT106&gt;$AR$96,"",INDEX(AM$97:AM$106,MATCH($AT106,$AP$97:$AP$106,0)))</f>
        <v/>
      </c>
      <c r="AW106" s="449" t="str">
        <f t="array" ref="AW106">IF($AT106&gt;$AR$96,"",INDEX(AN$97:AN$106,MATCH($AT106,$AP$97:$AP$106,0)))</f>
        <v/>
      </c>
      <c r="AX106" s="449" t="str">
        <f t="array" ref="AX106">IF($AT106&gt;$AR$96,"",INDEX(AO$97:AO$106,MATCH($AT106,$AP$97:$AP$106,0)))</f>
        <v/>
      </c>
      <c r="BI106"/>
      <c r="BJ106"/>
      <c r="BM106" s="80">
        <f t="shared" si="31"/>
        <v>6</v>
      </c>
      <c r="BN106" s="80" t="str">
        <f>IF(BF106=$AP$14,BI106,"xxxxxxx")</f>
        <v>xxxxxxx</v>
      </c>
      <c r="BO106" s="80" t="e">
        <f t="shared" si="32"/>
        <v>#N/A</v>
      </c>
      <c r="BP106" s="79"/>
    </row>
    <row r="107" spans="3:68" ht="0.95" hidden="1" customHeight="1" x14ac:dyDescent="0.25">
      <c r="C107" s="113"/>
      <c r="D107" s="115"/>
      <c r="E107" s="115"/>
      <c r="F107" s="115"/>
      <c r="G107" s="115"/>
      <c r="H107" s="115"/>
      <c r="I107" s="115"/>
      <c r="J107" s="115"/>
      <c r="K107" s="127"/>
      <c r="L107" s="127"/>
      <c r="M107" s="127"/>
      <c r="N107" s="127"/>
      <c r="BI107"/>
      <c r="BJ107"/>
      <c r="BM107" s="80"/>
      <c r="BN107" s="79"/>
      <c r="BO107" s="79"/>
      <c r="BP107" s="79"/>
    </row>
    <row r="108" spans="3:68" ht="0.95" hidden="1" customHeight="1" x14ac:dyDescent="0.25">
      <c r="C108" s="259"/>
      <c r="D108" s="260"/>
      <c r="E108" s="260"/>
      <c r="F108" s="260"/>
      <c r="G108" s="260"/>
      <c r="H108" s="260"/>
      <c r="I108" s="260"/>
      <c r="J108" s="260"/>
      <c r="BI108"/>
      <c r="BJ108"/>
      <c r="BM108" s="80"/>
      <c r="BN108" s="79"/>
      <c r="BO108" s="79"/>
      <c r="BP108" s="79"/>
    </row>
    <row r="109" spans="3:68" hidden="1" x14ac:dyDescent="0.25">
      <c r="C109" s="259"/>
      <c r="D109" s="260"/>
      <c r="E109" s="260"/>
      <c r="F109" s="260"/>
      <c r="G109" s="260"/>
      <c r="H109" s="260"/>
      <c r="I109" s="260"/>
      <c r="J109" s="260"/>
      <c r="BI109"/>
      <c r="BJ109"/>
      <c r="BM109" s="80"/>
      <c r="BN109" s="79"/>
      <c r="BO109" s="79"/>
      <c r="BP109" s="79"/>
    </row>
    <row r="110" spans="3:68" hidden="1" x14ac:dyDescent="0.25">
      <c r="C110" s="113"/>
      <c r="D110" s="115"/>
      <c r="E110" s="115"/>
      <c r="F110" s="115"/>
      <c r="G110" s="115"/>
      <c r="H110" s="115"/>
      <c r="I110" s="115"/>
      <c r="J110" s="187"/>
      <c r="W110" s="456" t="s">
        <v>89</v>
      </c>
      <c r="X110" s="457"/>
      <c r="Y110" s="456" t="s">
        <v>90</v>
      </c>
      <c r="Z110" s="458"/>
      <c r="AA110" s="118"/>
      <c r="AC110" s="456" t="str">
        <f>W110</f>
        <v>BENEFITS SECTION</v>
      </c>
      <c r="AD110" s="459"/>
      <c r="AF110" s="456" t="s">
        <v>90</v>
      </c>
      <c r="AG110" s="460"/>
    </row>
    <row r="111" spans="3:68" ht="15" hidden="1" customHeight="1" x14ac:dyDescent="0.25">
      <c r="C111" s="113"/>
      <c r="D111" s="115"/>
      <c r="E111" s="115"/>
      <c r="F111" s="115"/>
      <c r="G111" s="115"/>
      <c r="H111" s="115"/>
      <c r="I111" s="115"/>
      <c r="J111" s="187"/>
      <c r="W111" s="457"/>
      <c r="X111" s="457"/>
      <c r="Y111" s="457"/>
      <c r="Z111" s="458"/>
      <c r="AA111" s="118"/>
      <c r="AC111" s="457"/>
      <c r="AD111" s="459"/>
      <c r="AF111" s="457"/>
      <c r="AG111" s="460"/>
    </row>
    <row r="112" spans="3:68" hidden="1" x14ac:dyDescent="0.25">
      <c r="C112" s="113"/>
      <c r="D112" s="115"/>
      <c r="E112" s="115"/>
      <c r="F112" s="115"/>
      <c r="G112" s="115"/>
      <c r="H112" s="115"/>
      <c r="I112" s="115"/>
      <c r="J112" s="115"/>
      <c r="W112" s="461" t="s">
        <v>15</v>
      </c>
      <c r="X112" s="461" t="s">
        <v>91</v>
      </c>
      <c r="Y112" s="461" t="s">
        <v>15</v>
      </c>
      <c r="Z112" s="461" t="s">
        <v>92</v>
      </c>
      <c r="AA112" s="118"/>
      <c r="AC112" s="462" t="str">
        <f>W112</f>
        <v>Sample REDD+ Actions</v>
      </c>
      <c r="AD112" s="462" t="str">
        <f>X112</f>
        <v>Sample Benefits</v>
      </c>
      <c r="AE112" s="411" t="s">
        <v>43</v>
      </c>
      <c r="AF112" s="462" t="s">
        <v>15</v>
      </c>
      <c r="AG112" s="377" t="s">
        <v>92</v>
      </c>
      <c r="AH112" s="463" t="s">
        <v>43</v>
      </c>
      <c r="AL112" s="335"/>
    </row>
    <row r="113" spans="3:72" hidden="1" x14ac:dyDescent="0.25">
      <c r="C113" s="113"/>
      <c r="D113" s="115"/>
      <c r="E113" s="115"/>
      <c r="F113" s="115"/>
      <c r="G113" s="115"/>
      <c r="H113" s="115"/>
      <c r="I113" s="115"/>
      <c r="J113" s="115"/>
      <c r="W113" s="593" t="s">
        <v>63</v>
      </c>
      <c r="X113" s="593" t="s">
        <v>105</v>
      </c>
      <c r="Y113" s="593" t="s">
        <v>63</v>
      </c>
      <c r="Z113" s="593" t="s">
        <v>106</v>
      </c>
      <c r="AA113" s="411" t="s">
        <v>43</v>
      </c>
      <c r="AC113" s="464" t="str">
        <f>W113</f>
        <v>CLICK FOR AN EXAMPLE:</v>
      </c>
      <c r="AD113" s="465" t="str">
        <f>X113</f>
        <v>(To see a sample benefit, first select a sample REDD+ action from the drop-down list on the left)</v>
      </c>
      <c r="AE113" s="466">
        <v>1</v>
      </c>
      <c r="AF113" s="464" t="str">
        <f>Y113</f>
        <v>CLICK FOR AN EXAMPLE:</v>
      </c>
      <c r="AG113" s="464" t="str">
        <f>Z113</f>
        <v>(To see a sample risk, first select a sample REDD+ action from the drop-down list on the left)</v>
      </c>
      <c r="AH113" s="463" t="s">
        <v>43</v>
      </c>
    </row>
    <row r="114" spans="3:72" hidden="1" x14ac:dyDescent="0.25">
      <c r="W114" s="388" t="s">
        <v>368</v>
      </c>
      <c r="X114" s="388" t="s">
        <v>275</v>
      </c>
      <c r="Y114" s="388" t="s">
        <v>289</v>
      </c>
      <c r="Z114" s="388" t="s">
        <v>188</v>
      </c>
      <c r="AA114" s="467" t="s">
        <v>104</v>
      </c>
      <c r="AC114" s="468" t="str">
        <f>CONCATENATE(AA114,"     ", W114)</f>
        <v>e.g.:     Reforestation.</v>
      </c>
      <c r="AD114" s="468" t="str">
        <f>CONCATENATE(AA114,"     ", X114)</f>
        <v>e.g.:     Contributes to National Forestry Policy target for forest cover (e.g. 33% in India).</v>
      </c>
      <c r="AE114" s="466">
        <v>2</v>
      </c>
      <c r="AF114" s="468" t="str">
        <f>CONCATENATE(AA114,"     ", Y114)</f>
        <v>e.g.:     Overarching.</v>
      </c>
      <c r="AG114" s="468" t="str">
        <f>CONCATENATE(AA114,"     ", Z114)</f>
        <v>e.g.:     There are overlaps between the areas designated as production and protection forest. The resulting delay and confusion limits management effectiveness and gives rise to local conflicts.</v>
      </c>
      <c r="AH114" s="463" t="s">
        <v>43</v>
      </c>
    </row>
    <row r="115" spans="3:72" hidden="1" x14ac:dyDescent="0.25">
      <c r="F115" s="36" t="s">
        <v>43</v>
      </c>
      <c r="P115" s="52"/>
      <c r="S115" s="52"/>
      <c r="W115" s="388" t="s">
        <v>289</v>
      </c>
      <c r="X115" s="469" t="s">
        <v>276</v>
      </c>
      <c r="Y115" s="469" t="s">
        <v>369</v>
      </c>
      <c r="Z115" s="469" t="s">
        <v>370</v>
      </c>
      <c r="AA115" s="467" t="s">
        <v>104</v>
      </c>
      <c r="AC115" s="468" t="str">
        <f>CONCATENATE(AA115,"     ", W115)</f>
        <v>e.g.:     Overarching.</v>
      </c>
      <c r="AD115" s="468" t="str">
        <f>CONCATENATE(AA115,"     ", X115)</f>
        <v>e.g.:     Efforts at better coordination initiated through the REDD+ process lead to improved communication between Ministries and greater consistency between sectoral policies overall.</v>
      </c>
      <c r="AE115" s="466">
        <v>3</v>
      </c>
      <c r="AF115" s="468" t="str">
        <f>CONCATENATE(AA115,"     ", Y115)</f>
        <v>e.g.:     Fire management.</v>
      </c>
      <c r="AG115" s="468" t="str">
        <f>CONCATENATE(AA115,"     ", Z115)</f>
        <v>e.g.:     Reduction in fire frequency far below natural background levels results in change in ecosystem structure and function (e.g. from savannah to forest). This may hinder achieving commitments under the Convention on Biological Diversity (CBD).</v>
      </c>
      <c r="AH115" s="463" t="s">
        <v>43</v>
      </c>
    </row>
    <row r="116" spans="3:72" hidden="1" x14ac:dyDescent="0.25">
      <c r="F116" s="36" t="s">
        <v>43</v>
      </c>
      <c r="P116" s="52"/>
      <c r="S116" s="52"/>
    </row>
    <row r="117" spans="3:72" hidden="1" x14ac:dyDescent="0.25">
      <c r="F117" s="36" t="s">
        <v>43</v>
      </c>
      <c r="P117" s="52"/>
      <c r="S117" s="52"/>
    </row>
    <row r="118" spans="3:72" hidden="1" x14ac:dyDescent="0.25">
      <c r="F118" s="36" t="s">
        <v>43</v>
      </c>
      <c r="P118" s="52"/>
      <c r="S118" s="52"/>
      <c r="X118" s="470"/>
      <c r="Y118" s="471"/>
      <c r="AH118" s="463" t="s">
        <v>43</v>
      </c>
    </row>
    <row r="119" spans="3:72" hidden="1" x14ac:dyDescent="0.25">
      <c r="F119" s="36" t="s">
        <v>43</v>
      </c>
      <c r="P119" s="52"/>
      <c r="S119" s="52"/>
      <c r="W119" s="340"/>
      <c r="X119" s="340"/>
      <c r="Y119" s="340"/>
      <c r="Z119" s="340"/>
      <c r="AA119" s="340"/>
      <c r="AB119" s="340"/>
      <c r="AC119" s="472"/>
      <c r="AD119" s="472"/>
      <c r="AE119" s="472"/>
      <c r="AF119" s="472"/>
      <c r="AG119" s="472"/>
      <c r="AH119" s="463" t="s">
        <v>43</v>
      </c>
    </row>
    <row r="120" spans="3:72" hidden="1" x14ac:dyDescent="0.25">
      <c r="F120" s="36" t="s">
        <v>43</v>
      </c>
      <c r="P120" s="52"/>
      <c r="S120" s="52"/>
      <c r="W120" s="340"/>
      <c r="X120" s="340"/>
      <c r="Y120" s="340"/>
      <c r="Z120" s="340"/>
      <c r="AA120" s="340"/>
      <c r="AB120" s="340"/>
      <c r="AC120" s="472"/>
      <c r="AD120" s="472"/>
      <c r="AE120" s="472"/>
      <c r="AF120" s="472"/>
      <c r="AG120" s="472"/>
      <c r="AH120" s="463" t="s">
        <v>43</v>
      </c>
    </row>
    <row r="121" spans="3:72" hidden="1" x14ac:dyDescent="0.25">
      <c r="F121" s="36"/>
      <c r="P121" s="52"/>
      <c r="S121" s="52"/>
      <c r="W121" s="340"/>
      <c r="X121" s="340"/>
      <c r="Y121" s="340"/>
      <c r="Z121" s="340"/>
      <c r="AA121" s="340"/>
      <c r="AB121" s="340"/>
      <c r="AC121" s="472"/>
      <c r="AD121" s="472"/>
      <c r="AE121" s="340"/>
      <c r="AF121" s="472"/>
      <c r="AG121" s="472"/>
    </row>
    <row r="122" spans="3:72" hidden="1" x14ac:dyDescent="0.25">
      <c r="F122" s="36"/>
      <c r="P122" s="52"/>
      <c r="S122" s="52"/>
      <c r="W122" s="340"/>
      <c r="X122" s="340"/>
      <c r="Y122" s="340"/>
      <c r="Z122" s="340"/>
      <c r="AA122" s="340"/>
      <c r="AB122" s="340"/>
      <c r="AC122" s="472"/>
      <c r="AD122" s="472"/>
      <c r="AE122" s="340"/>
      <c r="AF122" s="472"/>
      <c r="AG122" s="472"/>
    </row>
    <row r="123" spans="3:72" hidden="1" x14ac:dyDescent="0.25">
      <c r="F123" s="36"/>
      <c r="P123" s="52"/>
      <c r="S123" s="52"/>
      <c r="W123" s="340"/>
      <c r="X123" s="340"/>
      <c r="Y123" s="340"/>
      <c r="Z123" s="340"/>
      <c r="AA123" s="340"/>
      <c r="AB123" s="340"/>
      <c r="AC123" s="472"/>
      <c r="AD123" s="472"/>
      <c r="AE123" s="340"/>
      <c r="AF123" s="472"/>
      <c r="AG123" s="472"/>
    </row>
    <row r="124" spans="3:72" hidden="1" x14ac:dyDescent="0.25">
      <c r="F124" s="36"/>
      <c r="P124" s="52"/>
      <c r="S124" s="52"/>
      <c r="W124" s="340"/>
      <c r="X124" s="340"/>
      <c r="Y124" s="340"/>
      <c r="Z124" s="340"/>
      <c r="AA124" s="340"/>
      <c r="AB124" s="340"/>
      <c r="AC124" s="472"/>
      <c r="AD124" s="472"/>
      <c r="AE124" s="340"/>
      <c r="AF124" s="472"/>
      <c r="AG124" s="472"/>
    </row>
    <row r="125" spans="3:72" hidden="1" x14ac:dyDescent="0.25">
      <c r="BN125" s="75"/>
      <c r="BO125" s="75"/>
      <c r="BP125" s="75"/>
      <c r="BQ125" s="75"/>
      <c r="BR125" s="75"/>
      <c r="BS125" s="75"/>
      <c r="BT125" s="75"/>
    </row>
    <row r="126" spans="3:72" ht="53.25" hidden="1" customHeight="1" x14ac:dyDescent="0.25">
      <c r="C126" s="685" t="str">
        <f>W126</f>
        <v>Safeguard (b) - Transparent and effective national forest governance structures, taking into account national legislation and sovereignty.</v>
      </c>
      <c r="D126" s="685"/>
      <c r="E126" s="685"/>
      <c r="F126" s="685"/>
      <c r="G126" s="685"/>
      <c r="H126" s="685"/>
      <c r="I126" s="685"/>
      <c r="J126" s="685"/>
      <c r="K126" s="685"/>
      <c r="L126" s="685"/>
      <c r="M126" s="685"/>
      <c r="N126" s="685"/>
      <c r="W126" s="717" t="str">
        <f>CONCATENATE($W$15, " - ",$X$15)</f>
        <v>Safeguard (b) - Transparent and effective national forest governance structures, taking into account national legislation and sovereignty.</v>
      </c>
      <c r="X126" s="717"/>
      <c r="Y126" s="717"/>
      <c r="Z126" s="717"/>
      <c r="AA126" s="717"/>
      <c r="AB126" s="717"/>
      <c r="AC126" s="717"/>
      <c r="AD126" s="717"/>
      <c r="AE126" s="717"/>
      <c r="AF126" s="717"/>
      <c r="AG126" s="717"/>
      <c r="AH126" s="717"/>
      <c r="BG126" s="36"/>
      <c r="BN126" s="75"/>
      <c r="BO126"/>
      <c r="BP126"/>
    </row>
    <row r="127" spans="3:72" hidden="1" x14ac:dyDescent="0.25">
      <c r="P127"/>
      <c r="S127" s="52"/>
      <c r="BN127" s="75"/>
      <c r="BO127"/>
      <c r="BP127"/>
    </row>
    <row r="128" spans="3:72" ht="18.75" hidden="1" x14ac:dyDescent="0.3">
      <c r="C128" s="7" t="str">
        <f>W128</f>
        <v>How to use</v>
      </c>
      <c r="D128" s="134"/>
      <c r="E128" s="134"/>
      <c r="F128" s="134"/>
      <c r="G128" s="134"/>
      <c r="H128" s="134"/>
      <c r="I128" s="134"/>
      <c r="J128" s="134"/>
      <c r="W128" s="473" t="str">
        <f>$W$39</f>
        <v>How to use</v>
      </c>
      <c r="BN128" s="75"/>
      <c r="BO128"/>
      <c r="BP128"/>
    </row>
    <row r="129" spans="3:68" ht="15" hidden="1" customHeight="1" x14ac:dyDescent="0.3">
      <c r="C129" s="7"/>
      <c r="D129" s="134"/>
      <c r="E129" s="134"/>
      <c r="F129" s="134"/>
      <c r="G129" s="134"/>
      <c r="H129" s="134"/>
      <c r="I129" s="134"/>
      <c r="J129" s="134"/>
      <c r="W129" s="385"/>
      <c r="BN129" s="75"/>
      <c r="BO129"/>
      <c r="BP129"/>
    </row>
    <row r="130" spans="3:68" ht="140.1" hidden="1" customHeight="1" x14ac:dyDescent="0.25">
      <c r="C130" s="705" t="str">
        <f>W130</f>
        <v>• Review Key Issues.
• Answer Guiding questions with a ‘Yes’ or ‘No’ (if appropriate). In case you lack information to answer the question, you may choose ‘Don’t know’.
• Import Benefits and Risks to Table 2.
• Revise and modify the auto-generated benefits and risks to ensure they are appropriate to the national context and assign them to particular REDD+ actions. If more than one action is associated with the benefit or risk, copy and paste the benefit or risk text into one of the empty rows. If the benefit or risk does not pertain to a specific REDD+ action, you may categorise it as ‘overarching’.
• Add any other benefits and risks relevant to the safeguard.  
• Assign a probability and impact for the particular benefit or risk.</v>
      </c>
      <c r="D130" s="705"/>
      <c r="E130" s="705"/>
      <c r="F130" s="705"/>
      <c r="G130" s="705"/>
      <c r="H130" s="705"/>
      <c r="I130" s="705"/>
      <c r="J130" s="705"/>
      <c r="K130" s="705"/>
      <c r="L130" s="705"/>
      <c r="M130" s="282"/>
      <c r="W130" s="716" t="str">
        <f>$W$41</f>
        <v>• Review Key Issues.
• Answer Guiding questions with a ‘Yes’ or ‘No’ (if appropriate). In case you lack information to answer the question, you may choose ‘Don’t know’.
• Import Benefits and Risks to Table 2.
• Revise and modify the auto-generated benefits and risks to ensure they are appropriate to the national context and assign them to particular REDD+ actions. If more than one action is associated with the benefit or risk, copy and paste the benefit or risk text into one of the empty rows. If the benefit or risk does not pertain to a specific REDD+ action, you may categorise it as ‘overarching’.
• Add any other benefits and risks relevant to the safeguard.  
• Assign a probability and impact for the particular benefit or risk.</v>
      </c>
      <c r="X130" s="716"/>
      <c r="Y130" s="716"/>
      <c r="Z130" s="716"/>
      <c r="AA130" s="716"/>
      <c r="AB130" s="716"/>
      <c r="AC130" s="716"/>
      <c r="AD130" s="716"/>
      <c r="AE130" s="716"/>
      <c r="AF130" s="386"/>
      <c r="AG130" s="386"/>
      <c r="BN130" s="75"/>
      <c r="BO130"/>
      <c r="BP130"/>
    </row>
    <row r="131" spans="3:68" ht="22.5" hidden="1" customHeight="1" x14ac:dyDescent="0.25">
      <c r="BN131" s="75"/>
      <c r="BO131"/>
      <c r="BP131"/>
    </row>
    <row r="132" spans="3:68" ht="18.75" hidden="1" x14ac:dyDescent="0.3">
      <c r="C132" s="7" t="str">
        <f>W132</f>
        <v>Key issues</v>
      </c>
      <c r="D132" s="136"/>
      <c r="E132" s="136"/>
      <c r="F132" s="136"/>
      <c r="G132" s="136"/>
      <c r="H132" s="136"/>
      <c r="I132" s="136"/>
      <c r="J132" s="136"/>
      <c r="W132" s="473" t="str">
        <f>$W$43</f>
        <v>Key issues</v>
      </c>
      <c r="BN132" s="75"/>
      <c r="BO132"/>
      <c r="BP132"/>
    </row>
    <row r="133" spans="3:68" hidden="1" x14ac:dyDescent="0.25">
      <c r="BN133" s="75"/>
      <c r="BO133"/>
      <c r="BP133"/>
    </row>
    <row r="134" spans="3:68" ht="15" hidden="1" customHeight="1" x14ac:dyDescent="0.25">
      <c r="C134" s="263" t="str">
        <f>W134</f>
        <v>1.</v>
      </c>
      <c r="D134" s="630" t="str">
        <f>X134</f>
        <v>Access to information.</v>
      </c>
      <c r="E134" s="630"/>
      <c r="F134" s="630"/>
      <c r="G134" s="630"/>
      <c r="H134" s="630"/>
      <c r="I134" s="630"/>
      <c r="J134" s="630"/>
      <c r="K134" s="630"/>
      <c r="L134" s="630"/>
      <c r="M134" s="280"/>
      <c r="N134" s="261"/>
      <c r="W134" s="388" t="s">
        <v>492</v>
      </c>
      <c r="X134" s="388" t="s">
        <v>509</v>
      </c>
      <c r="Y134" s="389"/>
      <c r="Z134" s="389"/>
      <c r="AA134" s="389"/>
      <c r="AB134" s="389"/>
      <c r="BG134" s="36"/>
      <c r="BN134" s="75"/>
      <c r="BO134"/>
      <c r="BP134"/>
    </row>
    <row r="135" spans="3:68" ht="15" hidden="1" customHeight="1" x14ac:dyDescent="0.25">
      <c r="C135" s="263" t="str">
        <f t="shared" ref="C135:C144" si="41">W135</f>
        <v>2.</v>
      </c>
      <c r="D135" s="630" t="str">
        <f t="shared" ref="D135:D143" si="42">X135</f>
        <v>Accountability.</v>
      </c>
      <c r="E135" s="630"/>
      <c r="F135" s="630"/>
      <c r="G135" s="630"/>
      <c r="H135" s="630"/>
      <c r="I135" s="630"/>
      <c r="J135" s="630"/>
      <c r="K135" s="630"/>
      <c r="L135" s="630"/>
      <c r="M135" s="280"/>
      <c r="N135" s="261"/>
      <c r="W135" s="388" t="s">
        <v>493</v>
      </c>
      <c r="X135" s="388" t="s">
        <v>510</v>
      </c>
      <c r="Y135" s="389"/>
      <c r="Z135" s="389"/>
      <c r="AA135" s="389"/>
      <c r="AB135" s="389"/>
      <c r="BG135" s="36"/>
      <c r="BN135" s="75"/>
      <c r="BO135"/>
      <c r="BP135"/>
    </row>
    <row r="136" spans="3:68" ht="15" hidden="1" customHeight="1" x14ac:dyDescent="0.25">
      <c r="C136" s="263" t="str">
        <f t="shared" si="41"/>
        <v>3.</v>
      </c>
      <c r="D136" s="630" t="str">
        <f t="shared" si="42"/>
        <v>Land tenure.</v>
      </c>
      <c r="E136" s="630"/>
      <c r="F136" s="630"/>
      <c r="G136" s="630"/>
      <c r="H136" s="630"/>
      <c r="I136" s="630"/>
      <c r="J136" s="630"/>
      <c r="K136" s="630"/>
      <c r="L136" s="630"/>
      <c r="M136" s="280"/>
      <c r="N136" s="261"/>
      <c r="W136" s="388" t="s">
        <v>498</v>
      </c>
      <c r="X136" s="388" t="s">
        <v>511</v>
      </c>
      <c r="Y136" s="389"/>
      <c r="Z136" s="389"/>
      <c r="AA136" s="389"/>
      <c r="AB136" s="389"/>
      <c r="BG136" s="36"/>
      <c r="BN136" s="75"/>
      <c r="BO136"/>
      <c r="BP136"/>
    </row>
    <row r="137" spans="3:68" ht="15" hidden="1" customHeight="1" x14ac:dyDescent="0.25">
      <c r="C137" s="263" t="str">
        <f t="shared" si="41"/>
        <v>4.</v>
      </c>
      <c r="D137" s="630" t="str">
        <f t="shared" si="42"/>
        <v>Equitable distribution of benefits.</v>
      </c>
      <c r="E137" s="630"/>
      <c r="F137" s="630"/>
      <c r="G137" s="630"/>
      <c r="H137" s="630"/>
      <c r="I137" s="630"/>
      <c r="J137" s="630"/>
      <c r="K137" s="630"/>
      <c r="L137" s="630"/>
      <c r="M137" s="280"/>
      <c r="N137" s="261"/>
      <c r="W137" s="388" t="s">
        <v>494</v>
      </c>
      <c r="X137" s="388" t="s">
        <v>605</v>
      </c>
      <c r="Y137" s="389"/>
      <c r="Z137" s="389"/>
      <c r="AA137" s="389"/>
      <c r="AB137" s="389"/>
      <c r="BG137" s="36"/>
      <c r="BN137" s="75"/>
      <c r="BO137"/>
      <c r="BP137"/>
    </row>
    <row r="138" spans="3:68" ht="15" hidden="1" customHeight="1" x14ac:dyDescent="0.25">
      <c r="C138" s="263" t="str">
        <f t="shared" si="41"/>
        <v>5.</v>
      </c>
      <c r="D138" s="630" t="str">
        <f t="shared" si="42"/>
        <v>Enforcement of the rule of law.</v>
      </c>
      <c r="E138" s="630"/>
      <c r="F138" s="630"/>
      <c r="G138" s="630"/>
      <c r="H138" s="630"/>
      <c r="I138" s="630"/>
      <c r="J138" s="630"/>
      <c r="K138" s="630"/>
      <c r="L138" s="630"/>
      <c r="M138" s="280"/>
      <c r="N138" s="261"/>
      <c r="W138" s="388" t="s">
        <v>495</v>
      </c>
      <c r="X138" s="388" t="s">
        <v>512</v>
      </c>
      <c r="Y138" s="389"/>
      <c r="Z138" s="389"/>
      <c r="AA138" s="389"/>
      <c r="AB138" s="389"/>
      <c r="BG138" s="36"/>
      <c r="BN138" s="75"/>
      <c r="BO138"/>
      <c r="BP138"/>
    </row>
    <row r="139" spans="3:68" ht="30" hidden="1" customHeight="1" x14ac:dyDescent="0.25">
      <c r="C139" s="263" t="str">
        <f t="shared" si="41"/>
        <v>6.</v>
      </c>
      <c r="D139" s="630" t="str">
        <f t="shared" si="42"/>
        <v>Adequate access to justice, including procedures that can provide effective remedy for infringement of rights, and to resolve disputes (ie grievance mechanisms).</v>
      </c>
      <c r="E139" s="630"/>
      <c r="F139" s="630"/>
      <c r="G139" s="630"/>
      <c r="H139" s="630"/>
      <c r="I139" s="630"/>
      <c r="J139" s="630"/>
      <c r="K139" s="630"/>
      <c r="L139" s="630"/>
      <c r="M139" s="280"/>
      <c r="N139" s="261"/>
      <c r="W139" s="388" t="s">
        <v>496</v>
      </c>
      <c r="X139" s="388" t="s">
        <v>606</v>
      </c>
      <c r="Y139" s="389"/>
      <c r="Z139" s="389"/>
      <c r="AA139" s="389"/>
      <c r="AB139" s="389"/>
      <c r="BG139" s="36"/>
      <c r="BN139" s="75"/>
      <c r="BO139"/>
      <c r="BP139"/>
    </row>
    <row r="140" spans="3:68" ht="15" hidden="1" customHeight="1" x14ac:dyDescent="0.25">
      <c r="C140" s="263" t="str">
        <f t="shared" si="41"/>
        <v>7.</v>
      </c>
      <c r="D140" s="630" t="str">
        <f t="shared" si="42"/>
        <v>Gender equality.</v>
      </c>
      <c r="E140" s="630"/>
      <c r="F140" s="630"/>
      <c r="G140" s="630"/>
      <c r="H140" s="630"/>
      <c r="I140" s="630"/>
      <c r="J140" s="630"/>
      <c r="K140" s="630"/>
      <c r="L140" s="630"/>
      <c r="M140" s="280"/>
      <c r="N140" s="261"/>
      <c r="W140" s="388" t="s">
        <v>497</v>
      </c>
      <c r="X140" s="388" t="s">
        <v>513</v>
      </c>
      <c r="Y140" s="389"/>
      <c r="Z140" s="389"/>
      <c r="AA140" s="389"/>
      <c r="AB140" s="389"/>
      <c r="BG140" s="36"/>
      <c r="BN140" s="75"/>
      <c r="BO140"/>
      <c r="BP140"/>
    </row>
    <row r="141" spans="3:68" ht="30" hidden="1" customHeight="1" x14ac:dyDescent="0.25">
      <c r="C141" s="263" t="str">
        <f t="shared" si="41"/>
        <v>8.</v>
      </c>
      <c r="D141" s="630" t="str">
        <f t="shared" si="42"/>
        <v>Coherency of national/subnational legal, policy and regulatory framework for transparent and effective forest governance.</v>
      </c>
      <c r="E141" s="630"/>
      <c r="F141" s="630"/>
      <c r="G141" s="630"/>
      <c r="H141" s="630"/>
      <c r="I141" s="630"/>
      <c r="J141" s="630"/>
      <c r="K141" s="630"/>
      <c r="L141" s="630"/>
      <c r="M141" s="280"/>
      <c r="N141" s="261"/>
      <c r="W141" s="388" t="s">
        <v>506</v>
      </c>
      <c r="X141" s="388" t="s">
        <v>514</v>
      </c>
      <c r="Y141" s="389"/>
      <c r="Z141" s="389"/>
      <c r="AA141" s="389"/>
      <c r="AB141" s="389"/>
      <c r="BG141" s="36"/>
      <c r="BN141" s="75"/>
      <c r="BO141"/>
      <c r="BP141"/>
    </row>
    <row r="142" spans="3:68" ht="15" hidden="1" customHeight="1" x14ac:dyDescent="0.25">
      <c r="C142" s="263" t="str">
        <f t="shared" si="41"/>
        <v>9.</v>
      </c>
      <c r="D142" s="630" t="str">
        <f t="shared" si="42"/>
        <v>Corruption risks.</v>
      </c>
      <c r="E142" s="630"/>
      <c r="F142" s="630"/>
      <c r="G142" s="630"/>
      <c r="H142" s="630"/>
      <c r="I142" s="630"/>
      <c r="J142" s="630"/>
      <c r="K142" s="630"/>
      <c r="L142" s="630"/>
      <c r="M142" s="280"/>
      <c r="N142" s="261"/>
      <c r="W142" s="388" t="s">
        <v>507</v>
      </c>
      <c r="X142" s="388" t="s">
        <v>515</v>
      </c>
      <c r="Y142" s="389"/>
      <c r="Z142" s="389"/>
      <c r="AA142" s="389"/>
      <c r="AB142" s="389"/>
      <c r="BG142" s="36"/>
      <c r="BN142" s="75"/>
      <c r="BO142"/>
      <c r="BP142"/>
    </row>
    <row r="143" spans="3:68" ht="15" hidden="1" customHeight="1" x14ac:dyDescent="0.25">
      <c r="C143" s="263" t="str">
        <f t="shared" si="41"/>
        <v>10.</v>
      </c>
      <c r="D143" s="630" t="str">
        <f t="shared" si="42"/>
        <v>Resource allocation/capacity to meet institutional mandate.</v>
      </c>
      <c r="E143" s="630"/>
      <c r="F143" s="630"/>
      <c r="G143" s="630"/>
      <c r="H143" s="630"/>
      <c r="I143" s="630"/>
      <c r="J143" s="630"/>
      <c r="K143" s="630"/>
      <c r="L143" s="630"/>
      <c r="M143" s="280"/>
      <c r="N143" s="261"/>
      <c r="W143" s="388" t="s">
        <v>508</v>
      </c>
      <c r="X143" s="388" t="s">
        <v>516</v>
      </c>
      <c r="Y143" s="389"/>
      <c r="Z143" s="389"/>
      <c r="AA143" s="389"/>
      <c r="AB143" s="389"/>
      <c r="BG143" s="36"/>
      <c r="BN143" s="75"/>
      <c r="BO143"/>
      <c r="BP143"/>
    </row>
    <row r="144" spans="3:68" ht="15" hidden="1" customHeight="1" x14ac:dyDescent="0.25">
      <c r="C144" s="263">
        <f t="shared" si="41"/>
        <v>11</v>
      </c>
      <c r="D144" s="630" t="str">
        <f t="shared" ref="D144" si="43">X144</f>
        <v>Participation in decision-making processes.</v>
      </c>
      <c r="E144" s="630"/>
      <c r="F144" s="630"/>
      <c r="G144" s="630"/>
      <c r="H144" s="630"/>
      <c r="I144" s="630"/>
      <c r="J144" s="630"/>
      <c r="K144" s="630"/>
      <c r="L144" s="630"/>
      <c r="M144" s="280"/>
      <c r="N144" s="261"/>
      <c r="W144" s="388">
        <v>11</v>
      </c>
      <c r="X144" s="388" t="s">
        <v>607</v>
      </c>
      <c r="Y144" s="389"/>
      <c r="Z144" s="389"/>
      <c r="AA144" s="389"/>
      <c r="AB144" s="389"/>
      <c r="BG144" s="36"/>
      <c r="BN144" s="75"/>
      <c r="BO144"/>
      <c r="BP144"/>
    </row>
    <row r="145" spans="3:72" ht="0.95" hidden="1" customHeight="1" x14ac:dyDescent="0.25">
      <c r="C145" s="263"/>
      <c r="D145" s="262"/>
      <c r="E145" s="262"/>
      <c r="F145" s="262"/>
      <c r="G145" s="262"/>
      <c r="H145" s="262"/>
      <c r="I145" s="262"/>
      <c r="J145" s="262"/>
      <c r="K145" s="262"/>
      <c r="L145" s="262"/>
      <c r="M145" s="280"/>
      <c r="N145" s="261"/>
      <c r="W145" s="391"/>
      <c r="X145" s="391"/>
      <c r="Y145" s="389"/>
      <c r="Z145" s="389"/>
      <c r="AA145" s="389"/>
      <c r="AB145" s="389"/>
      <c r="BG145" s="36"/>
      <c r="BN145" s="75"/>
      <c r="BO145"/>
      <c r="BP145"/>
    </row>
    <row r="146" spans="3:72" ht="7.5" hidden="1" customHeight="1" x14ac:dyDescent="0.25">
      <c r="C146" s="135"/>
      <c r="D146" s="135"/>
      <c r="E146" s="135"/>
      <c r="F146" s="135"/>
      <c r="G146" s="135"/>
      <c r="H146" s="135"/>
      <c r="I146" s="135"/>
      <c r="J146" s="135"/>
      <c r="W146" s="392"/>
      <c r="X146" s="393"/>
      <c r="Y146" s="393"/>
      <c r="Z146" s="393"/>
      <c r="AA146" s="393"/>
      <c r="AB146" s="393"/>
      <c r="BG146" s="36"/>
      <c r="BN146" s="83"/>
      <c r="BO146" s="75"/>
      <c r="BP146" s="75"/>
      <c r="BQ146" s="75"/>
      <c r="BR146" s="75"/>
      <c r="BS146" s="75"/>
      <c r="BT146" s="75"/>
    </row>
    <row r="147" spans="3:72" ht="15" hidden="1" customHeight="1" x14ac:dyDescent="0.25">
      <c r="C147" s="642"/>
      <c r="D147" s="642"/>
      <c r="E147" s="642"/>
      <c r="F147" s="642"/>
      <c r="G147" s="642"/>
      <c r="H147" s="642"/>
      <c r="I147" s="642"/>
      <c r="J147" s="642"/>
      <c r="W147" s="474" t="str">
        <f>$W$55</f>
        <v>Click on the "-" icon on the left to minimize the view.</v>
      </c>
      <c r="X147" s="395"/>
      <c r="Y147" s="395"/>
      <c r="Z147" s="395"/>
      <c r="AA147" s="395"/>
      <c r="AB147" s="395"/>
      <c r="AC147" s="395"/>
      <c r="AD147" s="395"/>
      <c r="BN147" s="75"/>
      <c r="BO147" s="75"/>
      <c r="BP147" s="75"/>
      <c r="BQ147" s="75"/>
      <c r="BR147" s="75"/>
      <c r="BS147" s="75"/>
      <c r="BT147" s="75"/>
    </row>
    <row r="148" spans="3:72" ht="15" hidden="1" customHeight="1" x14ac:dyDescent="0.25">
      <c r="C148" s="631"/>
      <c r="D148" s="631"/>
      <c r="E148" s="631"/>
      <c r="F148" s="631"/>
      <c r="G148" s="631"/>
      <c r="H148" s="631"/>
      <c r="I148" s="631"/>
      <c r="J148" s="631"/>
      <c r="W148" s="475" t="str">
        <f>$W$56</f>
        <v>Click on the "+" icon on the left to extend the view and go through the key issues.</v>
      </c>
      <c r="X148" s="397"/>
      <c r="Y148" s="397"/>
      <c r="Z148" s="397"/>
      <c r="AA148" s="397"/>
      <c r="AB148" s="397"/>
      <c r="AC148" s="397"/>
      <c r="AD148" s="397"/>
      <c r="BN148" s="75"/>
      <c r="BO148" s="75"/>
      <c r="BP148" s="75"/>
      <c r="BQ148" s="75"/>
      <c r="BR148" s="75"/>
      <c r="BS148" s="75"/>
      <c r="BT148" s="75"/>
    </row>
    <row r="149" spans="3:72" ht="22.5" hidden="1" customHeight="1" x14ac:dyDescent="0.25">
      <c r="P149"/>
      <c r="S149" s="52"/>
      <c r="X149" s="398"/>
      <c r="Y149" s="399"/>
      <c r="Z149" s="399"/>
      <c r="AA149" s="389"/>
      <c r="AB149" s="389"/>
      <c r="BN149" s="75"/>
      <c r="BO149" s="75"/>
      <c r="BP149" s="75"/>
      <c r="BQ149" s="75"/>
      <c r="BR149" s="75"/>
      <c r="BS149" s="75"/>
      <c r="BT149" s="75"/>
    </row>
    <row r="150" spans="3:72" ht="18.75" hidden="1" x14ac:dyDescent="0.3">
      <c r="C150" s="7" t="str">
        <f>W150</f>
        <v>Guiding questions</v>
      </c>
      <c r="D150" s="136"/>
      <c r="E150" s="136"/>
      <c r="F150" s="136"/>
      <c r="G150" s="136"/>
      <c r="H150" s="136"/>
      <c r="I150" s="136"/>
      <c r="J150" s="136"/>
      <c r="W150" s="473" t="str">
        <f>$W$58</f>
        <v>Guiding questions</v>
      </c>
      <c r="X150" s="399"/>
      <c r="Y150" s="476"/>
      <c r="Z150" s="399"/>
      <c r="AA150" s="389"/>
      <c r="AB150" s="389"/>
      <c r="BN150" s="75"/>
      <c r="BO150" s="75"/>
      <c r="BP150" s="75"/>
      <c r="BQ150" s="75"/>
      <c r="BR150" s="75"/>
      <c r="BS150" s="75"/>
      <c r="BT150" s="75"/>
    </row>
    <row r="151" spans="3:72" ht="15" hidden="1" customHeight="1" x14ac:dyDescent="0.3">
      <c r="C151" s="7"/>
      <c r="D151" s="136"/>
      <c r="E151" s="136"/>
      <c r="F151" s="136"/>
      <c r="G151" s="136"/>
      <c r="H151" s="136"/>
      <c r="I151" s="136"/>
      <c r="J151" s="136"/>
      <c r="W151" s="385"/>
      <c r="X151" s="399"/>
      <c r="Y151" s="399"/>
      <c r="Z151" s="399"/>
      <c r="AA151" s="389"/>
      <c r="AB151" s="477"/>
      <c r="BN151" s="75"/>
      <c r="BO151" s="75"/>
      <c r="BP151" s="75"/>
      <c r="BQ151" s="75"/>
      <c r="BR151" s="75"/>
      <c r="BS151" s="75"/>
      <c r="BT151" s="75"/>
    </row>
    <row r="152" spans="3:72" ht="18.75" hidden="1" customHeight="1" thickBot="1" x14ac:dyDescent="0.35">
      <c r="C152" s="613" t="str">
        <f>$C$60</f>
        <v>Please answer each of the questions below by clicking on the appropriate answer:</v>
      </c>
      <c r="D152" s="613"/>
      <c r="E152" s="613"/>
      <c r="F152" s="613"/>
      <c r="G152" s="613"/>
      <c r="H152" s="613"/>
      <c r="I152" s="613"/>
      <c r="J152" s="613"/>
      <c r="K152" s="613"/>
      <c r="L152" s="613"/>
      <c r="M152" s="279"/>
      <c r="W152" s="385"/>
      <c r="X152" s="704" t="str">
        <f>$X$60</f>
        <v>RELATED TO</v>
      </c>
      <c r="Y152" s="704" t="str">
        <f>$Y$60</f>
        <v>NUMBER</v>
      </c>
      <c r="Z152" s="704" t="str">
        <f>$Z$60</f>
        <v>TRANSLATED VALUE</v>
      </c>
      <c r="AA152" s="704" t="str">
        <f>$AA$60</f>
        <v>IF YES (Benefit)</v>
      </c>
      <c r="AB152" s="704" t="str">
        <f>$AB$60</f>
        <v>IF YES (Risk)</v>
      </c>
      <c r="AC152" s="704" t="str">
        <f>$AC$60</f>
        <v>IF NO (Benefit)</v>
      </c>
      <c r="AD152" s="704" t="str">
        <f>$AD$60</f>
        <v>IF NO (Risk)</v>
      </c>
      <c r="AE152" s="704" t="str">
        <f>$AE$60</f>
        <v>CLASIFIED TEXT</v>
      </c>
      <c r="AF152" s="704"/>
      <c r="AG152" s="704" t="str">
        <f>$AG$60</f>
        <v>SORTED TEXT</v>
      </c>
      <c r="AH152" s="704"/>
      <c r="AJ152" s="704" t="str">
        <f>$AJ$60</f>
        <v>IF "DON'T KNOW"</v>
      </c>
      <c r="AK152" s="704" t="str">
        <f>$AK$60</f>
        <v>AUTOPOPULATED TEXT</v>
      </c>
      <c r="AL152" s="704" t="str">
        <f>$AL$60</f>
        <v>SORTED TEXT</v>
      </c>
      <c r="BH152" s="75"/>
      <c r="BN152" s="75"/>
      <c r="BO152" s="75"/>
      <c r="BP152" s="75"/>
      <c r="BQ152" s="75"/>
      <c r="BR152" s="75"/>
      <c r="BS152" s="75"/>
    </row>
    <row r="153" spans="3:72" ht="26.25" hidden="1" thickBot="1" x14ac:dyDescent="0.3">
      <c r="K153" s="290" t="str">
        <f>$K$61</f>
        <v>Yes</v>
      </c>
      <c r="L153" s="596" t="str">
        <f>$L$61</f>
        <v>No</v>
      </c>
      <c r="M153" s="595" t="str">
        <f>$M$61</f>
        <v>Don't know</v>
      </c>
      <c r="Q153" s="137" t="s">
        <v>128</v>
      </c>
      <c r="S153" s="137" t="s">
        <v>128</v>
      </c>
      <c r="X153" s="704"/>
      <c r="Y153" s="704"/>
      <c r="Z153" s="704"/>
      <c r="AA153" s="704"/>
      <c r="AB153" s="704"/>
      <c r="AC153" s="704"/>
      <c r="AD153" s="704"/>
      <c r="AE153" s="478" t="str">
        <f>$AE$61</f>
        <v>Benefits</v>
      </c>
      <c r="AF153" s="478" t="str">
        <f>$AF$61</f>
        <v>Risks</v>
      </c>
      <c r="AG153" s="479" t="str">
        <f>$AG$61</f>
        <v>Benefits</v>
      </c>
      <c r="AH153" s="479" t="str">
        <f>$AH$61</f>
        <v>Risks</v>
      </c>
      <c r="AJ153" s="704"/>
      <c r="AK153" s="704"/>
      <c r="AL153" s="704"/>
      <c r="BF153" s="36"/>
      <c r="BH153" s="75"/>
      <c r="BM153"/>
      <c r="BN153"/>
      <c r="BO153"/>
      <c r="BP153"/>
    </row>
    <row r="154" spans="3:72" ht="20.100000000000001" hidden="1" customHeight="1" x14ac:dyDescent="0.25">
      <c r="C154" s="674" t="str">
        <f>W154</f>
        <v>1.       Are any of the REDD+ actions identified in Module 1 likely to:</v>
      </c>
      <c r="D154" s="675"/>
      <c r="E154" s="675"/>
      <c r="F154" s="675"/>
      <c r="G154" s="675"/>
      <c r="H154" s="675"/>
      <c r="I154" s="675"/>
      <c r="J154" s="676"/>
      <c r="K154" s="655"/>
      <c r="L154" s="655"/>
      <c r="M154" s="656"/>
      <c r="Q154" s="162"/>
      <c r="R154" s="401"/>
      <c r="S154" s="138" t="str">
        <f>LOOKUP(Q154,$AG$31:$AH$34)</f>
        <v/>
      </c>
      <c r="W154" s="384" t="s">
        <v>159</v>
      </c>
      <c r="X154" s="402" t="s">
        <v>43</v>
      </c>
      <c r="Y154" s="403">
        <v>1</v>
      </c>
      <c r="Z154" s="404" t="str">
        <f>S154</f>
        <v/>
      </c>
      <c r="AA154" s="405" t="s">
        <v>43</v>
      </c>
      <c r="AB154" s="405" t="s">
        <v>43</v>
      </c>
      <c r="AC154" s="405" t="s">
        <v>43</v>
      </c>
      <c r="AD154" s="405" t="s">
        <v>43</v>
      </c>
      <c r="AE154" s="406" t="str">
        <f>IF(Z154=TRUE,AA154,AC154)</f>
        <v/>
      </c>
      <c r="AF154" s="406" t="str">
        <f>IF(Z154=TRUE,AB154,AD154)</f>
        <v/>
      </c>
      <c r="AG154" s="407" t="str">
        <f t="array" ref="AG154">IFERROR((IF(ROWS(AG$154:AG154)&gt;COUNTA(AE:AE),"",INDEX(AE:AE,SMALL(IF(AE$154:AE$164&lt;&gt;"",ROW(AE$154:AE$164)),ROWS(AG$154:AG154))))),"")</f>
        <v/>
      </c>
      <c r="AH154" s="480" t="str">
        <f t="array" ref="AH154">IFERROR((IF(ROWS(AH$154:AH154)&gt;COUNTA(AF:AF),"",INDEX(AF:AF,SMALL(IF(AF$154:AF$164&lt;&gt;"",ROW(AF$154:AF$164)),ROWS(AH$154:AH154))))),"")</f>
        <v>Lack of information sharing in appropriate timing and format with stakeholders can lead to inefficiencies, abuses of power and conflicts. Please give further details.</v>
      </c>
      <c r="AI154" s="409">
        <v>1</v>
      </c>
      <c r="AJ154" s="481" t="str">
        <f>W154</f>
        <v>1.       Are any of the REDD+ actions identified in Module 1 likely to:</v>
      </c>
      <c r="AK154" s="410" t="str">
        <f>IF(((COUNTIF(Z155:Z164,"DK"))&gt;0),AJ154,"")</f>
        <v/>
      </c>
      <c r="AL154" s="406" t="str">
        <f t="array" ref="AL154">IFERROR((IF(ROWS(AL$154:AL154)&gt;COUNTA(AK:AK),"",INDEX(AK:AK,SMALL(IF(AK$154:AK$164&lt;&gt;"",ROW(AK$154:AK$164)),ROWS(AL$154:AL154))))),"")</f>
        <v/>
      </c>
      <c r="AM154" s="411" t="s">
        <v>43</v>
      </c>
      <c r="BH154" s="75"/>
      <c r="BM154"/>
      <c r="BN154"/>
      <c r="BO154"/>
      <c r="BP154"/>
    </row>
    <row r="155" spans="3:72" s="76" customFormat="1" ht="45" hidden="1" customHeight="1" x14ac:dyDescent="0.25">
      <c r="C155" s="638" t="str">
        <f>W155</f>
        <v>1.1.    Generate and share relevant and timely information (i.e. financial information, information about decision-making processes, bidding and procurement processes, etc.) with stakeholders in the appropriate language and format?</v>
      </c>
      <c r="D155" s="639"/>
      <c r="E155" s="639"/>
      <c r="F155" s="639"/>
      <c r="G155" s="639"/>
      <c r="H155" s="639"/>
      <c r="I155" s="639"/>
      <c r="J155" s="640"/>
      <c r="K155" s="172"/>
      <c r="L155" s="163"/>
      <c r="M155" s="163"/>
      <c r="Q155" s="138">
        <v>0</v>
      </c>
      <c r="R155" s="52"/>
      <c r="S155" s="138" t="str">
        <f>LOOKUP(Q155,$AG$31:$AH$34)</f>
        <v/>
      </c>
      <c r="T155" s="401"/>
      <c r="U155" s="401"/>
      <c r="V155" s="412"/>
      <c r="W155" s="413" t="s">
        <v>278</v>
      </c>
      <c r="X155" s="402" t="s">
        <v>138</v>
      </c>
      <c r="Y155" s="414">
        <v>2</v>
      </c>
      <c r="Z155" s="404" t="str">
        <f>S155</f>
        <v/>
      </c>
      <c r="AA155" s="254" t="s">
        <v>279</v>
      </c>
      <c r="AB155" s="254" t="s">
        <v>43</v>
      </c>
      <c r="AC155" s="254" t="s">
        <v>43</v>
      </c>
      <c r="AD155" s="254" t="s">
        <v>284</v>
      </c>
      <c r="AE155" s="406" t="str">
        <f t="shared" ref="AE155:AE164" si="44">IF(Z155=TRUE,AA155,AC155)</f>
        <v/>
      </c>
      <c r="AF155" s="406" t="str">
        <f t="shared" ref="AF155:AF164" si="45">IF(Z155=TRUE,AB155,AD155)</f>
        <v>Lack of information sharing in appropriate timing and format with stakeholders can lead to inefficiencies, abuses of power and conflicts. Please give further details.</v>
      </c>
      <c r="AG155" s="482" t="str">
        <f t="array" ref="AG155">IFERROR((IF(ROWS(AG$154:AG155)&gt;COUNTA(AE:AE),"",INDEX(AE:AE,SMALL(IF(AE$154:AE$164&lt;&gt;"",ROW(AE$154:AE$164)),ROWS(AG$154:AG155))))),"")</f>
        <v/>
      </c>
      <c r="AH155" s="416" t="str">
        <f t="array" ref="AH155">IFERROR((IF(ROWS(AH$154:AH155)&gt;COUNTA(AF:AF),"",INDEX(AF:AF,SMALL(IF(AF$154:AF$164&lt;&gt;"",ROW(AF$154:AF$164)),ROWS(AH$154:AH155))))),"")</f>
        <v>Potential risk of overlap and the perpetuation of non-transparent decision-making structures. Please give further details.</v>
      </c>
      <c r="AI155" s="409">
        <v>2</v>
      </c>
      <c r="AJ155" s="481" t="str">
        <f t="shared" ref="AJ155:AJ164" si="46">W155</f>
        <v>1.1.    Generate and share relevant and timely information (i.e. financial information, information about decision-making processes, bidding and procurement processes, etc.) with stakeholders in the appropriate language and format?</v>
      </c>
      <c r="AK155" s="406" t="str">
        <f>IF(Z155="DK",AJ155,"")</f>
        <v/>
      </c>
      <c r="AL155" s="406" t="str">
        <f t="array" ref="AL155">IFERROR((IF(ROWS(AL$154:AL155)&gt;COUNTA(AK:AK),"",INDEX(AK:AK,SMALL(IF(AK$154:AK$164&lt;&gt;"",ROW(AK$154:AK$164)),ROWS(AL$154:AL155))))),"")</f>
        <v/>
      </c>
      <c r="AM155" s="417" t="s">
        <v>43</v>
      </c>
      <c r="AN155" s="412"/>
      <c r="AO155" s="412"/>
      <c r="AP155" s="412"/>
      <c r="AQ155" s="412"/>
      <c r="AR155" s="52"/>
      <c r="AS155" s="412"/>
      <c r="AT155" s="412"/>
      <c r="AU155" s="52"/>
      <c r="AV155" s="412"/>
      <c r="AW155" s="412"/>
      <c r="AX155" s="412"/>
      <c r="AY155" s="412"/>
    </row>
    <row r="156" spans="3:72" s="76" customFormat="1" ht="30" hidden="1" customHeight="1" x14ac:dyDescent="0.25">
      <c r="C156" s="638" t="str">
        <f>W156</f>
        <v>1.2.    Set up new, or enhanced existing forest organizational decision-making structures, with clear and defined roles and responsibilities?</v>
      </c>
      <c r="D156" s="639"/>
      <c r="E156" s="639"/>
      <c r="F156" s="639"/>
      <c r="G156" s="639"/>
      <c r="H156" s="639"/>
      <c r="I156" s="639"/>
      <c r="J156" s="640"/>
      <c r="K156" s="172"/>
      <c r="L156" s="163"/>
      <c r="M156" s="163"/>
      <c r="Q156" s="138">
        <v>0</v>
      </c>
      <c r="R156" s="52"/>
      <c r="S156" s="138" t="str">
        <f>LOOKUP(Q156,$AG$31:$AH$34)</f>
        <v/>
      </c>
      <c r="T156" s="401"/>
      <c r="U156" s="401"/>
      <c r="V156" s="412"/>
      <c r="W156" s="413" t="s">
        <v>377</v>
      </c>
      <c r="X156" s="402" t="s">
        <v>138</v>
      </c>
      <c r="Y156" s="403">
        <v>3</v>
      </c>
      <c r="Z156" s="404" t="str">
        <f t="shared" ref="Z156:Z164" si="47">S156</f>
        <v/>
      </c>
      <c r="AA156" s="254" t="s">
        <v>280</v>
      </c>
      <c r="AB156" s="254" t="s">
        <v>43</v>
      </c>
      <c r="AC156" s="254" t="s">
        <v>43</v>
      </c>
      <c r="AD156" s="254" t="s">
        <v>222</v>
      </c>
      <c r="AE156" s="406" t="str">
        <f t="shared" si="44"/>
        <v/>
      </c>
      <c r="AF156" s="406" t="str">
        <f t="shared" si="45"/>
        <v>Potential risk of overlap and the perpetuation of non-transparent decision-making structures. Please give further details.</v>
      </c>
      <c r="AG156" s="483" t="str">
        <f t="array" ref="AG156">IFERROR((IF(ROWS(AG$154:AG156)&gt;COUNTA(AE:AE),"",INDEX(AE:AE,SMALL(IF(AE$154:AE$164&lt;&gt;"",ROW(AE$154:AE$164)),ROWS(AG$154:AG156))))),"")</f>
        <v/>
      </c>
      <c r="AH156" s="484" t="str">
        <f t="array" ref="AH156">IFERROR((IF(ROWS(AH$154:AH156)&gt;COUNTA(AF:AF),"",INDEX(AF:AF,SMALL(IF(AF$154:AF$164&lt;&gt;"",ROW(AF$154:AF$164)),ROWS(AH$154:AH156))))),"")</f>
        <v>Potential lack of monitoring that different REDD+ actions are contributing towards set goals and lack of possibility to re-orient the process to correct this. Please give further details.</v>
      </c>
      <c r="AI156" s="409">
        <v>3</v>
      </c>
      <c r="AJ156" s="481" t="str">
        <f t="shared" si="46"/>
        <v>1.2.    Set up new, or enhanced existing forest organizational decision-making structures, with clear and defined roles and responsibilities?</v>
      </c>
      <c r="AK156" s="406" t="str">
        <f t="shared" ref="AK156:AK164" si="48">IF(Z156="DK",AJ156,"")</f>
        <v/>
      </c>
      <c r="AL156" s="406" t="str">
        <f t="array" ref="AL156">IFERROR((IF(ROWS(AL$154:AL156)&gt;COUNTA(AK:AK),"",INDEX(AK:AK,SMALL(IF(AK$154:AK$164&lt;&gt;"",ROW(AK$154:AK$164)),ROWS(AL$154:AL156))))),"")</f>
        <v/>
      </c>
      <c r="AM156" s="417" t="s">
        <v>43</v>
      </c>
      <c r="AN156" s="412"/>
      <c r="AO156" s="412"/>
      <c r="AP156" s="412"/>
      <c r="AQ156" s="412"/>
      <c r="AR156" s="52"/>
      <c r="AS156" s="412"/>
      <c r="AT156" s="412"/>
      <c r="AU156" s="52"/>
      <c r="AV156" s="412"/>
      <c r="AW156" s="412"/>
      <c r="AX156" s="412"/>
      <c r="AY156" s="412"/>
    </row>
    <row r="157" spans="3:72" s="76" customFormat="1" ht="20.100000000000001" hidden="1" customHeight="1" x14ac:dyDescent="0.25">
      <c r="C157" s="638" t="str">
        <f t="shared" ref="C157:C164" si="49">W157</f>
        <v>1.3.    Be monitored against a set of clear, measurable and time-bound targets?</v>
      </c>
      <c r="D157" s="639"/>
      <c r="E157" s="639"/>
      <c r="F157" s="639"/>
      <c r="G157" s="639"/>
      <c r="H157" s="639"/>
      <c r="I157" s="639"/>
      <c r="J157" s="640"/>
      <c r="K157" s="172"/>
      <c r="L157" s="163"/>
      <c r="M157" s="163"/>
      <c r="Q157" s="138">
        <v>0</v>
      </c>
      <c r="R157" s="52"/>
      <c r="S157" s="138" t="str">
        <f t="shared" ref="S157:S164" si="50">LOOKUP(Q157,$AG$31:$AH$34)</f>
        <v/>
      </c>
      <c r="T157" s="401"/>
      <c r="U157" s="401"/>
      <c r="V157" s="412"/>
      <c r="W157" s="413" t="s">
        <v>378</v>
      </c>
      <c r="X157" s="402" t="s">
        <v>138</v>
      </c>
      <c r="Y157" s="403">
        <v>4</v>
      </c>
      <c r="Z157" s="404" t="str">
        <f t="shared" si="47"/>
        <v/>
      </c>
      <c r="AA157" s="254" t="s">
        <v>281</v>
      </c>
      <c r="AB157" s="254" t="s">
        <v>43</v>
      </c>
      <c r="AC157" s="254" t="s">
        <v>43</v>
      </c>
      <c r="AD157" s="254" t="s">
        <v>285</v>
      </c>
      <c r="AE157" s="406" t="str">
        <f t="shared" si="44"/>
        <v/>
      </c>
      <c r="AF157" s="406" t="str">
        <f t="shared" si="45"/>
        <v>Potential lack of monitoring that different REDD+ actions are contributing towards set goals and lack of possibility to re-orient the process to correct this. Please give further details.</v>
      </c>
      <c r="AG157" s="483" t="str">
        <f t="array" ref="AG157">IFERROR((IF(ROWS(AG$154:AG157)&gt;COUNTA(AE:AE),"",INDEX(AE:AE,SMALL(IF(AE$154:AE$164&lt;&gt;"",ROW(AE$154:AE$164)),ROWS(AG$154:AG157))))),"")</f>
        <v/>
      </c>
      <c r="AH157" s="484" t="str">
        <f t="array" ref="AH157">IFERROR((IF(ROWS(AH$154:AH157)&gt;COUNTA(AF:AF),"",INDEX(AF:AF,SMALL(IF(AF$154:AF$164&lt;&gt;"",ROW(AF$154:AF$164)),ROWS(AH$154:AH157))))),"")</f>
        <v>Potential for loopholes and abuses of power due to the lack of clarity in rules framing the REDD+ actions. Please give further details.</v>
      </c>
      <c r="AI157" s="409">
        <v>4</v>
      </c>
      <c r="AJ157" s="481" t="str">
        <f t="shared" si="46"/>
        <v>1.3.    Be monitored against a set of clear, measurable and time-bound targets?</v>
      </c>
      <c r="AK157" s="406" t="str">
        <f t="shared" si="48"/>
        <v/>
      </c>
      <c r="AL157" s="406" t="str">
        <f t="array" ref="AL157">IFERROR((IF(ROWS(AL$154:AL157)&gt;COUNTA(AK:AK),"",INDEX(AK:AK,SMALL(IF(AK$154:AK$164&lt;&gt;"",ROW(AK$154:AK$164)),ROWS(AL$154:AL157))))),"")</f>
        <v/>
      </c>
      <c r="AM157" s="417" t="s">
        <v>43</v>
      </c>
      <c r="AN157" s="412"/>
      <c r="AO157" s="412"/>
      <c r="AP157" s="412"/>
      <c r="AQ157" s="412"/>
      <c r="AR157" s="52"/>
      <c r="AS157" s="412"/>
      <c r="AT157" s="412"/>
      <c r="AU157" s="52"/>
      <c r="AV157" s="412"/>
      <c r="AW157" s="412"/>
      <c r="AX157" s="412"/>
      <c r="AY157" s="412"/>
    </row>
    <row r="158" spans="3:72" s="76" customFormat="1" ht="20.100000000000001" hidden="1" customHeight="1" x14ac:dyDescent="0.25">
      <c r="C158" s="638" t="str">
        <f t="shared" si="49"/>
        <v>1.4.     Be framed and codified by legal/regulatory systems that are provided the means to be enforceable?</v>
      </c>
      <c r="D158" s="639"/>
      <c r="E158" s="639"/>
      <c r="F158" s="639"/>
      <c r="G158" s="639"/>
      <c r="H158" s="639"/>
      <c r="I158" s="639"/>
      <c r="J158" s="640"/>
      <c r="K158" s="172"/>
      <c r="L158" s="163"/>
      <c r="M158" s="163"/>
      <c r="Q158" s="138">
        <v>0</v>
      </c>
      <c r="R158" s="52"/>
      <c r="S158" s="138" t="str">
        <f t="shared" si="50"/>
        <v/>
      </c>
      <c r="T158" s="401"/>
      <c r="U158" s="401"/>
      <c r="V158" s="412"/>
      <c r="W158" s="413" t="s">
        <v>379</v>
      </c>
      <c r="X158" s="402" t="s">
        <v>138</v>
      </c>
      <c r="Y158" s="414">
        <v>5</v>
      </c>
      <c r="Z158" s="404" t="str">
        <f t="shared" si="47"/>
        <v/>
      </c>
      <c r="AA158" s="254" t="s">
        <v>388</v>
      </c>
      <c r="AB158" s="254" t="s">
        <v>43</v>
      </c>
      <c r="AC158" s="254" t="s">
        <v>43</v>
      </c>
      <c r="AD158" s="254" t="s">
        <v>286</v>
      </c>
      <c r="AE158" s="406" t="str">
        <f t="shared" si="44"/>
        <v/>
      </c>
      <c r="AF158" s="406" t="str">
        <f t="shared" si="45"/>
        <v>Potential for loopholes and abuses of power due to the lack of clarity in rules framing the REDD+ actions. Please give further details.</v>
      </c>
      <c r="AG158" s="483" t="str">
        <f t="array" ref="AG158">IFERROR((IF(ROWS(AG$154:AG158)&gt;COUNTA(AE:AE),"",INDEX(AE:AE,SMALL(IF(AE$154:AE$164&lt;&gt;"",ROW(AE$154:AE$164)),ROWS(AG$154:AG158))))),"")</f>
        <v/>
      </c>
      <c r="AH158" s="484" t="str">
        <f t="array" ref="AH158">IFERROR((IF(ROWS(AH$154:AH158)&gt;COUNTA(AF:AF),"",INDEX(AF:AF,SMALL(IF(AF$154:AF$164&lt;&gt;"",ROW(AF$154:AF$164)),ROWS(AH$154:AH158))))),"")</f>
        <v>Potential for abuses of power for personal gains due to the lack of appropriate sanctions. Please give further details.</v>
      </c>
      <c r="AI158" s="409">
        <v>5</v>
      </c>
      <c r="AJ158" s="481" t="str">
        <f t="shared" si="46"/>
        <v>1.4.     Be framed and codified by legal/regulatory systems that are provided the means to be enforceable?</v>
      </c>
      <c r="AK158" s="406" t="str">
        <f t="shared" si="48"/>
        <v/>
      </c>
      <c r="AL158" s="406" t="str">
        <f t="array" ref="AL158">IFERROR((IF(ROWS(AL$154:AL158)&gt;COUNTA(AK:AK),"",INDEX(AK:AK,SMALL(IF(AK$154:AK$164&lt;&gt;"",ROW(AK$154:AK$164)),ROWS(AL$154:AL158))))),"")</f>
        <v/>
      </c>
      <c r="AM158" s="417" t="s">
        <v>43</v>
      </c>
      <c r="AN158" s="412"/>
      <c r="AO158" s="412"/>
      <c r="AP158" s="412"/>
      <c r="AQ158" s="412"/>
      <c r="AR158" s="52"/>
      <c r="AS158" s="412"/>
      <c r="AT158" s="412"/>
      <c r="AU158" s="52"/>
      <c r="AV158" s="412"/>
      <c r="AW158" s="412"/>
      <c r="AX158" s="412"/>
      <c r="AY158" s="412"/>
    </row>
    <row r="159" spans="3:72" s="76" customFormat="1" ht="20.100000000000001" hidden="1" customHeight="1" x14ac:dyDescent="0.25">
      <c r="C159" s="638" t="str">
        <f t="shared" si="49"/>
        <v>1.5.     Create and apply appropriate sanctions?</v>
      </c>
      <c r="D159" s="639"/>
      <c r="E159" s="639"/>
      <c r="F159" s="639"/>
      <c r="G159" s="639"/>
      <c r="H159" s="639"/>
      <c r="I159" s="639"/>
      <c r="J159" s="640"/>
      <c r="K159" s="172"/>
      <c r="L159" s="163"/>
      <c r="M159" s="163"/>
      <c r="Q159" s="138">
        <v>0</v>
      </c>
      <c r="R159" s="52"/>
      <c r="S159" s="138" t="str">
        <f t="shared" si="50"/>
        <v/>
      </c>
      <c r="T159" s="401"/>
      <c r="U159" s="401"/>
      <c r="V159" s="412"/>
      <c r="W159" s="413" t="s">
        <v>380</v>
      </c>
      <c r="X159" s="402" t="s">
        <v>138</v>
      </c>
      <c r="Y159" s="403">
        <v>6</v>
      </c>
      <c r="Z159" s="404" t="str">
        <f t="shared" si="47"/>
        <v/>
      </c>
      <c r="AA159" s="254" t="s">
        <v>282</v>
      </c>
      <c r="AB159" s="254" t="s">
        <v>43</v>
      </c>
      <c r="AC159" s="254" t="s">
        <v>43</v>
      </c>
      <c r="AD159" s="254" t="s">
        <v>287</v>
      </c>
      <c r="AE159" s="406" t="str">
        <f t="shared" si="44"/>
        <v/>
      </c>
      <c r="AF159" s="406" t="str">
        <f t="shared" si="45"/>
        <v>Potential for abuses of power for personal gains due to the lack of appropriate sanctions. Please give further details.</v>
      </c>
      <c r="AG159" s="483" t="str">
        <f t="array" ref="AG159">IFERROR((IF(ROWS(AG$154:AG159)&gt;COUNTA(AE:AE),"",INDEX(AE:AE,SMALL(IF(AE$154:AE$164&lt;&gt;"",ROW(AE$154:AE$164)),ROWS(AG$154:AG159))))),"")</f>
        <v/>
      </c>
      <c r="AH159" s="484" t="str">
        <f t="array" ref="AH159">IFERROR((IF(ROWS(AH$154:AH159)&gt;COUNTA(AF:AF),"",INDEX(AF:AF,SMALL(IF(AF$154:AF$164&lt;&gt;"",ROW(AF$154:AF$164)),ROWS(AH$154:AH159))))),"")</f>
        <v>Potential for the abuse of power, inequitable benefit sharing, and distrust from local and funding level. Please give further details.</v>
      </c>
      <c r="AI159" s="409">
        <v>6</v>
      </c>
      <c r="AJ159" s="481" t="str">
        <f t="shared" si="46"/>
        <v>1.5.     Create and apply appropriate sanctions?</v>
      </c>
      <c r="AK159" s="406" t="str">
        <f t="shared" si="48"/>
        <v/>
      </c>
      <c r="AL159" s="406" t="str">
        <f t="array" ref="AL159">IFERROR((IF(ROWS(AL$154:AL159)&gt;COUNTA(AK:AK),"",INDEX(AK:AK,SMALL(IF(AK$154:AK$164&lt;&gt;"",ROW(AK$154:AK$164)),ROWS(AL$154:AL159))))),"")</f>
        <v/>
      </c>
      <c r="AM159" s="417" t="s">
        <v>43</v>
      </c>
      <c r="AN159" s="412"/>
      <c r="AO159" s="412"/>
      <c r="AP159" s="412"/>
      <c r="AQ159" s="412"/>
      <c r="AR159" s="52"/>
      <c r="AS159" s="412"/>
      <c r="AT159" s="412"/>
      <c r="AU159" s="52"/>
      <c r="AV159" s="412"/>
      <c r="AW159" s="412"/>
      <c r="AX159" s="412"/>
      <c r="AY159" s="412"/>
    </row>
    <row r="160" spans="3:72" s="76" customFormat="1" ht="30" hidden="1" customHeight="1" thickBot="1" x14ac:dyDescent="0.3">
      <c r="C160" s="638" t="str">
        <f t="shared" si="49"/>
        <v>1.6.    Be safeguarded against corruption risks through additional specific detection, prevention and sanction measures?</v>
      </c>
      <c r="D160" s="639"/>
      <c r="E160" s="639"/>
      <c r="F160" s="639"/>
      <c r="G160" s="639"/>
      <c r="H160" s="639"/>
      <c r="I160" s="639"/>
      <c r="J160" s="640"/>
      <c r="K160" s="172"/>
      <c r="L160" s="163"/>
      <c r="M160" s="163"/>
      <c r="Q160" s="138">
        <v>0</v>
      </c>
      <c r="R160" s="52"/>
      <c r="S160" s="138" t="str">
        <f t="shared" si="50"/>
        <v/>
      </c>
      <c r="T160" s="401"/>
      <c r="U160" s="401"/>
      <c r="V160" s="412"/>
      <c r="W160" s="413" t="s">
        <v>381</v>
      </c>
      <c r="X160" s="402" t="s">
        <v>138</v>
      </c>
      <c r="Y160" s="403">
        <v>7</v>
      </c>
      <c r="Z160" s="404" t="str">
        <f t="shared" si="47"/>
        <v/>
      </c>
      <c r="AA160" s="254" t="s">
        <v>389</v>
      </c>
      <c r="AB160" s="254" t="s">
        <v>43</v>
      </c>
      <c r="AC160" s="254" t="s">
        <v>43</v>
      </c>
      <c r="AD160" s="254" t="s">
        <v>393</v>
      </c>
      <c r="AE160" s="406" t="str">
        <f t="shared" si="44"/>
        <v/>
      </c>
      <c r="AF160" s="406" t="str">
        <f t="shared" si="45"/>
        <v>Potential for the abuse of power, inequitable benefit sharing, and distrust from local and funding level. Please give further details.</v>
      </c>
      <c r="AG160" s="485" t="str">
        <f t="array" ref="AG160">IFERROR((IF(ROWS(AG$154:AG160)&gt;COUNTA(AE:AE),"",INDEX(AE:AE,SMALL(IF(AE$154:AE$164&lt;&gt;"",ROW(AE$154:AE$164)),ROWS(AG$154:AG160))))),"")</f>
        <v/>
      </c>
      <c r="AH160" s="484" t="str">
        <f t="array" ref="AH160">IFERROR((IF(ROWS(AH$154:AH160)&gt;COUNTA(AF:AF),"",INDEX(AF:AF,SMALL(IF(AF$154:AF$164&lt;&gt;"",ROW(AF$154:AF$164)),ROWS(AH$154:AH160))))),"")</f>
        <v>Potential for expectations to be raised but unmet because of the lack of capacity, creating distrust. Please give further details.</v>
      </c>
      <c r="AI160" s="409">
        <v>7</v>
      </c>
      <c r="AJ160" s="481" t="str">
        <f t="shared" si="46"/>
        <v>1.6.    Be safeguarded against corruption risks through additional specific detection, prevention and sanction measures?</v>
      </c>
      <c r="AK160" s="406" t="str">
        <f t="shared" si="48"/>
        <v/>
      </c>
      <c r="AL160" s="406" t="str">
        <f t="array" ref="AL160">IFERROR((IF(ROWS(AL$154:AL160)&gt;COUNTA(AK:AK),"",INDEX(AK:AK,SMALL(IF(AK$154:AK$164&lt;&gt;"",ROW(AK$154:AK$164)),ROWS(AL$154:AL160))))),"")</f>
        <v/>
      </c>
      <c r="AM160" s="417" t="s">
        <v>43</v>
      </c>
      <c r="AN160" s="412"/>
      <c r="AO160" s="412"/>
      <c r="AP160" s="412"/>
      <c r="AQ160" s="412"/>
      <c r="AR160" s="52"/>
      <c r="AS160" s="412"/>
      <c r="AT160" s="412"/>
      <c r="AU160" s="52"/>
      <c r="AV160" s="412"/>
      <c r="AW160" s="412"/>
      <c r="AX160" s="412"/>
      <c r="AY160" s="412"/>
    </row>
    <row r="161" spans="3:68" s="76" customFormat="1" ht="30" hidden="1" customHeight="1" x14ac:dyDescent="0.25">
      <c r="C161" s="638" t="str">
        <f t="shared" si="49"/>
        <v>1.7.    Have the appropriate capacities (individual, institutional, collaborative, financial capacities) to be effectively implemented?</v>
      </c>
      <c r="D161" s="639"/>
      <c r="E161" s="639"/>
      <c r="F161" s="639"/>
      <c r="G161" s="639"/>
      <c r="H161" s="639"/>
      <c r="I161" s="639"/>
      <c r="J161" s="640"/>
      <c r="K161" s="172"/>
      <c r="L161" s="163"/>
      <c r="M161" s="163"/>
      <c r="Q161" s="138">
        <v>0</v>
      </c>
      <c r="R161" s="52"/>
      <c r="S161" s="138" t="str">
        <f t="shared" si="50"/>
        <v/>
      </c>
      <c r="T161" s="401"/>
      <c r="U161" s="401"/>
      <c r="V161" s="412"/>
      <c r="W161" s="413" t="s">
        <v>382</v>
      </c>
      <c r="X161" s="402" t="s">
        <v>138</v>
      </c>
      <c r="Y161" s="414">
        <v>8</v>
      </c>
      <c r="Z161" s="404" t="str">
        <f t="shared" si="47"/>
        <v/>
      </c>
      <c r="AA161" s="254" t="s">
        <v>283</v>
      </c>
      <c r="AB161" s="254" t="s">
        <v>43</v>
      </c>
      <c r="AC161" s="254" t="s">
        <v>43</v>
      </c>
      <c r="AD161" s="254" t="s">
        <v>288</v>
      </c>
      <c r="AE161" s="406" t="str">
        <f t="shared" si="44"/>
        <v/>
      </c>
      <c r="AF161" s="486" t="str">
        <f t="shared" si="45"/>
        <v>Potential for expectations to be raised but unmet because of the lack of capacity, creating distrust. Please give further details.</v>
      </c>
      <c r="AG161" s="487" t="s">
        <v>43</v>
      </c>
      <c r="AH161" s="488" t="str">
        <f t="array" ref="AH161">IFERROR((IF(ROWS(AH$154:AH161)&gt;COUNTA(AF:AF),"",INDEX(AF:AF,SMALL(IF(AF$154:AF$164&lt;&gt;"",ROW(AF$154:AF$164)),ROWS(AH$154:AH161))))),"")</f>
        <v/>
      </c>
      <c r="AI161" s="409">
        <v>8</v>
      </c>
      <c r="AJ161" s="481" t="str">
        <f t="shared" si="46"/>
        <v>1.7.    Have the appropriate capacities (individual, institutional, collaborative, financial capacities) to be effectively implemented?</v>
      </c>
      <c r="AK161" s="406" t="str">
        <f t="shared" si="48"/>
        <v/>
      </c>
      <c r="AL161" s="406" t="str">
        <f t="array" ref="AL161">IFERROR((IF(ROWS(AL$154:AL161)&gt;COUNTA(AK:AK),"",INDEX(AK:AK,SMALL(IF(AK$154:AK$164&lt;&gt;"",ROW(AK$154:AK$164)),ROWS(AL$154:AL161))))),"")</f>
        <v/>
      </c>
      <c r="AM161" s="417" t="s">
        <v>43</v>
      </c>
      <c r="AN161" s="412"/>
      <c r="AO161" s="412"/>
      <c r="AP161" s="412"/>
      <c r="AQ161" s="412"/>
      <c r="AR161" s="52"/>
      <c r="AS161" s="412"/>
      <c r="AT161" s="412"/>
      <c r="AU161" s="52"/>
      <c r="AV161" s="412"/>
      <c r="AW161" s="412"/>
      <c r="AX161" s="412"/>
      <c r="AY161" s="412"/>
    </row>
    <row r="162" spans="3:68" s="76" customFormat="1" ht="20.100000000000001" hidden="1" customHeight="1" x14ac:dyDescent="0.25">
      <c r="C162" s="638" t="str">
        <f t="shared" si="49"/>
        <v>1.8.    Have inequitable adverse impacts on gender equality and/or the situation of women and girls?</v>
      </c>
      <c r="D162" s="639"/>
      <c r="E162" s="639"/>
      <c r="F162" s="639"/>
      <c r="G162" s="639"/>
      <c r="H162" s="639"/>
      <c r="I162" s="639"/>
      <c r="J162" s="640"/>
      <c r="K162" s="172"/>
      <c r="L162" s="163"/>
      <c r="M162" s="163"/>
      <c r="Q162" s="138">
        <v>0</v>
      </c>
      <c r="R162" s="401"/>
      <c r="S162" s="138" t="str">
        <f t="shared" si="50"/>
        <v/>
      </c>
      <c r="T162" s="401"/>
      <c r="U162" s="401"/>
      <c r="V162" s="412"/>
      <c r="W162" s="413" t="s">
        <v>383</v>
      </c>
      <c r="X162" s="402" t="s">
        <v>13</v>
      </c>
      <c r="Y162" s="403">
        <v>9</v>
      </c>
      <c r="Z162" s="404" t="str">
        <f t="shared" si="47"/>
        <v/>
      </c>
      <c r="AA162" s="228" t="s">
        <v>43</v>
      </c>
      <c r="AB162" s="228" t="s">
        <v>390</v>
      </c>
      <c r="AC162" s="228" t="s">
        <v>43</v>
      </c>
      <c r="AD162" s="228" t="s">
        <v>43</v>
      </c>
      <c r="AE162" s="406" t="str">
        <f t="shared" si="44"/>
        <v/>
      </c>
      <c r="AF162" s="486" t="str">
        <f t="shared" si="45"/>
        <v/>
      </c>
      <c r="AG162" s="487" t="s">
        <v>43</v>
      </c>
      <c r="AH162" s="489" t="str">
        <f t="array" ref="AH162">IFERROR((IF(ROWS(AH$154:AH162)&gt;COUNTA(AF:AF),"",INDEX(AF:AF,SMALL(IF(AF$154:AF$164&lt;&gt;"",ROW(AF$154:AF$164)),ROWS(AH$154:AH162))))),"")</f>
        <v/>
      </c>
      <c r="AI162" s="409">
        <v>9</v>
      </c>
      <c r="AJ162" s="481" t="str">
        <f t="shared" si="46"/>
        <v>1.8.    Have inequitable adverse impacts on gender equality and/or the situation of women and girls?</v>
      </c>
      <c r="AK162" s="406" t="str">
        <f t="shared" si="48"/>
        <v/>
      </c>
      <c r="AL162" s="406" t="str">
        <f t="array" ref="AL162">IFERROR((IF(ROWS(AL$154:AL162)&gt;COUNTA(AK:AK),"",INDEX(AK:AK,SMALL(IF(AK$154:AK$164&lt;&gt;"",ROW(AK$154:AK$164)),ROWS(AL$154:AL162))))),"")</f>
        <v/>
      </c>
      <c r="AM162" s="417" t="s">
        <v>43</v>
      </c>
      <c r="AN162" s="412"/>
      <c r="AO162" s="412"/>
      <c r="AP162" s="412"/>
      <c r="AQ162" s="412"/>
      <c r="AR162" s="52"/>
      <c r="AS162" s="412"/>
      <c r="AT162" s="412"/>
      <c r="AU162" s="52"/>
      <c r="AV162" s="412"/>
      <c r="AW162" s="412"/>
      <c r="AX162" s="412"/>
      <c r="AY162" s="412"/>
    </row>
    <row r="163" spans="3:68" s="76" customFormat="1" ht="30" hidden="1" customHeight="1" thickBot="1" x14ac:dyDescent="0.3">
      <c r="C163" s="638" t="str">
        <f t="shared" ref="C163" si="51">W163</f>
        <v>1.9.    Discriminate against women or other groups based on gender, especially regarding participation in design and implementation or access to opportunities and benefits?</v>
      </c>
      <c r="D163" s="639"/>
      <c r="E163" s="639"/>
      <c r="F163" s="639"/>
      <c r="G163" s="639"/>
      <c r="H163" s="639"/>
      <c r="I163" s="639"/>
      <c r="J163" s="640"/>
      <c r="K163" s="253"/>
      <c r="L163" s="252"/>
      <c r="M163" s="252"/>
      <c r="Q163" s="138">
        <v>0</v>
      </c>
      <c r="R163" s="401"/>
      <c r="S163" s="138" t="str">
        <f t="shared" si="50"/>
        <v/>
      </c>
      <c r="T163" s="401"/>
      <c r="U163" s="401"/>
      <c r="V163" s="412"/>
      <c r="W163" s="413" t="s">
        <v>384</v>
      </c>
      <c r="X163" s="402" t="s">
        <v>13</v>
      </c>
      <c r="Y163" s="403">
        <v>10</v>
      </c>
      <c r="Z163" s="404" t="str">
        <f t="shared" si="47"/>
        <v/>
      </c>
      <c r="AA163" s="228" t="s">
        <v>43</v>
      </c>
      <c r="AB163" s="228" t="s">
        <v>391</v>
      </c>
      <c r="AC163" s="228" t="s">
        <v>43</v>
      </c>
      <c r="AD163" s="228" t="s">
        <v>43</v>
      </c>
      <c r="AE163" s="406" t="str">
        <f t="shared" si="44"/>
        <v/>
      </c>
      <c r="AF163" s="406" t="str">
        <f t="shared" si="45"/>
        <v/>
      </c>
      <c r="AG163" s="487" t="s">
        <v>43</v>
      </c>
      <c r="AH163" s="490" t="str">
        <f t="array" ref="AH163">IFERROR((IF(ROWS(AH$154:AH163)&gt;COUNTA(AF:AF),"",INDEX(AF:AF,SMALL(IF(AF$154:AF$164&lt;&gt;"",ROW(AF$154:AF$164)),ROWS(AH$154:AH163))))),"")</f>
        <v/>
      </c>
      <c r="AI163" s="409">
        <v>10</v>
      </c>
      <c r="AJ163" s="481" t="str">
        <f t="shared" si="46"/>
        <v>1.9.    Discriminate against women or other groups based on gender, especially regarding participation in design and implementation or access to opportunities and benefits?</v>
      </c>
      <c r="AK163" s="406" t="str">
        <f t="shared" si="48"/>
        <v/>
      </c>
      <c r="AL163" s="406" t="str">
        <f t="array" ref="AL163">IFERROR((IF(ROWS(AL$154:AL163)&gt;COUNTA(AK:AK),"",INDEX(AK:AK,SMALL(IF(AK$154:AK$164&lt;&gt;"",ROW(AK$154:AK$164)),ROWS(AL$154:AL163))))),"")</f>
        <v/>
      </c>
      <c r="AM163" s="417" t="s">
        <v>43</v>
      </c>
      <c r="AN163" s="412"/>
      <c r="AO163" s="412"/>
      <c r="AP163" s="412"/>
      <c r="AQ163" s="412"/>
      <c r="AR163" s="52"/>
      <c r="AS163" s="412"/>
      <c r="AT163" s="412"/>
      <c r="AU163" s="52"/>
      <c r="AV163" s="412"/>
      <c r="AW163" s="412"/>
      <c r="AX163" s="412"/>
      <c r="AY163" s="412"/>
    </row>
    <row r="164" spans="3:68" s="76" customFormat="1" ht="45" hidden="1" customHeight="1" thickBot="1" x14ac:dyDescent="0.3">
      <c r="C164" s="626" t="str">
        <f t="shared" si="49"/>
        <v>1.10.Have impacts that could adversely affect women’s and men’s ability to use, develop and protect natural resources, taking into account different roles and positions of women and men in accessing environmental goods and services?</v>
      </c>
      <c r="D164" s="627"/>
      <c r="E164" s="627"/>
      <c r="F164" s="627"/>
      <c r="G164" s="627"/>
      <c r="H164" s="627"/>
      <c r="I164" s="627"/>
      <c r="J164" s="628"/>
      <c r="K164" s="173"/>
      <c r="L164" s="164"/>
      <c r="M164" s="164"/>
      <c r="Q164" s="138">
        <v>0</v>
      </c>
      <c r="R164" s="401"/>
      <c r="S164" s="138" t="str">
        <f t="shared" si="50"/>
        <v/>
      </c>
      <c r="T164" s="401"/>
      <c r="U164" s="401"/>
      <c r="V164" s="412"/>
      <c r="W164" s="413" t="s">
        <v>385</v>
      </c>
      <c r="X164" s="402" t="s">
        <v>13</v>
      </c>
      <c r="Y164" s="414">
        <v>11</v>
      </c>
      <c r="Z164" s="404" t="str">
        <f t="shared" si="47"/>
        <v/>
      </c>
      <c r="AA164" s="228" t="s">
        <v>43</v>
      </c>
      <c r="AB164" s="228" t="s">
        <v>392</v>
      </c>
      <c r="AC164" s="228" t="s">
        <v>43</v>
      </c>
      <c r="AD164" s="228" t="s">
        <v>43</v>
      </c>
      <c r="AE164" s="406" t="str">
        <f t="shared" si="44"/>
        <v/>
      </c>
      <c r="AF164" s="406" t="str">
        <f t="shared" si="45"/>
        <v/>
      </c>
      <c r="AG164" s="420" t="s">
        <v>43</v>
      </c>
      <c r="AH164" s="491" t="s">
        <v>43</v>
      </c>
      <c r="AI164" s="463" t="s">
        <v>43</v>
      </c>
      <c r="AJ164" s="481" t="str">
        <f t="shared" si="46"/>
        <v>1.10.Have impacts that could adversely affect women’s and men’s ability to use, develop and protect natural resources, taking into account different roles and positions of women and men in accessing environmental goods and services?</v>
      </c>
      <c r="AK164" s="406" t="str">
        <f t="shared" si="48"/>
        <v/>
      </c>
      <c r="AL164" s="406" t="str">
        <f t="array" ref="AL164">IFERROR((IF(ROWS(AL$154:AL164)&gt;COUNTA(AK:AK),"",INDEX(AK:AK,SMALL(IF(AK$154:AK$164&lt;&gt;"",ROW(AK$154:AK$164)),ROWS(AL$154:AL164))))),"")</f>
        <v/>
      </c>
      <c r="AM164" s="417" t="s">
        <v>43</v>
      </c>
      <c r="AN164" s="412"/>
      <c r="AO164" s="412"/>
      <c r="AP164" s="412"/>
      <c r="AQ164" s="412"/>
      <c r="AR164" s="52"/>
      <c r="AS164" s="412"/>
      <c r="AT164" s="412"/>
      <c r="AU164" s="52"/>
      <c r="AV164" s="412"/>
      <c r="AW164" s="412"/>
      <c r="AX164" s="412"/>
      <c r="AY164" s="412"/>
    </row>
    <row r="165" spans="3:68" s="76" customFormat="1" ht="0.95" hidden="1" customHeight="1" x14ac:dyDescent="0.25">
      <c r="C165" s="266"/>
      <c r="D165" s="266"/>
      <c r="E165" s="266"/>
      <c r="F165" s="266"/>
      <c r="G165" s="266"/>
      <c r="H165" s="266"/>
      <c r="I165" s="266"/>
      <c r="J165" s="266"/>
      <c r="K165" s="267"/>
      <c r="L165" s="267"/>
      <c r="M165" s="267"/>
      <c r="N165" s="267"/>
      <c r="P165" s="268"/>
      <c r="Q165" s="412"/>
      <c r="R165" s="401"/>
      <c r="S165" s="268"/>
      <c r="T165" s="401"/>
      <c r="U165" s="401"/>
      <c r="V165" s="412"/>
      <c r="W165" s="422"/>
      <c r="X165" s="423"/>
      <c r="Y165" s="424"/>
      <c r="Z165" s="425"/>
      <c r="AA165" s="269"/>
      <c r="AB165" s="270"/>
      <c r="AC165" s="269"/>
      <c r="AD165" s="426"/>
      <c r="AE165" s="426"/>
      <c r="AF165" s="420"/>
      <c r="AG165" s="420"/>
      <c r="AH165" s="420"/>
      <c r="AI165" s="463"/>
      <c r="AJ165" s="492"/>
      <c r="AK165" s="426"/>
      <c r="AL165" s="426"/>
      <c r="AM165" s="417"/>
      <c r="AN165" s="412"/>
      <c r="AO165" s="412"/>
      <c r="AP165" s="412"/>
      <c r="AQ165" s="412"/>
      <c r="AR165" s="52"/>
      <c r="AS165" s="412"/>
      <c r="AT165" s="412"/>
      <c r="AU165" s="52"/>
      <c r="AV165" s="412"/>
      <c r="AW165" s="412"/>
      <c r="AX165" s="412"/>
      <c r="AY165" s="412"/>
    </row>
    <row r="166" spans="3:68" s="76" customFormat="1" ht="0.95" hidden="1" customHeight="1" x14ac:dyDescent="0.25">
      <c r="C166" s="266"/>
      <c r="D166" s="266"/>
      <c r="E166" s="266"/>
      <c r="F166" s="266"/>
      <c r="G166" s="266"/>
      <c r="H166" s="266"/>
      <c r="I166" s="266"/>
      <c r="J166" s="266"/>
      <c r="K166" s="267"/>
      <c r="L166" s="267"/>
      <c r="M166" s="267"/>
      <c r="N166" s="267"/>
      <c r="P166" s="268"/>
      <c r="Q166" s="412"/>
      <c r="R166" s="401"/>
      <c r="S166" s="268"/>
      <c r="T166" s="401"/>
      <c r="U166" s="401"/>
      <c r="V166" s="412"/>
      <c r="W166" s="422"/>
      <c r="X166" s="423"/>
      <c r="Y166" s="424"/>
      <c r="Z166" s="425"/>
      <c r="AA166" s="269"/>
      <c r="AB166" s="270"/>
      <c r="AC166" s="269"/>
      <c r="AD166" s="426"/>
      <c r="AE166" s="426"/>
      <c r="AF166" s="420"/>
      <c r="AG166" s="420"/>
      <c r="AH166" s="420"/>
      <c r="AI166" s="463"/>
      <c r="AJ166" s="492"/>
      <c r="AK166" s="426"/>
      <c r="AL166" s="426"/>
      <c r="AM166" s="417"/>
      <c r="AN166" s="412"/>
      <c r="AO166" s="412"/>
      <c r="AP166" s="412"/>
      <c r="AQ166" s="412"/>
      <c r="AR166" s="52"/>
      <c r="AS166" s="412"/>
      <c r="AT166" s="412"/>
      <c r="AU166" s="52"/>
      <c r="AV166" s="412"/>
      <c r="AW166" s="412"/>
      <c r="AX166" s="412"/>
      <c r="AY166" s="412"/>
    </row>
    <row r="167" spans="3:68" ht="66" hidden="1" customHeight="1" x14ac:dyDescent="0.25">
      <c r="S167" s="52"/>
      <c r="X167" s="389"/>
      <c r="Y167" s="428"/>
      <c r="Z167" s="428"/>
      <c r="AA167" s="128">
        <f>$V$22</f>
        <v>0</v>
      </c>
      <c r="AB167" s="121"/>
      <c r="AC167" s="428"/>
      <c r="AD167" s="411" t="s">
        <v>43</v>
      </c>
      <c r="BN167"/>
      <c r="BO167"/>
      <c r="BP167"/>
    </row>
    <row r="168" spans="3:68" hidden="1" x14ac:dyDescent="0.25">
      <c r="C168" s="642"/>
      <c r="D168" s="642"/>
      <c r="E168" s="642"/>
      <c r="F168" s="642"/>
      <c r="G168" s="642"/>
      <c r="H168" s="642"/>
      <c r="I168" s="642"/>
      <c r="J168" s="642"/>
      <c r="P168" s="34"/>
      <c r="R168" s="429"/>
      <c r="S168" s="429"/>
      <c r="T168" s="429"/>
      <c r="U168" s="429"/>
      <c r="W168" s="474" t="str">
        <f>$W$76</f>
        <v>Click on the "-" icon on the left to minimize the view.</v>
      </c>
      <c r="X168" s="389"/>
      <c r="Y168" s="428"/>
      <c r="Z168" s="428"/>
      <c r="AA168" s="128"/>
      <c r="AB168" s="121"/>
      <c r="AC168" s="428"/>
      <c r="AD168" s="411"/>
      <c r="BN168"/>
      <c r="BO168"/>
      <c r="BP168"/>
    </row>
    <row r="169" spans="3:68" ht="15" hidden="1" customHeight="1" x14ac:dyDescent="0.25">
      <c r="C169" s="631"/>
      <c r="D169" s="631"/>
      <c r="E169" s="631"/>
      <c r="F169" s="631"/>
      <c r="G169" s="631"/>
      <c r="H169" s="631"/>
      <c r="I169" s="631"/>
      <c r="J169" s="631"/>
      <c r="P169" s="34"/>
      <c r="R169" s="429"/>
      <c r="S169" s="429"/>
      <c r="T169" s="429"/>
      <c r="U169" s="429"/>
      <c r="W169" s="475" t="str">
        <f>$W$77</f>
        <v>Click on the "+" icon on the left to extend the view and go through the guiding questions.</v>
      </c>
      <c r="X169" s="430"/>
      <c r="Y169" s="430"/>
      <c r="Z169" s="430"/>
      <c r="AA169" s="430"/>
      <c r="AB169" s="430"/>
      <c r="AC169" s="430"/>
      <c r="AD169" s="430"/>
    </row>
    <row r="170" spans="3:68" hidden="1" x14ac:dyDescent="0.25">
      <c r="C170" s="134"/>
      <c r="D170" s="136"/>
      <c r="E170" s="136"/>
      <c r="F170" s="136"/>
      <c r="G170" s="136"/>
      <c r="H170" s="136"/>
      <c r="I170" s="136"/>
      <c r="J170" s="136"/>
      <c r="P170" s="34"/>
      <c r="R170" s="429"/>
      <c r="S170" s="429"/>
      <c r="T170" s="429"/>
      <c r="U170" s="429"/>
    </row>
    <row r="171" spans="3:68" hidden="1" x14ac:dyDescent="0.25">
      <c r="C171" s="134"/>
      <c r="D171" s="136"/>
      <c r="E171" s="136"/>
      <c r="F171" s="136"/>
      <c r="G171" s="136"/>
      <c r="H171" s="136"/>
      <c r="I171" s="136"/>
      <c r="J171" s="136"/>
      <c r="P171" s="34"/>
      <c r="R171" s="429"/>
      <c r="S171" s="429"/>
      <c r="T171" s="429"/>
      <c r="U171" s="429"/>
    </row>
    <row r="172" spans="3:68" hidden="1" x14ac:dyDescent="0.25">
      <c r="C172" s="134"/>
      <c r="D172" s="136"/>
      <c r="E172" s="136"/>
      <c r="F172" s="136"/>
      <c r="G172" s="136"/>
      <c r="H172" s="136"/>
      <c r="I172" s="136"/>
      <c r="J172" s="136"/>
      <c r="P172" s="34"/>
      <c r="R172" s="429"/>
      <c r="S172" s="429"/>
      <c r="T172" s="429"/>
      <c r="U172" s="429"/>
      <c r="W172" s="431" t="str">
        <f>$W$80</f>
        <v xml:space="preserve">(Draft) OUTPUT TABLE </v>
      </c>
    </row>
    <row r="173" spans="3:68" ht="15.75" hidden="1" x14ac:dyDescent="0.25">
      <c r="C173" s="92" t="str">
        <f>W173</f>
        <v>Table 2:</v>
      </c>
      <c r="D173" s="8" t="str">
        <f>X173</f>
        <v>Benefits and Risks relating to</v>
      </c>
      <c r="G173" s="8"/>
      <c r="I173" s="8"/>
      <c r="P173" s="34"/>
      <c r="R173" s="429"/>
      <c r="S173" s="429"/>
      <c r="T173" s="429"/>
      <c r="U173" s="429"/>
      <c r="W173" s="493" t="str">
        <f>$W$81</f>
        <v>Table 2:</v>
      </c>
      <c r="X173" s="493" t="str">
        <f>$X$81</f>
        <v>Benefits and Risks relating to</v>
      </c>
    </row>
    <row r="174" spans="3:68" ht="15.75" hidden="1" customHeight="1" x14ac:dyDescent="0.25">
      <c r="D174" s="95" t="str">
        <f>X174</f>
        <v>Safeguard (b) - Transparent, effective forest governance and sovereignty.</v>
      </c>
      <c r="F174" s="93"/>
      <c r="G174" s="93"/>
      <c r="H174" s="93"/>
      <c r="I174" s="93"/>
      <c r="J174" s="93"/>
      <c r="K174" s="93"/>
      <c r="L174" s="93"/>
      <c r="M174" s="93"/>
      <c r="P174" s="34"/>
      <c r="R174" s="429"/>
      <c r="S174" s="429"/>
      <c r="T174" s="429"/>
      <c r="U174" s="429"/>
      <c r="W174" s="433"/>
      <c r="X174" s="434" t="str">
        <f>$AA$15</f>
        <v>Safeguard (b) - Transparent, effective forest governance and sovereignty.</v>
      </c>
    </row>
    <row r="175" spans="3:68" hidden="1" x14ac:dyDescent="0.25"/>
    <row r="176" spans="3:68" ht="30" hidden="1" customHeight="1" x14ac:dyDescent="0.25">
      <c r="C176" s="665" t="str">
        <f>W176</f>
        <v>Benefits relevant to safeguard</v>
      </c>
      <c r="D176" s="708" t="str">
        <f>X176</f>
        <v>REDD+ actions from Module 1 (not all actions may have benefits relevant to the safeguard)</v>
      </c>
      <c r="E176" s="709"/>
      <c r="F176" s="709"/>
      <c r="G176" s="709"/>
      <c r="H176" s="710"/>
      <c r="I176" s="288"/>
      <c r="J176" s="281" t="str">
        <f>AC176</f>
        <v>Benefits</v>
      </c>
      <c r="K176" s="643" t="str">
        <f>AH176</f>
        <v>Rank of benefits</v>
      </c>
      <c r="L176" s="644"/>
      <c r="M176" s="644"/>
      <c r="N176" s="645"/>
      <c r="O176" s="58"/>
      <c r="P176"/>
      <c r="Q176" s="137" t="s">
        <v>128</v>
      </c>
      <c r="S176" s="137" t="s">
        <v>128</v>
      </c>
      <c r="W176" s="713" t="str">
        <f>$W$84</f>
        <v>Benefits relevant to safeguard</v>
      </c>
      <c r="X176" s="690" t="str">
        <f>$X$84</f>
        <v>REDD+ actions from Module 1 (not all actions may have benefits relevant to the safeguard)</v>
      </c>
      <c r="Y176" s="692"/>
      <c r="Z176" s="692"/>
      <c r="AA176" s="692"/>
      <c r="AB176" s="691"/>
      <c r="AC176" s="690" t="str">
        <f>$AC$84</f>
        <v>Benefits</v>
      </c>
      <c r="AD176" s="692"/>
      <c r="AE176" s="692"/>
      <c r="AF176" s="692"/>
      <c r="AG176" s="691"/>
      <c r="AH176" s="724" t="str">
        <f>$AH$84</f>
        <v>Rank of benefits</v>
      </c>
      <c r="AI176" s="724"/>
      <c r="AL176" s="137" t="s">
        <v>132</v>
      </c>
      <c r="AR176" s="137" t="s">
        <v>130</v>
      </c>
      <c r="AU176" s="137" t="s">
        <v>126</v>
      </c>
    </row>
    <row r="177" spans="3:68" ht="53.25" hidden="1" customHeight="1" x14ac:dyDescent="0.25">
      <c r="C177" s="666"/>
      <c r="D177" s="646" t="str">
        <f>LOOKUP($Q$177,$AE$213:$AE$215,$AC$213:$AC$215)</f>
        <v>CLICK FOR AN EXAMPLE:</v>
      </c>
      <c r="E177" s="647"/>
      <c r="F177" s="647"/>
      <c r="G177" s="647"/>
      <c r="H177" s="648"/>
      <c r="I177" s="285"/>
      <c r="J177" s="323" t="str">
        <f>LOOKUP($Q$177,$AE$213:$AE$219,$AD$213:$AD$219)</f>
        <v>(To see a sample benefit, first select a sample REDD+ action from the drop-down list on the left)</v>
      </c>
      <c r="K177" s="663" t="str">
        <f>AH177</f>
        <v>Probability</v>
      </c>
      <c r="L177" s="664"/>
      <c r="M177" s="663" t="str">
        <f>AI177</f>
        <v>Impact</v>
      </c>
      <c r="N177" s="664"/>
      <c r="O177" s="58"/>
      <c r="P177"/>
      <c r="Q177" s="436">
        <v>1</v>
      </c>
      <c r="R177" s="437" t="s">
        <v>96</v>
      </c>
      <c r="S177" s="438" t="s">
        <v>93</v>
      </c>
      <c r="T177" s="438" t="s">
        <v>94</v>
      </c>
      <c r="W177" s="714"/>
      <c r="X177" s="439"/>
      <c r="Y177" s="731"/>
      <c r="Z177" s="731"/>
      <c r="AA177" s="731"/>
      <c r="AB177" s="732"/>
      <c r="AC177" s="440"/>
      <c r="AD177" s="733"/>
      <c r="AE177" s="733"/>
      <c r="AF177" s="733"/>
      <c r="AG177" s="733"/>
      <c r="AH177" s="494" t="str">
        <f>$AH$85</f>
        <v>Probability</v>
      </c>
      <c r="AI177" s="494" t="str">
        <f>$AI$85</f>
        <v>Impact</v>
      </c>
      <c r="AL177" s="438" t="str">
        <f>$X$84</f>
        <v>REDD+ actions from Module 1 (not all actions may have benefits relevant to the safeguard)</v>
      </c>
      <c r="AM177" s="438" t="str">
        <f>$AC$84</f>
        <v>Benefits</v>
      </c>
      <c r="AN177" s="438" t="str">
        <f t="shared" ref="AN177:AN183" si="52">AH177</f>
        <v>Probability</v>
      </c>
      <c r="AO177" s="438" t="str">
        <f t="shared" ref="AO177:AO183" si="53">AI177</f>
        <v>Impact</v>
      </c>
      <c r="AP177" s="442" t="s">
        <v>129</v>
      </c>
      <c r="AR177" s="138">
        <f>MAX(AP178:AP189)</f>
        <v>0</v>
      </c>
      <c r="AT177" s="442" t="s">
        <v>131</v>
      </c>
      <c r="AU177" s="438" t="str">
        <f>$X$84</f>
        <v>REDD+ actions from Module 1 (not all actions may have benefits relevant to the safeguard)</v>
      </c>
      <c r="AV177" s="438" t="str">
        <f>$AC$84</f>
        <v>Benefits</v>
      </c>
      <c r="AW177" s="438" t="str">
        <f>AN177</f>
        <v>Probability</v>
      </c>
      <c r="AX177" s="438" t="str">
        <f>AO177</f>
        <v>Impact</v>
      </c>
      <c r="BI177"/>
      <c r="BJ177"/>
      <c r="BM177" s="78" t="s">
        <v>56</v>
      </c>
      <c r="BN177" s="78" t="s">
        <v>72</v>
      </c>
      <c r="BO177" s="78" t="s">
        <v>71</v>
      </c>
      <c r="BP177" s="79"/>
    </row>
    <row r="178" spans="3:68" ht="38.25" hidden="1" customHeight="1" x14ac:dyDescent="0.25">
      <c r="C178" s="666"/>
      <c r="D178" s="74"/>
      <c r="E178" s="629"/>
      <c r="F178" s="629"/>
      <c r="G178" s="629"/>
      <c r="H178" s="629"/>
      <c r="I178" s="74" t="s">
        <v>49</v>
      </c>
      <c r="J178" s="284"/>
      <c r="K178" s="582"/>
      <c r="L178" s="584"/>
      <c r="M178" s="584"/>
      <c r="N178" s="584"/>
      <c r="O178" s="58"/>
      <c r="P178"/>
      <c r="Q178" s="138">
        <v>1</v>
      </c>
      <c r="S178" s="138">
        <v>1</v>
      </c>
      <c r="T178" s="138">
        <v>1</v>
      </c>
      <c r="W178" s="714"/>
      <c r="X178" s="443" t="s">
        <v>49</v>
      </c>
      <c r="Y178" s="670" t="str">
        <f>LOOKUP(Q178,$AG$13:$AG$29,$AH$13:$AH$29)</f>
        <v/>
      </c>
      <c r="Z178" s="670"/>
      <c r="AA178" s="670"/>
      <c r="AB178" s="671"/>
      <c r="AC178" s="443" t="s">
        <v>49</v>
      </c>
      <c r="AD178" s="670" t="str">
        <f t="shared" ref="AD178:AD189" si="54">IF(J178=0,"",J178)</f>
        <v/>
      </c>
      <c r="AE178" s="670"/>
      <c r="AF178" s="670"/>
      <c r="AG178" s="671"/>
      <c r="AH178" s="444" t="str">
        <f t="shared" ref="AH178" si="55">LOOKUP(S178,$AL$13:$AL$16,$AM$13:$AM$16)</f>
        <v/>
      </c>
      <c r="AI178" s="444" t="str">
        <f>LOOKUP(T178,$AL$13:$AL$16,$AN$13:$AN$16)</f>
        <v/>
      </c>
      <c r="AL178" s="445" t="str">
        <f t="shared" ref="AL178:AL183" si="56">Y178</f>
        <v/>
      </c>
      <c r="AM178" s="445" t="str">
        <f t="shared" ref="AM178:AM183" si="57">AD178</f>
        <v/>
      </c>
      <c r="AN178" s="446" t="str">
        <f t="shared" si="52"/>
        <v/>
      </c>
      <c r="AO178" s="447" t="str">
        <f t="shared" si="53"/>
        <v/>
      </c>
      <c r="AP178" s="448">
        <f t="shared" ref="AP178:AP188" si="58">SUM(AND(AN178=$AL$34, AO178=$AM$34),AP177)</f>
        <v>0</v>
      </c>
      <c r="AT178" s="448">
        <v>1</v>
      </c>
      <c r="AU178" s="449" t="str">
        <f t="array" ref="AU178">IF($AT178&gt;$AR$177,"",INDEX(AL$178:AL$189,MATCH($AT178,$AP$178:$AP$189,0)))</f>
        <v/>
      </c>
      <c r="AV178" s="449" t="str">
        <f t="array" ref="AV178">IF($AT178&gt;$AR$177,"",INDEX(AM$178:AM$189,MATCH($AT178,$AP$178:$AP$189,0)))</f>
        <v/>
      </c>
      <c r="AW178" s="449" t="str">
        <f t="array" ref="AW178">IF($AT178&gt;$AR$177,"",INDEX(AN$178:AN$189,MATCH($AT178,$AP$178:$AP$189,0)))</f>
        <v/>
      </c>
      <c r="AX178" s="449" t="str">
        <f t="array" ref="AX178">IF($AT178&gt;$AR$177,"",INDEX(AO$178:AO$189,MATCH($AT178,$AP$178:$AP$189,0)))</f>
        <v/>
      </c>
      <c r="BI178"/>
      <c r="BJ178"/>
      <c r="BM178" s="80">
        <f t="shared" ref="BM178:BM184" si="59">COUNTIF($BN$86:$BN$91,"&lt;="&amp;BN178)</f>
        <v>1</v>
      </c>
      <c r="BN178" s="80" t="str">
        <f>IF(BF178=$AP$14,BI178,"xx")</f>
        <v>xx</v>
      </c>
      <c r="BO178" s="80" t="e">
        <f t="shared" ref="BO178:BO184" si="60">VLOOKUP(ROW()-ROW($BO$85),$BM$86:$BN$91,2,FALSE)</f>
        <v>#N/A</v>
      </c>
      <c r="BP178" s="81" t="e">
        <f>IF(COUNT(SEARCH({"xx";"xxx";"xxxx";"xxxxx";"xxxxxx";"xxxxxxx"},A82)),"-",BO178)</f>
        <v>#N/A</v>
      </c>
    </row>
    <row r="179" spans="3:68" ht="37.5" hidden="1" customHeight="1" x14ac:dyDescent="0.25">
      <c r="C179" s="666"/>
      <c r="D179" s="27"/>
      <c r="E179" s="641"/>
      <c r="F179" s="641"/>
      <c r="G179" s="641"/>
      <c r="H179" s="641"/>
      <c r="I179" s="27" t="s">
        <v>49</v>
      </c>
      <c r="J179" s="284" t="s">
        <v>43</v>
      </c>
      <c r="K179" s="582"/>
      <c r="L179" s="587"/>
      <c r="M179" s="587"/>
      <c r="N179" s="587"/>
      <c r="O179" s="58"/>
      <c r="P179"/>
      <c r="Q179" s="138">
        <v>1</v>
      </c>
      <c r="S179" s="138">
        <v>1</v>
      </c>
      <c r="T179" s="138">
        <v>1</v>
      </c>
      <c r="W179" s="714"/>
      <c r="X179" s="443" t="s">
        <v>49</v>
      </c>
      <c r="Y179" s="670" t="str">
        <f t="shared" ref="Y179:Y189" si="61">LOOKUP(Q179,$AG$13:$AG$29,$AH$13:$AH$29)</f>
        <v/>
      </c>
      <c r="Z179" s="670"/>
      <c r="AA179" s="670"/>
      <c r="AB179" s="671"/>
      <c r="AC179" s="443" t="s">
        <v>49</v>
      </c>
      <c r="AD179" s="670" t="str">
        <f t="shared" si="54"/>
        <v/>
      </c>
      <c r="AE179" s="670"/>
      <c r="AF179" s="670"/>
      <c r="AG179" s="671"/>
      <c r="AH179" s="444" t="str">
        <f t="shared" ref="AH179:AH189" si="62">LOOKUP(S179,$AL$13:$AL$16,$AM$13:$AM$16)</f>
        <v/>
      </c>
      <c r="AI179" s="444" t="str">
        <f t="shared" ref="AI179:AI189" si="63">LOOKUP(T179,$AL$13:$AL$16,$AN$13:$AN$16)</f>
        <v/>
      </c>
      <c r="AL179" s="450" t="str">
        <f t="shared" si="56"/>
        <v/>
      </c>
      <c r="AM179" s="450" t="str">
        <f t="shared" si="57"/>
        <v/>
      </c>
      <c r="AN179" s="451" t="str">
        <f t="shared" si="52"/>
        <v/>
      </c>
      <c r="AO179" s="452" t="str">
        <f t="shared" si="53"/>
        <v/>
      </c>
      <c r="AP179" s="448">
        <f t="shared" si="58"/>
        <v>0</v>
      </c>
      <c r="AT179" s="448">
        <v>2</v>
      </c>
      <c r="AU179" s="449" t="str">
        <f t="array" ref="AU179">IF($AT179&gt;$AR$177,"",INDEX(AL$178:AL$189,MATCH($AT179,$AP$178:$AP$189,0)))</f>
        <v/>
      </c>
      <c r="AV179" s="449" t="str">
        <f t="array" ref="AV179">IF($AT179&gt;$AR$177,"",INDEX(AM$178:AM$189,MATCH($AT179,$AP$178:$AP$189,0)))</f>
        <v/>
      </c>
      <c r="AW179" s="449" t="str">
        <f t="array" ref="AW179">IF($AT179&gt;$AR$177,"",INDEX(AN$178:AN$189,MATCH($AT179,$AP$178:$AP$189,0)))</f>
        <v/>
      </c>
      <c r="AX179" s="449" t="str">
        <f t="array" ref="AX179">IF($AT179&gt;$AR$177,"",INDEX(AO$178:AO$189,MATCH($AT179,$AP$178:$AP$189,0)))</f>
        <v/>
      </c>
      <c r="BI179"/>
      <c r="BJ179"/>
      <c r="BM179" s="80">
        <f t="shared" si="59"/>
        <v>2</v>
      </c>
      <c r="BN179" s="80" t="str">
        <f>IF(BF179=$AP$14,BI179,"xxx")</f>
        <v>xxx</v>
      </c>
      <c r="BO179" s="80" t="e">
        <f t="shared" si="60"/>
        <v>#N/A</v>
      </c>
      <c r="BP179" s="81" t="e">
        <f>IF(COUNT(SEARCH({"xx";"xxx";"xxxx";"xxxxx";"xxxxxx";"xxxxxxx"},A83)),"-",BO179)</f>
        <v>#N/A</v>
      </c>
    </row>
    <row r="180" spans="3:68" ht="37.5" hidden="1" customHeight="1" x14ac:dyDescent="0.25">
      <c r="C180" s="666"/>
      <c r="D180" s="27"/>
      <c r="E180" s="641"/>
      <c r="F180" s="641"/>
      <c r="G180" s="641"/>
      <c r="H180" s="641"/>
      <c r="I180" s="27" t="s">
        <v>49</v>
      </c>
      <c r="J180" s="284" t="s">
        <v>43</v>
      </c>
      <c r="K180" s="582"/>
      <c r="L180" s="587"/>
      <c r="M180" s="587"/>
      <c r="N180" s="587"/>
      <c r="O180" s="58"/>
      <c r="P180"/>
      <c r="Q180" s="138">
        <v>1</v>
      </c>
      <c r="S180" s="138">
        <v>1</v>
      </c>
      <c r="T180" s="138">
        <v>1</v>
      </c>
      <c r="W180" s="714"/>
      <c r="X180" s="443" t="s">
        <v>49</v>
      </c>
      <c r="Y180" s="670" t="str">
        <f t="shared" si="61"/>
        <v/>
      </c>
      <c r="Z180" s="670"/>
      <c r="AA180" s="670"/>
      <c r="AB180" s="671"/>
      <c r="AC180" s="443" t="s">
        <v>49</v>
      </c>
      <c r="AD180" s="670" t="str">
        <f t="shared" si="54"/>
        <v/>
      </c>
      <c r="AE180" s="670"/>
      <c r="AF180" s="670"/>
      <c r="AG180" s="671"/>
      <c r="AH180" s="444" t="str">
        <f t="shared" si="62"/>
        <v/>
      </c>
      <c r="AI180" s="444" t="str">
        <f t="shared" si="63"/>
        <v/>
      </c>
      <c r="AL180" s="450" t="str">
        <f t="shared" si="56"/>
        <v/>
      </c>
      <c r="AM180" s="450" t="str">
        <f t="shared" si="57"/>
        <v/>
      </c>
      <c r="AN180" s="451" t="str">
        <f t="shared" si="52"/>
        <v/>
      </c>
      <c r="AO180" s="452" t="str">
        <f t="shared" si="53"/>
        <v/>
      </c>
      <c r="AP180" s="448">
        <f t="shared" si="58"/>
        <v>0</v>
      </c>
      <c r="AT180" s="448">
        <v>3</v>
      </c>
      <c r="AU180" s="449" t="str">
        <f t="array" ref="AU180">IF($AT180&gt;$AR$177,"",INDEX(AL$178:AL$189,MATCH($AT180,$AP$178:$AP$189,0)))</f>
        <v/>
      </c>
      <c r="AV180" s="449" t="str">
        <f t="array" ref="AV180">IF($AT180&gt;$AR$177,"",INDEX(AM$178:AM$189,MATCH($AT180,$AP$178:$AP$189,0)))</f>
        <v/>
      </c>
      <c r="AW180" s="449" t="str">
        <f t="array" ref="AW180">IF($AT180&gt;$AR$177,"",INDEX(AN$178:AN$189,MATCH($AT180,$AP$178:$AP$189,0)))</f>
        <v/>
      </c>
      <c r="AX180" s="449" t="str">
        <f t="array" ref="AX180">IF($AT180&gt;$AR$177,"",INDEX(AO$178:AO$189,MATCH($AT180,$AP$178:$AP$189,0)))</f>
        <v/>
      </c>
      <c r="BI180"/>
      <c r="BJ180"/>
      <c r="BM180" s="80">
        <f t="shared" si="59"/>
        <v>3</v>
      </c>
      <c r="BN180" s="80" t="str">
        <f>IF(BF180=$AP$14,BI180,"xxxx")</f>
        <v>xxxx</v>
      </c>
      <c r="BO180" s="80" t="e">
        <f t="shared" si="60"/>
        <v>#N/A</v>
      </c>
      <c r="BP180" s="81" t="e">
        <f>IF(COUNT(SEARCH({"xx";"xxx";"xxxx";"xxxxx";"xxxxxx";"xxxxxxx"},A84)),"-",BO180)</f>
        <v>#N/A</v>
      </c>
    </row>
    <row r="181" spans="3:68" ht="37.5" hidden="1" customHeight="1" x14ac:dyDescent="0.25">
      <c r="C181" s="666"/>
      <c r="D181" s="27"/>
      <c r="E181" s="641"/>
      <c r="F181" s="641"/>
      <c r="G181" s="641"/>
      <c r="H181" s="641"/>
      <c r="I181" s="27" t="s">
        <v>49</v>
      </c>
      <c r="J181" s="284" t="s">
        <v>43</v>
      </c>
      <c r="K181" s="582"/>
      <c r="L181" s="587"/>
      <c r="M181" s="587"/>
      <c r="N181" s="587"/>
      <c r="O181" s="58"/>
      <c r="P181"/>
      <c r="Q181" s="138">
        <v>1</v>
      </c>
      <c r="S181" s="138">
        <v>1</v>
      </c>
      <c r="T181" s="138">
        <v>1</v>
      </c>
      <c r="W181" s="714"/>
      <c r="X181" s="443" t="s">
        <v>49</v>
      </c>
      <c r="Y181" s="670" t="str">
        <f t="shared" si="61"/>
        <v/>
      </c>
      <c r="Z181" s="670"/>
      <c r="AA181" s="670"/>
      <c r="AB181" s="671"/>
      <c r="AC181" s="443" t="s">
        <v>49</v>
      </c>
      <c r="AD181" s="670" t="str">
        <f t="shared" si="54"/>
        <v/>
      </c>
      <c r="AE181" s="670"/>
      <c r="AF181" s="670"/>
      <c r="AG181" s="671"/>
      <c r="AH181" s="444" t="str">
        <f t="shared" si="62"/>
        <v/>
      </c>
      <c r="AI181" s="444" t="str">
        <f t="shared" si="63"/>
        <v/>
      </c>
      <c r="AL181" s="450" t="str">
        <f t="shared" si="56"/>
        <v/>
      </c>
      <c r="AM181" s="450" t="str">
        <f t="shared" si="57"/>
        <v/>
      </c>
      <c r="AN181" s="451" t="str">
        <f t="shared" si="52"/>
        <v/>
      </c>
      <c r="AO181" s="452" t="str">
        <f t="shared" si="53"/>
        <v/>
      </c>
      <c r="AP181" s="448">
        <f t="shared" si="58"/>
        <v>0</v>
      </c>
      <c r="AT181" s="448">
        <v>4</v>
      </c>
      <c r="AU181" s="449" t="str">
        <f t="array" ref="AU181">IF($AT181&gt;$AR$177,"",INDEX(AL$178:AL$189,MATCH($AT181,$AP$178:$AP$189,0)))</f>
        <v/>
      </c>
      <c r="AV181" s="449" t="str">
        <f t="array" ref="AV181">IF($AT181&gt;$AR$177,"",INDEX(AM$178:AM$189,MATCH($AT181,$AP$178:$AP$189,0)))</f>
        <v/>
      </c>
      <c r="AW181" s="449" t="str">
        <f t="array" ref="AW181">IF($AT181&gt;$AR$177,"",INDEX(AN$178:AN$189,MATCH($AT181,$AP$178:$AP$189,0)))</f>
        <v/>
      </c>
      <c r="AX181" s="449" t="str">
        <f t="array" ref="AX181">IF($AT181&gt;$AR$177,"",INDEX(AO$178:AO$189,MATCH($AT181,$AP$178:$AP$189,0)))</f>
        <v/>
      </c>
      <c r="BI181"/>
      <c r="BJ181"/>
      <c r="BM181" s="80">
        <f t="shared" si="59"/>
        <v>4</v>
      </c>
      <c r="BN181" s="80" t="str">
        <f>IF(BF181=$AP$14,BI181,"xxxxx")</f>
        <v>xxxxx</v>
      </c>
      <c r="BO181" s="80" t="e">
        <f t="shared" si="60"/>
        <v>#N/A</v>
      </c>
      <c r="BP181" s="81" t="e">
        <f>IF(COUNT(SEARCH({"xx";"xxx";"xxxx";"xxxxx";"xxxxxx";"xxxxxxx"},A85)),"-",BO181)</f>
        <v>#N/A</v>
      </c>
    </row>
    <row r="182" spans="3:68" ht="37.5" hidden="1" customHeight="1" x14ac:dyDescent="0.25">
      <c r="C182" s="666"/>
      <c r="D182" s="27"/>
      <c r="E182" s="641"/>
      <c r="F182" s="641"/>
      <c r="G182" s="641"/>
      <c r="H182" s="641"/>
      <c r="I182" s="27" t="s">
        <v>49</v>
      </c>
      <c r="J182" s="284" t="s">
        <v>43</v>
      </c>
      <c r="K182" s="582"/>
      <c r="L182" s="587"/>
      <c r="M182" s="587"/>
      <c r="N182" s="587"/>
      <c r="O182" s="58"/>
      <c r="P182"/>
      <c r="Q182" s="138">
        <v>1</v>
      </c>
      <c r="S182" s="138">
        <v>1</v>
      </c>
      <c r="T182" s="138">
        <v>1</v>
      </c>
      <c r="W182" s="714"/>
      <c r="X182" s="443" t="s">
        <v>49</v>
      </c>
      <c r="Y182" s="670" t="str">
        <f t="shared" si="61"/>
        <v/>
      </c>
      <c r="Z182" s="670"/>
      <c r="AA182" s="670"/>
      <c r="AB182" s="671"/>
      <c r="AC182" s="443" t="s">
        <v>49</v>
      </c>
      <c r="AD182" s="670" t="str">
        <f t="shared" si="54"/>
        <v/>
      </c>
      <c r="AE182" s="670"/>
      <c r="AF182" s="670"/>
      <c r="AG182" s="671"/>
      <c r="AH182" s="444" t="str">
        <f t="shared" si="62"/>
        <v/>
      </c>
      <c r="AI182" s="444" t="str">
        <f t="shared" si="63"/>
        <v/>
      </c>
      <c r="AL182" s="450" t="str">
        <f t="shared" si="56"/>
        <v/>
      </c>
      <c r="AM182" s="450" t="str">
        <f t="shared" si="57"/>
        <v/>
      </c>
      <c r="AN182" s="451" t="str">
        <f t="shared" si="52"/>
        <v/>
      </c>
      <c r="AO182" s="452" t="str">
        <f t="shared" si="53"/>
        <v/>
      </c>
      <c r="AP182" s="448">
        <f t="shared" si="58"/>
        <v>0</v>
      </c>
      <c r="AT182" s="448">
        <v>5</v>
      </c>
      <c r="AU182" s="449" t="str">
        <f t="array" ref="AU182">IF($AT182&gt;$AR$177,"",INDEX(AL$178:AL$189,MATCH($AT182,$AP$178:$AP$189,0)))</f>
        <v/>
      </c>
      <c r="AV182" s="449" t="str">
        <f t="array" ref="AV182">IF($AT182&gt;$AR$177,"",INDEX(AM$178:AM$189,MATCH($AT182,$AP$178:$AP$189,0)))</f>
        <v/>
      </c>
      <c r="AW182" s="449" t="str">
        <f t="array" ref="AW182">IF($AT182&gt;$AR$177,"",INDEX(AN$178:AN$189,MATCH($AT182,$AP$178:$AP$189,0)))</f>
        <v/>
      </c>
      <c r="AX182" s="449" t="str">
        <f t="array" ref="AX182">IF($AT182&gt;$AR$177,"",INDEX(AO$178:AO$189,MATCH($AT182,$AP$178:$AP$189,0)))</f>
        <v/>
      </c>
      <c r="BI182"/>
      <c r="BJ182"/>
      <c r="BM182" s="80">
        <f t="shared" si="59"/>
        <v>5</v>
      </c>
      <c r="BN182" s="80" t="str">
        <f>IF(BF182=$AP$14,BI182,"xxxxxx")</f>
        <v>xxxxxx</v>
      </c>
      <c r="BO182" s="80" t="e">
        <f t="shared" si="60"/>
        <v>#N/A</v>
      </c>
      <c r="BP182" s="81" t="e">
        <f>IF(COUNT(SEARCH({"xx";"xxx";"xxxx";"xxxxx";"xxxxxx";"xxxxxxx"},A86)),"-",BO182)</f>
        <v>#N/A</v>
      </c>
    </row>
    <row r="183" spans="3:68" ht="37.5" hidden="1" customHeight="1" x14ac:dyDescent="0.25">
      <c r="C183" s="666"/>
      <c r="D183" s="27"/>
      <c r="E183" s="641"/>
      <c r="F183" s="641"/>
      <c r="G183" s="641"/>
      <c r="H183" s="641"/>
      <c r="I183" s="27" t="s">
        <v>49</v>
      </c>
      <c r="J183" s="284" t="s">
        <v>43</v>
      </c>
      <c r="K183" s="582"/>
      <c r="L183" s="587"/>
      <c r="M183" s="587"/>
      <c r="N183" s="587"/>
      <c r="O183" s="58"/>
      <c r="P183"/>
      <c r="Q183" s="138">
        <v>1</v>
      </c>
      <c r="S183" s="138">
        <v>1</v>
      </c>
      <c r="T183" s="138">
        <v>1</v>
      </c>
      <c r="W183" s="714"/>
      <c r="X183" s="453" t="s">
        <v>49</v>
      </c>
      <c r="Y183" s="670" t="str">
        <f t="shared" si="61"/>
        <v/>
      </c>
      <c r="Z183" s="670"/>
      <c r="AA183" s="670"/>
      <c r="AB183" s="671"/>
      <c r="AC183" s="453" t="s">
        <v>49</v>
      </c>
      <c r="AD183" s="668" t="str">
        <f t="shared" si="54"/>
        <v/>
      </c>
      <c r="AE183" s="668"/>
      <c r="AF183" s="668"/>
      <c r="AG183" s="669"/>
      <c r="AH183" s="444" t="str">
        <f t="shared" si="62"/>
        <v/>
      </c>
      <c r="AI183" s="444" t="str">
        <f t="shared" si="63"/>
        <v/>
      </c>
      <c r="AL183" s="450" t="str">
        <f t="shared" si="56"/>
        <v/>
      </c>
      <c r="AM183" s="450" t="str">
        <f t="shared" si="57"/>
        <v/>
      </c>
      <c r="AN183" s="451" t="str">
        <f t="shared" si="52"/>
        <v/>
      </c>
      <c r="AO183" s="452" t="str">
        <f t="shared" si="53"/>
        <v/>
      </c>
      <c r="AP183" s="448">
        <f t="shared" si="58"/>
        <v>0</v>
      </c>
      <c r="AT183" s="448">
        <v>6</v>
      </c>
      <c r="AU183" s="449" t="str">
        <f t="array" ref="AU183">IF($AT183&gt;$AR$177,"",INDEX(AL$178:AL$189,MATCH($AT183,$AP$178:$AP$189,0)))</f>
        <v/>
      </c>
      <c r="AV183" s="449" t="str">
        <f t="array" ref="AV183">IF($AT183&gt;$AR$177,"",INDEX(AM$178:AM$189,MATCH($AT183,$AP$178:$AP$189,0)))</f>
        <v/>
      </c>
      <c r="AW183" s="449" t="str">
        <f t="array" ref="AW183">IF($AT183&gt;$AR$177,"",INDEX(AN$178:AN$189,MATCH($AT183,$AP$178:$AP$189,0)))</f>
        <v/>
      </c>
      <c r="AX183" s="449" t="str">
        <f t="array" ref="AX183">IF($AT183&gt;$AR$177,"",INDEX(AO$178:AO$189,MATCH($AT183,$AP$178:$AP$189,0)))</f>
        <v/>
      </c>
      <c r="BI183"/>
      <c r="BJ183"/>
      <c r="BM183" s="80">
        <f t="shared" si="59"/>
        <v>6</v>
      </c>
      <c r="BN183" s="80" t="str">
        <f>IF(BF183=$AP$14,BI183,"xxxxxxx")</f>
        <v>xxxxxxx</v>
      </c>
      <c r="BO183" s="80" t="e">
        <f t="shared" si="60"/>
        <v>#N/A</v>
      </c>
      <c r="BP183" s="81" t="b">
        <f>IF(COUNT(SEARCH({"XX";"XXX";"XXXX";"XXXXX";"XXXXXX";"XXXXXXX"},BO183)),BO183)</f>
        <v>0</v>
      </c>
    </row>
    <row r="184" spans="3:68" ht="37.5" hidden="1" customHeight="1" x14ac:dyDescent="0.25">
      <c r="C184" s="666"/>
      <c r="D184" s="27"/>
      <c r="E184" s="641"/>
      <c r="F184" s="641"/>
      <c r="G184" s="641"/>
      <c r="H184" s="641"/>
      <c r="I184" s="27" t="s">
        <v>49</v>
      </c>
      <c r="J184" s="284" t="s">
        <v>43</v>
      </c>
      <c r="K184" s="582"/>
      <c r="L184" s="587"/>
      <c r="M184" s="587"/>
      <c r="N184" s="587"/>
      <c r="O184" s="58"/>
      <c r="P184"/>
      <c r="Q184" s="138">
        <v>1</v>
      </c>
      <c r="S184" s="138">
        <v>1</v>
      </c>
      <c r="T184" s="138">
        <v>1</v>
      </c>
      <c r="W184" s="714"/>
      <c r="X184" s="453" t="s">
        <v>49</v>
      </c>
      <c r="Y184" s="670" t="str">
        <f t="shared" si="61"/>
        <v/>
      </c>
      <c r="Z184" s="670"/>
      <c r="AA184" s="670"/>
      <c r="AB184" s="671"/>
      <c r="AC184" s="453" t="s">
        <v>49</v>
      </c>
      <c r="AD184" s="668" t="str">
        <f t="shared" si="54"/>
        <v/>
      </c>
      <c r="AE184" s="668"/>
      <c r="AF184" s="668"/>
      <c r="AG184" s="669"/>
      <c r="AH184" s="444" t="str">
        <f t="shared" si="62"/>
        <v/>
      </c>
      <c r="AI184" s="444" t="str">
        <f t="shared" si="63"/>
        <v/>
      </c>
      <c r="AL184" s="450" t="str">
        <f>Y184</f>
        <v/>
      </c>
      <c r="AM184" s="450" t="str">
        <f>AD184</f>
        <v/>
      </c>
      <c r="AN184" s="451" t="str">
        <f>AH184</f>
        <v/>
      </c>
      <c r="AO184" s="452" t="str">
        <f>AI184</f>
        <v/>
      </c>
      <c r="AP184" s="448">
        <f t="shared" si="58"/>
        <v>0</v>
      </c>
      <c r="AT184" s="448">
        <v>7</v>
      </c>
      <c r="AU184" s="449" t="str">
        <f t="array" ref="AU184">IF($AT184&gt;$AR$177,"",INDEX(AL$178:AL$189,MATCH($AT184,$AP$178:$AP$189,0)))</f>
        <v/>
      </c>
      <c r="AV184" s="449" t="str">
        <f t="array" ref="AV184">IF($AT184&gt;$AR$177,"",INDEX(AM$178:AM$189,MATCH($AT184,$AP$178:$AP$189,0)))</f>
        <v/>
      </c>
      <c r="AW184" s="449" t="str">
        <f t="array" ref="AW184">IF($AT184&gt;$AR$177,"",INDEX(AN$178:AN$189,MATCH($AT184,$AP$178:$AP$189,0)))</f>
        <v/>
      </c>
      <c r="AX184" s="449" t="str">
        <f t="array" ref="AX184">IF($AT184&gt;$AR$177,"",INDEX(AO$178:AO$189,MATCH($AT184,$AP$178:$AP$189,0)))</f>
        <v/>
      </c>
      <c r="BI184"/>
      <c r="BJ184"/>
      <c r="BM184" s="80">
        <f t="shared" si="59"/>
        <v>6</v>
      </c>
      <c r="BN184" s="80" t="str">
        <f>IF(BF184=$AP$14,BI184,"xxxxxxx")</f>
        <v>xxxxxxx</v>
      </c>
      <c r="BO184" s="80" t="e">
        <f t="shared" si="60"/>
        <v>#N/A</v>
      </c>
      <c r="BP184" s="81" t="b">
        <f>IF(COUNT(SEARCH({"XX";"XXX";"XXXX";"XXXXX";"XXXXXX";"XXXXXXX"},BO184)),BO184)</f>
        <v>0</v>
      </c>
    </row>
    <row r="185" spans="3:68" ht="37.5" hidden="1" customHeight="1" x14ac:dyDescent="0.25">
      <c r="C185" s="666"/>
      <c r="D185" s="27"/>
      <c r="E185" s="588"/>
      <c r="F185" s="588"/>
      <c r="G185" s="588"/>
      <c r="H185" s="588"/>
      <c r="I185" s="27" t="s">
        <v>49</v>
      </c>
      <c r="J185" s="284" t="s">
        <v>43</v>
      </c>
      <c r="K185" s="582"/>
      <c r="L185" s="587"/>
      <c r="M185" s="587"/>
      <c r="N185" s="587"/>
      <c r="O185" s="58"/>
      <c r="P185"/>
      <c r="Q185" s="138">
        <v>1</v>
      </c>
      <c r="S185" s="138">
        <v>1</v>
      </c>
      <c r="T185" s="138">
        <v>1</v>
      </c>
      <c r="W185" s="714"/>
      <c r="X185" s="453" t="s">
        <v>49</v>
      </c>
      <c r="Y185" s="670" t="str">
        <f t="shared" si="61"/>
        <v/>
      </c>
      <c r="Z185" s="670"/>
      <c r="AA185" s="670"/>
      <c r="AB185" s="671"/>
      <c r="AC185" s="453" t="s">
        <v>49</v>
      </c>
      <c r="AD185" s="668" t="str">
        <f t="shared" si="54"/>
        <v/>
      </c>
      <c r="AE185" s="668"/>
      <c r="AF185" s="668"/>
      <c r="AG185" s="669"/>
      <c r="AH185" s="444" t="str">
        <f t="shared" si="62"/>
        <v/>
      </c>
      <c r="AI185" s="444" t="str">
        <f t="shared" si="63"/>
        <v/>
      </c>
      <c r="AL185" s="450" t="str">
        <f t="shared" ref="AL185:AL188" si="64">Y185</f>
        <v/>
      </c>
      <c r="AM185" s="450" t="str">
        <f t="shared" ref="AM185:AM188" si="65">AD185</f>
        <v/>
      </c>
      <c r="AN185" s="451" t="str">
        <f t="shared" ref="AN185:AN188" si="66">AH185</f>
        <v/>
      </c>
      <c r="AO185" s="452" t="str">
        <f t="shared" ref="AO185:AO188" si="67">AI185</f>
        <v/>
      </c>
      <c r="AP185" s="448">
        <f t="shared" si="58"/>
        <v>0</v>
      </c>
      <c r="AT185" s="448">
        <v>8</v>
      </c>
      <c r="AU185" s="449" t="str">
        <f t="array" ref="AU185">IF($AT185&gt;$AR$177,"",INDEX(AL$178:AL$189,MATCH($AT185,$AP$178:$AP$189,0)))</f>
        <v/>
      </c>
      <c r="AV185" s="449" t="str">
        <f t="array" ref="AV185">IF($AT185&gt;$AR$177,"",INDEX(AM$178:AM$189,MATCH($AT185,$AP$178:$AP$189,0)))</f>
        <v/>
      </c>
      <c r="AW185" s="449" t="str">
        <f t="array" ref="AW185">IF($AT185&gt;$AR$177,"",INDEX(AN$178:AN$189,MATCH($AT185,$AP$178:$AP$189,0)))</f>
        <v/>
      </c>
      <c r="AX185" s="449" t="str">
        <f t="array" ref="AX185">IF($AT185&gt;$AR$177,"",INDEX(AO$178:AO$189,MATCH($AT185,$AP$178:$AP$189,0)))</f>
        <v/>
      </c>
      <c r="BI185"/>
      <c r="BJ185"/>
      <c r="BM185" s="80"/>
      <c r="BN185" s="80"/>
      <c r="BO185" s="80"/>
      <c r="BP185" s="81"/>
    </row>
    <row r="186" spans="3:68" ht="37.5" hidden="1" customHeight="1" x14ac:dyDescent="0.25">
      <c r="C186" s="666"/>
      <c r="D186" s="27"/>
      <c r="E186" s="588"/>
      <c r="F186" s="588"/>
      <c r="G186" s="588"/>
      <c r="H186" s="588"/>
      <c r="I186" s="27" t="s">
        <v>49</v>
      </c>
      <c r="J186" s="284" t="s">
        <v>43</v>
      </c>
      <c r="K186" s="582"/>
      <c r="L186" s="587"/>
      <c r="M186" s="587"/>
      <c r="N186" s="587"/>
      <c r="O186" s="58"/>
      <c r="P186"/>
      <c r="Q186" s="138">
        <v>1</v>
      </c>
      <c r="S186" s="138">
        <v>1</v>
      </c>
      <c r="T186" s="138">
        <v>1</v>
      </c>
      <c r="W186" s="714"/>
      <c r="X186" s="453" t="s">
        <v>49</v>
      </c>
      <c r="Y186" s="670" t="str">
        <f t="shared" si="61"/>
        <v/>
      </c>
      <c r="Z186" s="670"/>
      <c r="AA186" s="670"/>
      <c r="AB186" s="671"/>
      <c r="AC186" s="453" t="s">
        <v>49</v>
      </c>
      <c r="AD186" s="668" t="str">
        <f t="shared" si="54"/>
        <v/>
      </c>
      <c r="AE186" s="668"/>
      <c r="AF186" s="668"/>
      <c r="AG186" s="669"/>
      <c r="AH186" s="444" t="str">
        <f t="shared" si="62"/>
        <v/>
      </c>
      <c r="AI186" s="444" t="str">
        <f t="shared" si="63"/>
        <v/>
      </c>
      <c r="AL186" s="450" t="str">
        <f t="shared" si="64"/>
        <v/>
      </c>
      <c r="AM186" s="450" t="str">
        <f t="shared" si="65"/>
        <v/>
      </c>
      <c r="AN186" s="451" t="str">
        <f t="shared" si="66"/>
        <v/>
      </c>
      <c r="AO186" s="452" t="str">
        <f t="shared" si="67"/>
        <v/>
      </c>
      <c r="AP186" s="448">
        <f t="shared" si="58"/>
        <v>0</v>
      </c>
      <c r="AT186" s="448">
        <v>9</v>
      </c>
      <c r="AU186" s="449" t="str">
        <f t="array" ref="AU186">IF($AT186&gt;$AR$177,"",INDEX(AL$178:AL$189,MATCH($AT186,$AP$178:$AP$189,0)))</f>
        <v/>
      </c>
      <c r="AV186" s="449" t="str">
        <f t="array" ref="AV186">IF($AT186&gt;$AR$177,"",INDEX(AM$178:AM$189,MATCH($AT186,$AP$178:$AP$189,0)))</f>
        <v/>
      </c>
      <c r="AW186" s="449" t="str">
        <f t="array" ref="AW186">IF($AT186&gt;$AR$177,"",INDEX(AN$178:AN$189,MATCH($AT186,$AP$178:$AP$189,0)))</f>
        <v/>
      </c>
      <c r="AX186" s="449" t="str">
        <f t="array" ref="AX186">IF($AT186&gt;$AR$177,"",INDEX(AO$178:AO$189,MATCH($AT186,$AP$178:$AP$189,0)))</f>
        <v/>
      </c>
      <c r="BI186"/>
      <c r="BJ186"/>
      <c r="BM186" s="80"/>
      <c r="BN186" s="80"/>
      <c r="BO186" s="80"/>
      <c r="BP186" s="81"/>
    </row>
    <row r="187" spans="3:68" ht="37.5" hidden="1" customHeight="1" x14ac:dyDescent="0.25">
      <c r="C187" s="666"/>
      <c r="D187" s="27"/>
      <c r="E187" s="588"/>
      <c r="F187" s="588"/>
      <c r="G187" s="588"/>
      <c r="H187" s="588"/>
      <c r="I187" s="27" t="s">
        <v>49</v>
      </c>
      <c r="J187" s="284"/>
      <c r="K187" s="582"/>
      <c r="L187" s="587"/>
      <c r="M187" s="587"/>
      <c r="N187" s="587"/>
      <c r="O187" s="58"/>
      <c r="P187"/>
      <c r="Q187" s="138">
        <v>1</v>
      </c>
      <c r="S187" s="138">
        <v>1</v>
      </c>
      <c r="T187" s="138">
        <v>1</v>
      </c>
      <c r="W187" s="714"/>
      <c r="X187" s="453" t="s">
        <v>49</v>
      </c>
      <c r="Y187" s="670" t="str">
        <f t="shared" si="61"/>
        <v/>
      </c>
      <c r="Z187" s="670"/>
      <c r="AA187" s="670"/>
      <c r="AB187" s="671"/>
      <c r="AC187" s="453" t="s">
        <v>49</v>
      </c>
      <c r="AD187" s="668" t="str">
        <f t="shared" si="54"/>
        <v/>
      </c>
      <c r="AE187" s="668"/>
      <c r="AF187" s="668"/>
      <c r="AG187" s="669"/>
      <c r="AH187" s="444" t="str">
        <f t="shared" si="62"/>
        <v/>
      </c>
      <c r="AI187" s="444" t="str">
        <f t="shared" si="63"/>
        <v/>
      </c>
      <c r="AL187" s="450" t="str">
        <f t="shared" si="64"/>
        <v/>
      </c>
      <c r="AM187" s="450" t="str">
        <f t="shared" si="65"/>
        <v/>
      </c>
      <c r="AN187" s="451" t="str">
        <f t="shared" si="66"/>
        <v/>
      </c>
      <c r="AO187" s="452" t="str">
        <f t="shared" si="67"/>
        <v/>
      </c>
      <c r="AP187" s="448">
        <f t="shared" si="58"/>
        <v>0</v>
      </c>
      <c r="AT187" s="448">
        <v>10</v>
      </c>
      <c r="AU187" s="449" t="str">
        <f t="array" ref="AU187">IF($AT187&gt;$AR$177,"",INDEX(AL$178:AL$189,MATCH($AT187,$AP$178:$AP$189,0)))</f>
        <v/>
      </c>
      <c r="AV187" s="449" t="str">
        <f t="array" ref="AV187">IF($AT187&gt;$AR$177,"",INDEX(AM$178:AM$189,MATCH($AT187,$AP$178:$AP$189,0)))</f>
        <v/>
      </c>
      <c r="AW187" s="449" t="str">
        <f t="array" ref="AW187">IF($AT187&gt;$AR$177,"",INDEX(AN$178:AN$189,MATCH($AT187,$AP$178:$AP$189,0)))</f>
        <v/>
      </c>
      <c r="AX187" s="449" t="str">
        <f t="array" ref="AX187">IF($AT187&gt;$AR$177,"",INDEX(AO$178:AO$189,MATCH($AT187,$AP$178:$AP$189,0)))</f>
        <v/>
      </c>
      <c r="BI187"/>
      <c r="BJ187"/>
      <c r="BM187" s="80"/>
      <c r="BN187" s="80"/>
      <c r="BO187" s="80"/>
      <c r="BP187" s="81"/>
    </row>
    <row r="188" spans="3:68" ht="37.5" hidden="1" customHeight="1" x14ac:dyDescent="0.25">
      <c r="C188" s="666"/>
      <c r="D188" s="27"/>
      <c r="E188" s="588"/>
      <c r="F188" s="588"/>
      <c r="G188" s="588"/>
      <c r="H188" s="588"/>
      <c r="I188" s="27" t="s">
        <v>49</v>
      </c>
      <c r="J188" s="284"/>
      <c r="K188" s="582"/>
      <c r="L188" s="587"/>
      <c r="M188" s="587"/>
      <c r="N188" s="587"/>
      <c r="O188" s="58"/>
      <c r="P188"/>
      <c r="Q188" s="138">
        <v>1</v>
      </c>
      <c r="S188" s="138">
        <v>1</v>
      </c>
      <c r="T188" s="138">
        <v>1</v>
      </c>
      <c r="W188" s="714"/>
      <c r="X188" s="453" t="s">
        <v>49</v>
      </c>
      <c r="Y188" s="670" t="str">
        <f t="shared" si="61"/>
        <v/>
      </c>
      <c r="Z188" s="670"/>
      <c r="AA188" s="670"/>
      <c r="AB188" s="671"/>
      <c r="AC188" s="453" t="s">
        <v>49</v>
      </c>
      <c r="AD188" s="668" t="str">
        <f t="shared" si="54"/>
        <v/>
      </c>
      <c r="AE188" s="668"/>
      <c r="AF188" s="668"/>
      <c r="AG188" s="669"/>
      <c r="AH188" s="444" t="str">
        <f t="shared" si="62"/>
        <v/>
      </c>
      <c r="AI188" s="444" t="str">
        <f t="shared" si="63"/>
        <v/>
      </c>
      <c r="AL188" s="450" t="str">
        <f t="shared" si="64"/>
        <v/>
      </c>
      <c r="AM188" s="450" t="str">
        <f t="shared" si="65"/>
        <v/>
      </c>
      <c r="AN188" s="451" t="str">
        <f t="shared" si="66"/>
        <v/>
      </c>
      <c r="AO188" s="452" t="str">
        <f t="shared" si="67"/>
        <v/>
      </c>
      <c r="AP188" s="448">
        <f t="shared" si="58"/>
        <v>0</v>
      </c>
      <c r="AT188" s="448">
        <v>11</v>
      </c>
      <c r="AU188" s="449" t="str">
        <f t="array" ref="AU188">IF($AT188&gt;$AR$177,"",INDEX(AL$178:AL$189,MATCH($AT188,$AP$178:$AP$189,0)))</f>
        <v/>
      </c>
      <c r="AV188" s="449" t="str">
        <f t="array" ref="AV188">IF($AT188&gt;$AR$177,"",INDEX(AM$178:AM$189,MATCH($AT188,$AP$178:$AP$189,0)))</f>
        <v/>
      </c>
      <c r="AW188" s="449" t="str">
        <f t="array" ref="AW188">IF($AT188&gt;$AR$177,"",INDEX(AN$178:AN$189,MATCH($AT188,$AP$178:$AP$189,0)))</f>
        <v/>
      </c>
      <c r="AX188" s="449" t="str">
        <f t="array" ref="AX188">IF($AT188&gt;$AR$177,"",INDEX(AO$178:AO$189,MATCH($AT188,$AP$178:$AP$189,0)))</f>
        <v/>
      </c>
      <c r="BI188"/>
      <c r="BJ188"/>
      <c r="BM188" s="80"/>
      <c r="BN188" s="80"/>
      <c r="BO188" s="80"/>
      <c r="BP188" s="81"/>
    </row>
    <row r="189" spans="3:68" ht="37.5" hidden="1" customHeight="1" x14ac:dyDescent="0.25">
      <c r="C189" s="667"/>
      <c r="D189" s="27"/>
      <c r="E189" s="641"/>
      <c r="F189" s="641"/>
      <c r="G189" s="641"/>
      <c r="H189" s="641"/>
      <c r="I189" s="27" t="s">
        <v>49</v>
      </c>
      <c r="J189" s="284"/>
      <c r="K189" s="582"/>
      <c r="L189" s="587"/>
      <c r="M189" s="587"/>
      <c r="N189" s="587"/>
      <c r="O189" s="58"/>
      <c r="P189"/>
      <c r="Q189" s="138">
        <v>1</v>
      </c>
      <c r="S189" s="138">
        <v>1</v>
      </c>
      <c r="T189" s="138">
        <v>1</v>
      </c>
      <c r="W189" s="715"/>
      <c r="X189" s="453" t="s">
        <v>49</v>
      </c>
      <c r="Y189" s="670" t="str">
        <f t="shared" si="61"/>
        <v/>
      </c>
      <c r="Z189" s="670"/>
      <c r="AA189" s="670"/>
      <c r="AB189" s="671"/>
      <c r="AC189" s="453" t="s">
        <v>49</v>
      </c>
      <c r="AD189" s="668" t="str">
        <f t="shared" si="54"/>
        <v/>
      </c>
      <c r="AE189" s="668"/>
      <c r="AF189" s="668"/>
      <c r="AG189" s="669"/>
      <c r="AH189" s="444" t="str">
        <f t="shared" si="62"/>
        <v/>
      </c>
      <c r="AI189" s="444" t="str">
        <f t="shared" si="63"/>
        <v/>
      </c>
      <c r="AL189" s="450" t="str">
        <f>Y189</f>
        <v/>
      </c>
      <c r="AM189" s="450" t="str">
        <f>AD189</f>
        <v/>
      </c>
      <c r="AN189" s="451" t="str">
        <f>AH189</f>
        <v/>
      </c>
      <c r="AO189" s="452" t="str">
        <f>AI189</f>
        <v/>
      </c>
      <c r="AP189" s="448">
        <f>SUM(AND(AN189=$AL$34, AO189=$AM$34),AP188)</f>
        <v>0</v>
      </c>
      <c r="AT189" s="448">
        <v>12</v>
      </c>
      <c r="AU189" s="449" t="str">
        <f t="array" ref="AU189">IF($AT189&gt;$AR$177,"",INDEX(AL$178:AL$189,MATCH($AT189,$AP$178:$AP$189,0)))</f>
        <v/>
      </c>
      <c r="AV189" s="449" t="str">
        <f t="array" ref="AV189">IF($AT189&gt;$AR$177,"",INDEX(AM$178:AM$189,MATCH($AT189,$AP$178:$AP$189,0)))</f>
        <v/>
      </c>
      <c r="AW189" s="449" t="str">
        <f t="array" ref="AW189">IF($AT189&gt;$AR$177,"",INDEX(AN$178:AN$189,MATCH($AT189,$AP$178:$AP$189,0)))</f>
        <v/>
      </c>
      <c r="AX189" s="449" t="str">
        <f t="array" ref="AX189">IF($AT189&gt;$AR$177,"",INDEX(AO$178:AO$189,MATCH($AT189,$AP$178:$AP$189,0)))</f>
        <v/>
      </c>
      <c r="BI189"/>
      <c r="BJ189"/>
      <c r="BM189" s="80">
        <f>COUNTIF($BN$86:$BN$91,"&lt;="&amp;BN189)</f>
        <v>6</v>
      </c>
      <c r="BN189" s="80" t="str">
        <f>IF(BF189=$AP$14,BI189,"xxxxxxx")</f>
        <v>xxxxxxx</v>
      </c>
      <c r="BO189" s="80" t="e">
        <f>VLOOKUP(ROW()-ROW($BO$85),$BM$86:$BN$91,2,FALSE)</f>
        <v>#N/A</v>
      </c>
      <c r="BP189" s="81" t="b">
        <f>IF(COUNT(SEARCH({"XX";"XXX";"XXXX";"XXXXX";"XXXXXX";"XXXXXXX"},BO189)),BO189)</f>
        <v>0</v>
      </c>
    </row>
    <row r="190" spans="3:68" ht="30" hidden="1" customHeight="1" x14ac:dyDescent="0.25">
      <c r="C190" s="727" t="str">
        <f>W190</f>
        <v>Risks relevant to safeguard</v>
      </c>
      <c r="D190" s="729" t="str">
        <f>X190</f>
        <v>REDD+ actions from Module 1 (not all actions may have risks relevant to the safeguard)</v>
      </c>
      <c r="E190" s="729"/>
      <c r="F190" s="729"/>
      <c r="G190" s="729"/>
      <c r="H190" s="729"/>
      <c r="I190" s="288"/>
      <c r="J190" s="281" t="str">
        <f>AC190</f>
        <v>Risks</v>
      </c>
      <c r="K190" s="657" t="str">
        <f>AH190</f>
        <v>Rank of risks</v>
      </c>
      <c r="L190" s="658"/>
      <c r="M190" s="658"/>
      <c r="N190" s="659"/>
      <c r="O190" s="72"/>
      <c r="P190"/>
      <c r="Q190" s="137" t="s">
        <v>128</v>
      </c>
      <c r="S190" s="137" t="s">
        <v>128</v>
      </c>
      <c r="W190" s="718" t="str">
        <f>$W$95</f>
        <v>Risks relevant to safeguard</v>
      </c>
      <c r="X190" s="724" t="str">
        <f>$X$95</f>
        <v>REDD+ actions from Module 1 (not all actions may have risks relevant to the safeguard)</v>
      </c>
      <c r="Y190" s="724"/>
      <c r="Z190" s="724"/>
      <c r="AA190" s="724"/>
      <c r="AB190" s="724"/>
      <c r="AC190" s="724" t="str">
        <f>$AC$95</f>
        <v>Risks</v>
      </c>
      <c r="AD190" s="724"/>
      <c r="AE190" s="724"/>
      <c r="AF190" s="724"/>
      <c r="AG190" s="724"/>
      <c r="AH190" s="724" t="str">
        <f>$AH$95</f>
        <v>Rank of risks</v>
      </c>
      <c r="AI190" s="724"/>
      <c r="AL190" s="137" t="s">
        <v>132</v>
      </c>
      <c r="AR190" s="137" t="s">
        <v>130</v>
      </c>
      <c r="AU190" s="137" t="s">
        <v>126</v>
      </c>
      <c r="BI190"/>
      <c r="BJ190"/>
      <c r="BM190" s="80"/>
      <c r="BN190" s="79"/>
      <c r="BO190" s="79"/>
      <c r="BP190" s="79"/>
    </row>
    <row r="191" spans="3:68" ht="52.5" hidden="1" customHeight="1" x14ac:dyDescent="0.25">
      <c r="C191" s="728"/>
      <c r="D191" s="646" t="str">
        <f>LOOKUP($Q$191,$AE$213:$AF$215)</f>
        <v>CLICK FOR AN EXAMPLE:</v>
      </c>
      <c r="E191" s="647" t="str">
        <f>LOOKUP(Q191,AE213:AF215)</f>
        <v>CLICK FOR AN EXAMPLE:</v>
      </c>
      <c r="F191" s="647"/>
      <c r="G191" s="647"/>
      <c r="H191" s="648"/>
      <c r="I191" s="285"/>
      <c r="J191" s="323" t="str">
        <f>LOOKUP($Q$191,$AE$213:$AE$219,$AG$213:$AG$219)</f>
        <v>(To see a sample risk, first select a sample REDD+ action from the drop-down list on the left)</v>
      </c>
      <c r="K191" s="663" t="str">
        <f>AH191</f>
        <v>Probability</v>
      </c>
      <c r="L191" s="664"/>
      <c r="M191" s="663" t="str">
        <f>AI191</f>
        <v>Impact</v>
      </c>
      <c r="N191" s="664"/>
      <c r="O191" s="58"/>
      <c r="P191"/>
      <c r="Q191" s="436">
        <v>1</v>
      </c>
      <c r="R191" s="437" t="s">
        <v>96</v>
      </c>
      <c r="S191" s="438" t="str">
        <f>S177</f>
        <v>Probability</v>
      </c>
      <c r="T191" s="438" t="str">
        <f>T177</f>
        <v>Impact</v>
      </c>
      <c r="W191" s="719"/>
      <c r="X191" s="439"/>
      <c r="Y191" s="686"/>
      <c r="Z191" s="686"/>
      <c r="AA191" s="686"/>
      <c r="AB191" s="687"/>
      <c r="AC191" s="439"/>
      <c r="AD191" s="688"/>
      <c r="AE191" s="688"/>
      <c r="AF191" s="688"/>
      <c r="AG191" s="689"/>
      <c r="AH191" s="494" t="str">
        <f>$AH$96</f>
        <v>Probability</v>
      </c>
      <c r="AI191" s="494" t="str">
        <f>$AI$96</f>
        <v>Impact</v>
      </c>
      <c r="AL191" s="438" t="str">
        <f>$X$95</f>
        <v>REDD+ actions from Module 1 (not all actions may have risks relevant to the safeguard)</v>
      </c>
      <c r="AM191" s="438" t="str">
        <f>$AC$95</f>
        <v>Risks</v>
      </c>
      <c r="AN191" s="438" t="str">
        <f>$AH$96</f>
        <v>Probability</v>
      </c>
      <c r="AO191" s="438" t="str">
        <f>$AI$96</f>
        <v>Impact</v>
      </c>
      <c r="AP191" s="442" t="s">
        <v>129</v>
      </c>
      <c r="AR191" s="138">
        <f>MAX(AP192:AP206)</f>
        <v>0</v>
      </c>
      <c r="AT191" s="442" t="s">
        <v>131</v>
      </c>
      <c r="AU191" s="438" t="str">
        <f>$X$95</f>
        <v>REDD+ actions from Module 1 (not all actions may have risks relevant to the safeguard)</v>
      </c>
      <c r="AV191" s="438" t="str">
        <f>$AC$95</f>
        <v>Risks</v>
      </c>
      <c r="AW191" s="438" t="str">
        <f>$AH$96</f>
        <v>Probability</v>
      </c>
      <c r="AX191" s="438" t="str">
        <f>$AI$96</f>
        <v>Impact</v>
      </c>
      <c r="BI191"/>
      <c r="BJ191"/>
      <c r="BM191" s="78" t="s">
        <v>56</v>
      </c>
      <c r="BN191" s="78" t="s">
        <v>73</v>
      </c>
      <c r="BO191" s="78" t="s">
        <v>71</v>
      </c>
      <c r="BP191" s="79"/>
    </row>
    <row r="192" spans="3:68" ht="38.25" hidden="1" customHeight="1" x14ac:dyDescent="0.25">
      <c r="C192" s="728"/>
      <c r="D192" s="126"/>
      <c r="E192" s="629"/>
      <c r="F192" s="629"/>
      <c r="G192" s="629"/>
      <c r="H192" s="629"/>
      <c r="I192" s="306" t="s">
        <v>49</v>
      </c>
      <c r="J192" s="284"/>
      <c r="K192" s="582"/>
      <c r="L192" s="587"/>
      <c r="M192" s="587"/>
      <c r="N192" s="587"/>
      <c r="O192" s="58"/>
      <c r="P192"/>
      <c r="Q192" s="138">
        <v>1</v>
      </c>
      <c r="S192" s="139">
        <v>1</v>
      </c>
      <c r="T192" s="454">
        <v>1</v>
      </c>
      <c r="W192" s="719"/>
      <c r="X192" s="443" t="s">
        <v>49</v>
      </c>
      <c r="Y192" s="668" t="str">
        <f>LOOKUP(Q192,$AG$13:$AG$29,$AH$13:$AH$29)</f>
        <v/>
      </c>
      <c r="Z192" s="668"/>
      <c r="AA192" s="668"/>
      <c r="AB192" s="669"/>
      <c r="AC192" s="443" t="s">
        <v>49</v>
      </c>
      <c r="AD192" s="670" t="str">
        <f t="shared" ref="AD192:AD206" si="68">IF(J192=0,"",J192)</f>
        <v/>
      </c>
      <c r="AE192" s="670"/>
      <c r="AF192" s="670"/>
      <c r="AG192" s="671"/>
      <c r="AH192" s="455" t="str">
        <f>LOOKUP(S192,$AL$13:$AL$16,$AM$13:$AM$16)</f>
        <v/>
      </c>
      <c r="AI192" s="455" t="str">
        <f>LOOKUP(T192,$AL$13:$AL$16,$AN$13:$AN$16)</f>
        <v/>
      </c>
      <c r="AL192" s="445" t="str">
        <f t="shared" ref="AL192:AL197" si="69">Y192</f>
        <v/>
      </c>
      <c r="AM192" s="445" t="str">
        <f t="shared" ref="AM192:AM197" si="70">AD192</f>
        <v/>
      </c>
      <c r="AN192" s="447" t="str">
        <f t="shared" ref="AN192:AN197" si="71">AH192</f>
        <v/>
      </c>
      <c r="AO192" s="447" t="str">
        <f t="shared" ref="AO192:AO197" si="72">AI192</f>
        <v/>
      </c>
      <c r="AP192" s="448">
        <f t="shared" ref="AP192:AP204" si="73">SUM(AND(AN192=$AO$34, AO192=$AP$34),AP191)</f>
        <v>0</v>
      </c>
      <c r="AT192" s="448">
        <v>1</v>
      </c>
      <c r="AU192" s="449" t="str">
        <f t="array" ref="AU192">IF($AT192&gt;$AR$191,"",INDEX(AL$192:AL$206,MATCH($AT192,$AP$192:$AP$206,0)))</f>
        <v/>
      </c>
      <c r="AV192" s="449" t="str">
        <f t="array" ref="AV192">IF($AT192&gt;$AR$191,"",INDEX(AM$192:AM$206,MATCH($AT192,$AP$192:$AP$206,0)))</f>
        <v/>
      </c>
      <c r="AW192" s="449" t="str">
        <f t="array" ref="AW192">IF($AT192&gt;$AR$191,"",INDEX(AN$192:AN$206,MATCH($AT192,$AP$192:$AP$206,0)))</f>
        <v/>
      </c>
      <c r="AX192" s="449" t="str">
        <f t="array" ref="AX192">IF($AT192&gt;$AR$191,"",INDEX(AO$192:AO$206,MATCH($AT192,$AP$192:$AP$206,0)))</f>
        <v/>
      </c>
      <c r="BI192"/>
      <c r="BJ192"/>
      <c r="BM192" s="80">
        <f t="shared" ref="BM192:BM198" si="74">COUNTIF($BN$97:$BN$102,"&lt;="&amp;BN192)</f>
        <v>1</v>
      </c>
      <c r="BN192" s="80" t="str">
        <f>IF(BF192=$AP$14,BI192,"xx")</f>
        <v>xx</v>
      </c>
      <c r="BO192" s="80" t="e">
        <f t="shared" ref="BO192:BO198" si="75">VLOOKUP(ROW()-ROW($BO$96),$BM$97:$BN$102,2,FALSE)</f>
        <v>#N/A</v>
      </c>
      <c r="BP192" s="79"/>
    </row>
    <row r="193" spans="3:68" ht="37.5" hidden="1" customHeight="1" x14ac:dyDescent="0.25">
      <c r="C193" s="728"/>
      <c r="D193" s="27"/>
      <c r="E193" s="641"/>
      <c r="F193" s="641"/>
      <c r="G193" s="641"/>
      <c r="H193" s="641"/>
      <c r="I193" s="27" t="s">
        <v>49</v>
      </c>
      <c r="J193" s="284" t="s">
        <v>43</v>
      </c>
      <c r="K193" s="582"/>
      <c r="L193" s="587"/>
      <c r="M193" s="587"/>
      <c r="N193" s="587"/>
      <c r="O193" s="58"/>
      <c r="P193"/>
      <c r="Q193" s="138">
        <v>1</v>
      </c>
      <c r="S193" s="139">
        <v>1</v>
      </c>
      <c r="T193" s="454">
        <v>1</v>
      </c>
      <c r="W193" s="719"/>
      <c r="X193" s="443" t="s">
        <v>49</v>
      </c>
      <c r="Y193" s="668" t="str">
        <f t="shared" ref="Y193:Y206" si="76">LOOKUP(Q193,$AG$13:$AG$29,$AH$13:$AH$29)</f>
        <v/>
      </c>
      <c r="Z193" s="668"/>
      <c r="AA193" s="668"/>
      <c r="AB193" s="669"/>
      <c r="AC193" s="443" t="s">
        <v>49</v>
      </c>
      <c r="AD193" s="670" t="str">
        <f t="shared" si="68"/>
        <v/>
      </c>
      <c r="AE193" s="670"/>
      <c r="AF193" s="670"/>
      <c r="AG193" s="671"/>
      <c r="AH193" s="455" t="str">
        <f t="shared" ref="AH193:AH206" si="77">LOOKUP(S193,$AL$13:$AL$16,$AM$13:$AM$16)</f>
        <v/>
      </c>
      <c r="AI193" s="455" t="str">
        <f t="shared" ref="AI193:AI206" si="78">LOOKUP(T193,$AL$13:$AL$16,$AN$13:$AN$16)</f>
        <v/>
      </c>
      <c r="AL193" s="450" t="str">
        <f t="shared" si="69"/>
        <v/>
      </c>
      <c r="AM193" s="450" t="str">
        <f t="shared" si="70"/>
        <v/>
      </c>
      <c r="AN193" s="452" t="str">
        <f t="shared" si="71"/>
        <v/>
      </c>
      <c r="AO193" s="452" t="str">
        <f t="shared" si="72"/>
        <v/>
      </c>
      <c r="AP193" s="448">
        <f t="shared" si="73"/>
        <v>0</v>
      </c>
      <c r="AT193" s="448">
        <v>2</v>
      </c>
      <c r="AU193" s="449" t="str">
        <f t="array" ref="AU193">IF($AT193&gt;$AR$191,"",INDEX(AL$192:AL$206,MATCH($AT193,$AP$192:$AP$206,0)))</f>
        <v/>
      </c>
      <c r="AV193" s="449" t="str">
        <f t="array" ref="AV193">IF($AT193&gt;$AR$191,"",INDEX(AM$192:AM$206,MATCH($AT193,$AP$192:$AP$206,0)))</f>
        <v/>
      </c>
      <c r="AW193" s="449" t="str">
        <f t="array" ref="AW193">IF($AT193&gt;$AR$191,"",INDEX(AN$192:AN$206,MATCH($AT193,$AP$192:$AP$206,0)))</f>
        <v/>
      </c>
      <c r="AX193" s="449" t="str">
        <f t="array" ref="AX193">IF($AT193&gt;$AR$191,"",INDEX(AO$192:AO$206,MATCH($AT193,$AP$192:$AP$206,0)))</f>
        <v/>
      </c>
      <c r="BI193"/>
      <c r="BJ193"/>
      <c r="BM193" s="80">
        <f t="shared" si="74"/>
        <v>2</v>
      </c>
      <c r="BN193" s="80" t="str">
        <f>IF(BF193=$AP$14,BI193,"xxx")</f>
        <v>xxx</v>
      </c>
      <c r="BO193" s="80" t="e">
        <f t="shared" si="75"/>
        <v>#N/A</v>
      </c>
      <c r="BP193" s="79"/>
    </row>
    <row r="194" spans="3:68" ht="37.5" hidden="1" customHeight="1" x14ac:dyDescent="0.25">
      <c r="C194" s="728"/>
      <c r="D194" s="27"/>
      <c r="E194" s="641"/>
      <c r="F194" s="641"/>
      <c r="G194" s="641"/>
      <c r="H194" s="641"/>
      <c r="I194" s="27" t="s">
        <v>49</v>
      </c>
      <c r="J194" s="284" t="s">
        <v>43</v>
      </c>
      <c r="K194" s="582"/>
      <c r="L194" s="587"/>
      <c r="M194" s="587"/>
      <c r="N194" s="587"/>
      <c r="O194" s="58"/>
      <c r="P194"/>
      <c r="Q194" s="138">
        <v>1</v>
      </c>
      <c r="S194" s="139">
        <v>1</v>
      </c>
      <c r="T194" s="454">
        <v>1</v>
      </c>
      <c r="W194" s="719"/>
      <c r="X194" s="443" t="s">
        <v>49</v>
      </c>
      <c r="Y194" s="668" t="str">
        <f t="shared" si="76"/>
        <v/>
      </c>
      <c r="Z194" s="668"/>
      <c r="AA194" s="668"/>
      <c r="AB194" s="669"/>
      <c r="AC194" s="443" t="s">
        <v>49</v>
      </c>
      <c r="AD194" s="670" t="str">
        <f t="shared" si="68"/>
        <v/>
      </c>
      <c r="AE194" s="670"/>
      <c r="AF194" s="670"/>
      <c r="AG194" s="671"/>
      <c r="AH194" s="455" t="str">
        <f t="shared" si="77"/>
        <v/>
      </c>
      <c r="AI194" s="455" t="str">
        <f t="shared" si="78"/>
        <v/>
      </c>
      <c r="AL194" s="450" t="str">
        <f t="shared" si="69"/>
        <v/>
      </c>
      <c r="AM194" s="450" t="str">
        <f t="shared" si="70"/>
        <v/>
      </c>
      <c r="AN194" s="452" t="str">
        <f t="shared" si="71"/>
        <v/>
      </c>
      <c r="AO194" s="452" t="str">
        <f t="shared" si="72"/>
        <v/>
      </c>
      <c r="AP194" s="448">
        <f t="shared" si="73"/>
        <v>0</v>
      </c>
      <c r="AT194" s="448">
        <v>3</v>
      </c>
      <c r="AU194" s="449" t="str">
        <f t="array" ref="AU194">IF($AT194&gt;$AR$191,"",INDEX(AL$192:AL$206,MATCH($AT194,$AP$192:$AP$206,0)))</f>
        <v/>
      </c>
      <c r="AV194" s="449" t="str">
        <f t="array" ref="AV194">IF($AT194&gt;$AR$191,"",INDEX(AM$192:AM$206,MATCH($AT194,$AP$192:$AP$206,0)))</f>
        <v/>
      </c>
      <c r="AW194" s="449" t="str">
        <f t="array" ref="AW194">IF($AT194&gt;$AR$191,"",INDEX(AN$192:AN$206,MATCH($AT194,$AP$192:$AP$206,0)))</f>
        <v/>
      </c>
      <c r="AX194" s="449" t="str">
        <f t="array" ref="AX194">IF($AT194&gt;$AR$191,"",INDEX(AO$192:AO$206,MATCH($AT194,$AP$192:$AP$206,0)))</f>
        <v/>
      </c>
      <c r="BI194"/>
      <c r="BJ194"/>
      <c r="BM194" s="80">
        <f t="shared" si="74"/>
        <v>3</v>
      </c>
      <c r="BN194" s="80" t="str">
        <f>IF(BF194=$AP$14,BI194,"xxxx")</f>
        <v>xxxx</v>
      </c>
      <c r="BO194" s="80" t="e">
        <f t="shared" si="75"/>
        <v>#N/A</v>
      </c>
      <c r="BP194" s="79"/>
    </row>
    <row r="195" spans="3:68" ht="37.5" hidden="1" customHeight="1" x14ac:dyDescent="0.25">
      <c r="C195" s="728"/>
      <c r="D195" s="27"/>
      <c r="E195" s="641"/>
      <c r="F195" s="641"/>
      <c r="G195" s="641"/>
      <c r="H195" s="641"/>
      <c r="I195" s="27" t="s">
        <v>49</v>
      </c>
      <c r="J195" s="284" t="s">
        <v>43</v>
      </c>
      <c r="K195" s="582"/>
      <c r="L195" s="587"/>
      <c r="M195" s="587"/>
      <c r="N195" s="587"/>
      <c r="O195" s="58"/>
      <c r="P195"/>
      <c r="Q195" s="138">
        <v>1</v>
      </c>
      <c r="S195" s="139">
        <v>1</v>
      </c>
      <c r="T195" s="454">
        <v>1</v>
      </c>
      <c r="W195" s="719"/>
      <c r="X195" s="443" t="s">
        <v>49</v>
      </c>
      <c r="Y195" s="668" t="str">
        <f t="shared" si="76"/>
        <v/>
      </c>
      <c r="Z195" s="668"/>
      <c r="AA195" s="668"/>
      <c r="AB195" s="669"/>
      <c r="AC195" s="443" t="s">
        <v>49</v>
      </c>
      <c r="AD195" s="670" t="str">
        <f t="shared" si="68"/>
        <v/>
      </c>
      <c r="AE195" s="670"/>
      <c r="AF195" s="670"/>
      <c r="AG195" s="671"/>
      <c r="AH195" s="455" t="str">
        <f t="shared" si="77"/>
        <v/>
      </c>
      <c r="AI195" s="455" t="str">
        <f t="shared" si="78"/>
        <v/>
      </c>
      <c r="AL195" s="450" t="str">
        <f t="shared" si="69"/>
        <v/>
      </c>
      <c r="AM195" s="450" t="str">
        <f t="shared" si="70"/>
        <v/>
      </c>
      <c r="AN195" s="452" t="str">
        <f t="shared" si="71"/>
        <v/>
      </c>
      <c r="AO195" s="452" t="str">
        <f t="shared" si="72"/>
        <v/>
      </c>
      <c r="AP195" s="448">
        <f t="shared" si="73"/>
        <v>0</v>
      </c>
      <c r="AT195" s="448">
        <v>4</v>
      </c>
      <c r="AU195" s="449" t="str">
        <f t="array" ref="AU195">IF($AT195&gt;$AR$191,"",INDEX(AL$192:AL$206,MATCH($AT195,$AP$192:$AP$206,0)))</f>
        <v/>
      </c>
      <c r="AV195" s="449" t="str">
        <f t="array" ref="AV195">IF($AT195&gt;$AR$191,"",INDEX(AM$192:AM$206,MATCH($AT195,$AP$192:$AP$206,0)))</f>
        <v/>
      </c>
      <c r="AW195" s="449" t="str">
        <f t="array" ref="AW195">IF($AT195&gt;$AR$191,"",INDEX(AN$192:AN$206,MATCH($AT195,$AP$192:$AP$206,0)))</f>
        <v/>
      </c>
      <c r="AX195" s="449" t="str">
        <f t="array" ref="AX195">IF($AT195&gt;$AR$191,"",INDEX(AO$192:AO$206,MATCH($AT195,$AP$192:$AP$206,0)))</f>
        <v/>
      </c>
      <c r="BI195"/>
      <c r="BJ195"/>
      <c r="BM195" s="80">
        <f t="shared" si="74"/>
        <v>4</v>
      </c>
      <c r="BN195" s="80" t="str">
        <f>IF(BF195=$AP$14,BI195,"xxxxx")</f>
        <v>xxxxx</v>
      </c>
      <c r="BO195" s="80" t="e">
        <f t="shared" si="75"/>
        <v>#N/A</v>
      </c>
      <c r="BP195" s="79"/>
    </row>
    <row r="196" spans="3:68" ht="37.5" hidden="1" customHeight="1" x14ac:dyDescent="0.25">
      <c r="C196" s="728"/>
      <c r="D196" s="27"/>
      <c r="E196" s="641"/>
      <c r="F196" s="641"/>
      <c r="G196" s="641"/>
      <c r="H196" s="641"/>
      <c r="I196" s="27" t="s">
        <v>49</v>
      </c>
      <c r="J196" s="284" t="s">
        <v>43</v>
      </c>
      <c r="K196" s="582"/>
      <c r="L196" s="587"/>
      <c r="M196" s="587"/>
      <c r="N196" s="587"/>
      <c r="O196" s="58"/>
      <c r="P196"/>
      <c r="Q196" s="138">
        <v>1</v>
      </c>
      <c r="S196" s="139">
        <v>1</v>
      </c>
      <c r="T196" s="454">
        <v>1</v>
      </c>
      <c r="W196" s="719"/>
      <c r="X196" s="443" t="s">
        <v>49</v>
      </c>
      <c r="Y196" s="668" t="str">
        <f t="shared" si="76"/>
        <v/>
      </c>
      <c r="Z196" s="668"/>
      <c r="AA196" s="668"/>
      <c r="AB196" s="669"/>
      <c r="AC196" s="443" t="s">
        <v>49</v>
      </c>
      <c r="AD196" s="670" t="str">
        <f t="shared" si="68"/>
        <v/>
      </c>
      <c r="AE196" s="670"/>
      <c r="AF196" s="670"/>
      <c r="AG196" s="671"/>
      <c r="AH196" s="455" t="str">
        <f t="shared" si="77"/>
        <v/>
      </c>
      <c r="AI196" s="455" t="str">
        <f t="shared" si="78"/>
        <v/>
      </c>
      <c r="AL196" s="450" t="str">
        <f t="shared" si="69"/>
        <v/>
      </c>
      <c r="AM196" s="450" t="str">
        <f t="shared" si="70"/>
        <v/>
      </c>
      <c r="AN196" s="452" t="str">
        <f t="shared" si="71"/>
        <v/>
      </c>
      <c r="AO196" s="452" t="str">
        <f t="shared" si="72"/>
        <v/>
      </c>
      <c r="AP196" s="448">
        <f t="shared" si="73"/>
        <v>0</v>
      </c>
      <c r="AT196" s="448">
        <v>5</v>
      </c>
      <c r="AU196" s="449" t="str">
        <f t="array" ref="AU196">IF($AT196&gt;$AR$191,"",INDEX(AL$192:AL$206,MATCH($AT196,$AP$192:$AP$206,0)))</f>
        <v/>
      </c>
      <c r="AV196" s="449" t="str">
        <f t="array" ref="AV196">IF($AT196&gt;$AR$191,"",INDEX(AM$192:AM$206,MATCH($AT196,$AP$192:$AP$206,0)))</f>
        <v/>
      </c>
      <c r="AW196" s="449" t="str">
        <f t="array" ref="AW196">IF($AT196&gt;$AR$191,"",INDEX(AN$192:AN$206,MATCH($AT196,$AP$192:$AP$206,0)))</f>
        <v/>
      </c>
      <c r="AX196" s="449" t="str">
        <f t="array" ref="AX196">IF($AT196&gt;$AR$191,"",INDEX(AO$192:AO$206,MATCH($AT196,$AP$192:$AP$206,0)))</f>
        <v/>
      </c>
      <c r="BI196"/>
      <c r="BJ196"/>
      <c r="BM196" s="80">
        <f t="shared" si="74"/>
        <v>5</v>
      </c>
      <c r="BN196" s="80" t="str">
        <f>IF(BF196=$AP$14,BI196,"xxxxxx")</f>
        <v>xxxxxx</v>
      </c>
      <c r="BO196" s="80" t="e">
        <f t="shared" si="75"/>
        <v>#N/A</v>
      </c>
      <c r="BP196" s="79"/>
    </row>
    <row r="197" spans="3:68" ht="37.5" hidden="1" customHeight="1" x14ac:dyDescent="0.25">
      <c r="C197" s="728"/>
      <c r="D197" s="27"/>
      <c r="E197" s="641"/>
      <c r="F197" s="641"/>
      <c r="G197" s="641"/>
      <c r="H197" s="641"/>
      <c r="I197" s="27" t="s">
        <v>49</v>
      </c>
      <c r="J197" s="284" t="s">
        <v>43</v>
      </c>
      <c r="K197" s="582"/>
      <c r="L197" s="587"/>
      <c r="M197" s="587"/>
      <c r="N197" s="587"/>
      <c r="O197" s="58"/>
      <c r="P197"/>
      <c r="Q197" s="138">
        <v>1</v>
      </c>
      <c r="S197" s="139">
        <v>1</v>
      </c>
      <c r="T197" s="454">
        <v>1</v>
      </c>
      <c r="W197" s="719"/>
      <c r="X197" s="443" t="s">
        <v>49</v>
      </c>
      <c r="Y197" s="668" t="str">
        <f t="shared" si="76"/>
        <v/>
      </c>
      <c r="Z197" s="668"/>
      <c r="AA197" s="668"/>
      <c r="AB197" s="669"/>
      <c r="AC197" s="443" t="s">
        <v>49</v>
      </c>
      <c r="AD197" s="670" t="str">
        <f t="shared" si="68"/>
        <v/>
      </c>
      <c r="AE197" s="670"/>
      <c r="AF197" s="670"/>
      <c r="AG197" s="671"/>
      <c r="AH197" s="455" t="str">
        <f t="shared" si="77"/>
        <v/>
      </c>
      <c r="AI197" s="455" t="str">
        <f t="shared" si="78"/>
        <v/>
      </c>
      <c r="AL197" s="450" t="str">
        <f t="shared" si="69"/>
        <v/>
      </c>
      <c r="AM197" s="450" t="str">
        <f t="shared" si="70"/>
        <v/>
      </c>
      <c r="AN197" s="452" t="str">
        <f t="shared" si="71"/>
        <v/>
      </c>
      <c r="AO197" s="452" t="str">
        <f t="shared" si="72"/>
        <v/>
      </c>
      <c r="AP197" s="448">
        <f t="shared" si="73"/>
        <v>0</v>
      </c>
      <c r="AT197" s="448">
        <v>6</v>
      </c>
      <c r="AU197" s="449" t="str">
        <f t="array" ref="AU197">IF($AT197&gt;$AR$191,"",INDEX(AL$192:AL$206,MATCH($AT197,$AP$192:$AP$206,0)))</f>
        <v/>
      </c>
      <c r="AV197" s="449" t="str">
        <f t="array" ref="AV197">IF($AT197&gt;$AR$191,"",INDEX(AM$192:AM$206,MATCH($AT197,$AP$192:$AP$206,0)))</f>
        <v/>
      </c>
      <c r="AW197" s="449" t="str">
        <f t="array" ref="AW197">IF($AT197&gt;$AR$191,"",INDEX(AN$192:AN$206,MATCH($AT197,$AP$192:$AP$206,0)))</f>
        <v/>
      </c>
      <c r="AX197" s="449" t="str">
        <f t="array" ref="AX197">IF($AT197&gt;$AR$191,"",INDEX(AO$192:AO$206,MATCH($AT197,$AP$192:$AP$206,0)))</f>
        <v/>
      </c>
      <c r="BI197"/>
      <c r="BJ197"/>
      <c r="BM197" s="80">
        <f t="shared" si="74"/>
        <v>6</v>
      </c>
      <c r="BN197" s="80" t="str">
        <f>IF(BF197=$AP$14,BI197,"xxxxxxx")</f>
        <v>xxxxxxx</v>
      </c>
      <c r="BO197" s="80" t="e">
        <f t="shared" si="75"/>
        <v>#N/A</v>
      </c>
      <c r="BP197" s="79"/>
    </row>
    <row r="198" spans="3:68" ht="37.5" hidden="1" customHeight="1" x14ac:dyDescent="0.25">
      <c r="C198" s="728"/>
      <c r="D198" s="27"/>
      <c r="E198" s="641"/>
      <c r="F198" s="641"/>
      <c r="G198" s="641"/>
      <c r="H198" s="641"/>
      <c r="I198" s="27" t="s">
        <v>49</v>
      </c>
      <c r="J198" s="284" t="s">
        <v>43</v>
      </c>
      <c r="K198" s="582"/>
      <c r="L198" s="587"/>
      <c r="M198" s="587"/>
      <c r="N198" s="587"/>
      <c r="O198" s="58"/>
      <c r="P198"/>
      <c r="Q198" s="138">
        <v>1</v>
      </c>
      <c r="S198" s="139">
        <v>1</v>
      </c>
      <c r="T198" s="454">
        <v>1</v>
      </c>
      <c r="W198" s="719"/>
      <c r="X198" s="443" t="s">
        <v>49</v>
      </c>
      <c r="Y198" s="668" t="str">
        <f t="shared" si="76"/>
        <v/>
      </c>
      <c r="Z198" s="668"/>
      <c r="AA198" s="668"/>
      <c r="AB198" s="669"/>
      <c r="AC198" s="443" t="s">
        <v>49</v>
      </c>
      <c r="AD198" s="670" t="str">
        <f t="shared" si="68"/>
        <v/>
      </c>
      <c r="AE198" s="670"/>
      <c r="AF198" s="670"/>
      <c r="AG198" s="671"/>
      <c r="AH198" s="455" t="str">
        <f t="shared" si="77"/>
        <v/>
      </c>
      <c r="AI198" s="455" t="str">
        <f t="shared" si="78"/>
        <v/>
      </c>
      <c r="AL198" s="450" t="str">
        <f>Y198</f>
        <v/>
      </c>
      <c r="AM198" s="450" t="str">
        <f>AD198</f>
        <v/>
      </c>
      <c r="AN198" s="452" t="str">
        <f>AH198</f>
        <v/>
      </c>
      <c r="AO198" s="452" t="str">
        <f>AI198</f>
        <v/>
      </c>
      <c r="AP198" s="448">
        <f t="shared" si="73"/>
        <v>0</v>
      </c>
      <c r="AT198" s="448">
        <v>7</v>
      </c>
      <c r="AU198" s="449" t="str">
        <f t="array" ref="AU198">IF($AT198&gt;$AR$191,"",INDEX(AL$192:AL$206,MATCH($AT198,$AP$192:$AP$206,0)))</f>
        <v/>
      </c>
      <c r="AV198" s="449" t="str">
        <f t="array" ref="AV198">IF($AT198&gt;$AR$191,"",INDEX(AM$192:AM$206,MATCH($AT198,$AP$192:$AP$206,0)))</f>
        <v/>
      </c>
      <c r="AW198" s="449" t="str">
        <f t="array" ref="AW198">IF($AT198&gt;$AR$191,"",INDEX(AN$192:AN$206,MATCH($AT198,$AP$192:$AP$206,0)))</f>
        <v/>
      </c>
      <c r="AX198" s="449" t="str">
        <f t="array" ref="AX198">IF($AT198&gt;$AR$191,"",INDEX(AO$192:AO$206,MATCH($AT198,$AP$192:$AP$206,0)))</f>
        <v/>
      </c>
      <c r="BI198"/>
      <c r="BJ198"/>
      <c r="BM198" s="80">
        <f t="shared" si="74"/>
        <v>6</v>
      </c>
      <c r="BN198" s="80" t="str">
        <f>IF(BF198=$AP$14,BI198,"xxxxxxx")</f>
        <v>xxxxxxx</v>
      </c>
      <c r="BO198" s="80" t="e">
        <f t="shared" si="75"/>
        <v>#N/A</v>
      </c>
      <c r="BP198" s="79"/>
    </row>
    <row r="199" spans="3:68" ht="37.5" hidden="1" customHeight="1" x14ac:dyDescent="0.25">
      <c r="C199" s="728"/>
      <c r="D199" s="27"/>
      <c r="E199" s="588"/>
      <c r="F199" s="588"/>
      <c r="G199" s="588"/>
      <c r="H199" s="588"/>
      <c r="I199" s="27" t="s">
        <v>49</v>
      </c>
      <c r="J199" s="284" t="s">
        <v>43</v>
      </c>
      <c r="K199" s="582"/>
      <c r="L199" s="587"/>
      <c r="M199" s="587"/>
      <c r="N199" s="587"/>
      <c r="O199" s="58"/>
      <c r="P199"/>
      <c r="Q199" s="138">
        <v>1</v>
      </c>
      <c r="S199" s="139">
        <v>1</v>
      </c>
      <c r="T199" s="454">
        <v>1</v>
      </c>
      <c r="W199" s="719"/>
      <c r="X199" s="443" t="s">
        <v>49</v>
      </c>
      <c r="Y199" s="668" t="str">
        <f t="shared" si="76"/>
        <v/>
      </c>
      <c r="Z199" s="668"/>
      <c r="AA199" s="668"/>
      <c r="AB199" s="669"/>
      <c r="AC199" s="443" t="s">
        <v>49</v>
      </c>
      <c r="AD199" s="670" t="str">
        <f t="shared" si="68"/>
        <v/>
      </c>
      <c r="AE199" s="670"/>
      <c r="AF199" s="670"/>
      <c r="AG199" s="671"/>
      <c r="AH199" s="455" t="str">
        <f t="shared" si="77"/>
        <v/>
      </c>
      <c r="AI199" s="455" t="str">
        <f t="shared" si="78"/>
        <v/>
      </c>
      <c r="AL199" s="450" t="str">
        <f t="shared" ref="AL199:AL204" si="79">Y199</f>
        <v/>
      </c>
      <c r="AM199" s="450" t="str">
        <f t="shared" ref="AM199:AM204" si="80">AD199</f>
        <v/>
      </c>
      <c r="AN199" s="452" t="str">
        <f t="shared" ref="AN199:AN204" si="81">AH199</f>
        <v/>
      </c>
      <c r="AO199" s="452" t="str">
        <f t="shared" ref="AO199:AO204" si="82">AI199</f>
        <v/>
      </c>
      <c r="AP199" s="448">
        <f t="shared" si="73"/>
        <v>0</v>
      </c>
      <c r="AT199" s="448">
        <v>8</v>
      </c>
      <c r="AU199" s="449" t="str">
        <f t="array" ref="AU199">IF($AT199&gt;$AR$191,"",INDEX(AL$192:AL$206,MATCH($AT199,$AP$192:$AP$206,0)))</f>
        <v/>
      </c>
      <c r="AV199" s="449" t="str">
        <f t="array" ref="AV199">IF($AT199&gt;$AR$191,"",INDEX(AM$192:AM$206,MATCH($AT199,$AP$192:$AP$206,0)))</f>
        <v/>
      </c>
      <c r="AW199" s="449" t="str">
        <f t="array" ref="AW199">IF($AT199&gt;$AR$191,"",INDEX(AN$192:AN$206,MATCH($AT199,$AP$192:$AP$206,0)))</f>
        <v/>
      </c>
      <c r="AX199" s="449" t="str">
        <f t="array" ref="AX199">IF($AT199&gt;$AR$191,"",INDEX(AO$192:AO$206,MATCH($AT199,$AP$192:$AP$206,0)))</f>
        <v/>
      </c>
      <c r="BI199"/>
      <c r="BJ199"/>
      <c r="BM199" s="80"/>
      <c r="BN199" s="80"/>
      <c r="BO199" s="80"/>
      <c r="BP199" s="79"/>
    </row>
    <row r="200" spans="3:68" ht="37.5" hidden="1" customHeight="1" x14ac:dyDescent="0.25">
      <c r="C200" s="728"/>
      <c r="D200" s="27"/>
      <c r="E200" s="588"/>
      <c r="F200" s="588"/>
      <c r="G200" s="588"/>
      <c r="H200" s="588"/>
      <c r="I200" s="27" t="s">
        <v>49</v>
      </c>
      <c r="J200" s="284" t="s">
        <v>43</v>
      </c>
      <c r="K200" s="582"/>
      <c r="L200" s="587"/>
      <c r="M200" s="587"/>
      <c r="N200" s="587"/>
      <c r="O200" s="58"/>
      <c r="P200"/>
      <c r="Q200" s="138">
        <v>1</v>
      </c>
      <c r="S200" s="139">
        <v>1</v>
      </c>
      <c r="T200" s="454">
        <v>1</v>
      </c>
      <c r="W200" s="719"/>
      <c r="X200" s="443" t="s">
        <v>49</v>
      </c>
      <c r="Y200" s="668" t="str">
        <f t="shared" si="76"/>
        <v/>
      </c>
      <c r="Z200" s="668"/>
      <c r="AA200" s="668"/>
      <c r="AB200" s="669"/>
      <c r="AC200" s="443" t="s">
        <v>49</v>
      </c>
      <c r="AD200" s="670" t="str">
        <f t="shared" si="68"/>
        <v/>
      </c>
      <c r="AE200" s="670"/>
      <c r="AF200" s="670"/>
      <c r="AG200" s="671"/>
      <c r="AH200" s="455" t="str">
        <f t="shared" si="77"/>
        <v/>
      </c>
      <c r="AI200" s="455" t="str">
        <f t="shared" si="78"/>
        <v/>
      </c>
      <c r="AL200" s="450" t="str">
        <f t="shared" si="79"/>
        <v/>
      </c>
      <c r="AM200" s="450" t="str">
        <f t="shared" si="80"/>
        <v/>
      </c>
      <c r="AN200" s="452" t="str">
        <f t="shared" si="81"/>
        <v/>
      </c>
      <c r="AO200" s="452" t="str">
        <f t="shared" si="82"/>
        <v/>
      </c>
      <c r="AP200" s="448">
        <f t="shared" si="73"/>
        <v>0</v>
      </c>
      <c r="AT200" s="448">
        <v>9</v>
      </c>
      <c r="AU200" s="449" t="str">
        <f t="array" ref="AU200">IF($AT200&gt;$AR$191,"",INDEX(AL$192:AL$206,MATCH($AT200,$AP$192:$AP$206,0)))</f>
        <v/>
      </c>
      <c r="AV200" s="449" t="str">
        <f t="array" ref="AV200">IF($AT200&gt;$AR$191,"",INDEX(AM$192:AM$206,MATCH($AT200,$AP$192:$AP$206,0)))</f>
        <v/>
      </c>
      <c r="AW200" s="449" t="str">
        <f t="array" ref="AW200">IF($AT200&gt;$AR$191,"",INDEX(AN$192:AN$206,MATCH($AT200,$AP$192:$AP$206,0)))</f>
        <v/>
      </c>
      <c r="AX200" s="449" t="str">
        <f t="array" ref="AX200">IF($AT200&gt;$AR$191,"",INDEX(AO$192:AO$206,MATCH($AT200,$AP$192:$AP$206,0)))</f>
        <v/>
      </c>
      <c r="BI200"/>
      <c r="BJ200"/>
      <c r="BM200" s="80"/>
      <c r="BN200" s="80"/>
      <c r="BO200" s="80"/>
      <c r="BP200" s="79"/>
    </row>
    <row r="201" spans="3:68" ht="37.5" hidden="1" customHeight="1" x14ac:dyDescent="0.25">
      <c r="C201" s="728"/>
      <c r="D201" s="27"/>
      <c r="E201" s="588"/>
      <c r="F201" s="588"/>
      <c r="G201" s="588"/>
      <c r="H201" s="588"/>
      <c r="I201" s="27" t="s">
        <v>49</v>
      </c>
      <c r="J201" s="284"/>
      <c r="K201" s="582"/>
      <c r="L201" s="587"/>
      <c r="M201" s="587"/>
      <c r="N201" s="587"/>
      <c r="O201" s="58"/>
      <c r="P201"/>
      <c r="Q201" s="138">
        <v>1</v>
      </c>
      <c r="S201" s="139">
        <v>1</v>
      </c>
      <c r="T201" s="454">
        <v>1</v>
      </c>
      <c r="W201" s="719"/>
      <c r="X201" s="443" t="s">
        <v>49</v>
      </c>
      <c r="Y201" s="668" t="str">
        <f t="shared" si="76"/>
        <v/>
      </c>
      <c r="Z201" s="668"/>
      <c r="AA201" s="668"/>
      <c r="AB201" s="669"/>
      <c r="AC201" s="443" t="s">
        <v>49</v>
      </c>
      <c r="AD201" s="670" t="str">
        <f t="shared" si="68"/>
        <v/>
      </c>
      <c r="AE201" s="670"/>
      <c r="AF201" s="670"/>
      <c r="AG201" s="671"/>
      <c r="AH201" s="455" t="str">
        <f t="shared" si="77"/>
        <v/>
      </c>
      <c r="AI201" s="455" t="str">
        <f t="shared" si="78"/>
        <v/>
      </c>
      <c r="AL201" s="450" t="str">
        <f t="shared" si="79"/>
        <v/>
      </c>
      <c r="AM201" s="450" t="str">
        <f t="shared" si="80"/>
        <v/>
      </c>
      <c r="AN201" s="452" t="str">
        <f t="shared" si="81"/>
        <v/>
      </c>
      <c r="AO201" s="452" t="str">
        <f t="shared" si="82"/>
        <v/>
      </c>
      <c r="AP201" s="448">
        <f t="shared" si="73"/>
        <v>0</v>
      </c>
      <c r="AT201" s="448">
        <v>10</v>
      </c>
      <c r="AU201" s="449" t="str">
        <f t="array" ref="AU201">IF($AT201&gt;$AR$191,"",INDEX(AL$192:AL$206,MATCH($AT201,$AP$192:$AP$206,0)))</f>
        <v/>
      </c>
      <c r="AV201" s="449" t="str">
        <f t="array" ref="AV201">IF($AT201&gt;$AR$191,"",INDEX(AM$192:AM$206,MATCH($AT201,$AP$192:$AP$206,0)))</f>
        <v/>
      </c>
      <c r="AW201" s="449" t="str">
        <f t="array" ref="AW201">IF($AT201&gt;$AR$191,"",INDEX(AN$192:AN$206,MATCH($AT201,$AP$192:$AP$206,0)))</f>
        <v/>
      </c>
      <c r="AX201" s="449" t="str">
        <f t="array" ref="AX201">IF($AT201&gt;$AR$191,"",INDEX(AO$192:AO$206,MATCH($AT201,$AP$192:$AP$206,0)))</f>
        <v/>
      </c>
      <c r="BI201"/>
      <c r="BJ201"/>
      <c r="BM201" s="80"/>
      <c r="BN201" s="80"/>
      <c r="BO201" s="80"/>
      <c r="BP201" s="79"/>
    </row>
    <row r="202" spans="3:68" ht="37.5" hidden="1" customHeight="1" x14ac:dyDescent="0.25">
      <c r="C202" s="728"/>
      <c r="D202" s="27"/>
      <c r="E202" s="588"/>
      <c r="F202" s="588"/>
      <c r="G202" s="588"/>
      <c r="H202" s="588"/>
      <c r="I202" s="27" t="s">
        <v>49</v>
      </c>
      <c r="J202" s="284"/>
      <c r="K202" s="582"/>
      <c r="L202" s="587"/>
      <c r="M202" s="587"/>
      <c r="N202" s="587"/>
      <c r="O202" s="58"/>
      <c r="P202"/>
      <c r="Q202" s="138">
        <v>1</v>
      </c>
      <c r="S202" s="139">
        <v>1</v>
      </c>
      <c r="T202" s="454">
        <v>1</v>
      </c>
      <c r="W202" s="719"/>
      <c r="X202" s="443" t="s">
        <v>49</v>
      </c>
      <c r="Y202" s="668" t="str">
        <f t="shared" si="76"/>
        <v/>
      </c>
      <c r="Z202" s="668"/>
      <c r="AA202" s="668"/>
      <c r="AB202" s="669"/>
      <c r="AC202" s="443" t="s">
        <v>49</v>
      </c>
      <c r="AD202" s="670" t="str">
        <f t="shared" si="68"/>
        <v/>
      </c>
      <c r="AE202" s="670"/>
      <c r="AF202" s="670"/>
      <c r="AG202" s="671"/>
      <c r="AH202" s="455" t="str">
        <f t="shared" si="77"/>
        <v/>
      </c>
      <c r="AI202" s="455" t="str">
        <f t="shared" si="78"/>
        <v/>
      </c>
      <c r="AL202" s="450" t="str">
        <f t="shared" si="79"/>
        <v/>
      </c>
      <c r="AM202" s="450" t="str">
        <f t="shared" si="80"/>
        <v/>
      </c>
      <c r="AN202" s="452" t="str">
        <f t="shared" si="81"/>
        <v/>
      </c>
      <c r="AO202" s="452" t="str">
        <f t="shared" si="82"/>
        <v/>
      </c>
      <c r="AP202" s="448">
        <f t="shared" si="73"/>
        <v>0</v>
      </c>
      <c r="AT202" s="448">
        <v>11</v>
      </c>
      <c r="AU202" s="449" t="str">
        <f t="array" ref="AU202">IF($AT202&gt;$AR$191,"",INDEX(AL$192:AL$206,MATCH($AT202,$AP$192:$AP$206,0)))</f>
        <v/>
      </c>
      <c r="AV202" s="449" t="str">
        <f t="array" ref="AV202">IF($AT202&gt;$AR$191,"",INDEX(AM$192:AM$206,MATCH($AT202,$AP$192:$AP$206,0)))</f>
        <v/>
      </c>
      <c r="AW202" s="449" t="str">
        <f t="array" ref="AW202">IF($AT202&gt;$AR$191,"",INDEX(AN$192:AN$206,MATCH($AT202,$AP$192:$AP$206,0)))</f>
        <v/>
      </c>
      <c r="AX202" s="449" t="str">
        <f t="array" ref="AX202">IF($AT202&gt;$AR$191,"",INDEX(AO$192:AO$206,MATCH($AT202,$AP$192:$AP$206,0)))</f>
        <v/>
      </c>
      <c r="BI202"/>
      <c r="BJ202"/>
      <c r="BM202" s="80"/>
      <c r="BN202" s="80"/>
      <c r="BO202" s="80"/>
      <c r="BP202" s="79"/>
    </row>
    <row r="203" spans="3:68" ht="37.5" hidden="1" customHeight="1" x14ac:dyDescent="0.25">
      <c r="C203" s="728"/>
      <c r="D203" s="27"/>
      <c r="E203" s="588"/>
      <c r="F203" s="588"/>
      <c r="G203" s="588"/>
      <c r="H203" s="588"/>
      <c r="I203" s="27" t="s">
        <v>49</v>
      </c>
      <c r="J203" s="284"/>
      <c r="K203" s="582"/>
      <c r="L203" s="587"/>
      <c r="M203" s="587"/>
      <c r="N203" s="587"/>
      <c r="O203" s="58"/>
      <c r="P203"/>
      <c r="Q203" s="138">
        <v>1</v>
      </c>
      <c r="S203" s="139">
        <v>1</v>
      </c>
      <c r="T203" s="454">
        <v>1</v>
      </c>
      <c r="W203" s="719"/>
      <c r="X203" s="443" t="s">
        <v>49</v>
      </c>
      <c r="Y203" s="668" t="str">
        <f t="shared" si="76"/>
        <v/>
      </c>
      <c r="Z203" s="668"/>
      <c r="AA203" s="668"/>
      <c r="AB203" s="669"/>
      <c r="AC203" s="443" t="s">
        <v>49</v>
      </c>
      <c r="AD203" s="670" t="str">
        <f t="shared" si="68"/>
        <v/>
      </c>
      <c r="AE203" s="670"/>
      <c r="AF203" s="670"/>
      <c r="AG203" s="671"/>
      <c r="AH203" s="455" t="str">
        <f t="shared" si="77"/>
        <v/>
      </c>
      <c r="AI203" s="455" t="str">
        <f t="shared" si="78"/>
        <v/>
      </c>
      <c r="AL203" s="450" t="str">
        <f t="shared" si="79"/>
        <v/>
      </c>
      <c r="AM203" s="450" t="str">
        <f t="shared" si="80"/>
        <v/>
      </c>
      <c r="AN203" s="452" t="str">
        <f t="shared" si="81"/>
        <v/>
      </c>
      <c r="AO203" s="452" t="str">
        <f t="shared" si="82"/>
        <v/>
      </c>
      <c r="AP203" s="448">
        <f t="shared" si="73"/>
        <v>0</v>
      </c>
      <c r="AT203" s="448">
        <v>12</v>
      </c>
      <c r="AU203" s="449" t="str">
        <f t="array" ref="AU203">IF($AT203&gt;$AR$191,"",INDEX(AL$192:AL$206,MATCH($AT203,$AP$192:$AP$206,0)))</f>
        <v/>
      </c>
      <c r="AV203" s="449" t="str">
        <f t="array" ref="AV203">IF($AT203&gt;$AR$191,"",INDEX(AM$192:AM$206,MATCH($AT203,$AP$192:$AP$206,0)))</f>
        <v/>
      </c>
      <c r="AW203" s="449" t="str">
        <f t="array" ref="AW203">IF($AT203&gt;$AR$191,"",INDEX(AN$192:AN$206,MATCH($AT203,$AP$192:$AP$206,0)))</f>
        <v/>
      </c>
      <c r="AX203" s="449" t="str">
        <f t="array" ref="AX203">IF($AT203&gt;$AR$191,"",INDEX(AO$192:AO$206,MATCH($AT203,$AP$192:$AP$206,0)))</f>
        <v/>
      </c>
      <c r="BI203"/>
      <c r="BJ203"/>
      <c r="BM203" s="80"/>
      <c r="BN203" s="80"/>
      <c r="BO203" s="80"/>
      <c r="BP203" s="79"/>
    </row>
    <row r="204" spans="3:68" ht="37.5" hidden="1" customHeight="1" x14ac:dyDescent="0.25">
      <c r="C204" s="728"/>
      <c r="D204" s="27"/>
      <c r="E204" s="588"/>
      <c r="F204" s="588"/>
      <c r="G204" s="588"/>
      <c r="H204" s="588"/>
      <c r="I204" s="27" t="s">
        <v>49</v>
      </c>
      <c r="J204" s="284"/>
      <c r="K204" s="582"/>
      <c r="L204" s="587"/>
      <c r="M204" s="587"/>
      <c r="N204" s="587"/>
      <c r="O204" s="58"/>
      <c r="P204"/>
      <c r="Q204" s="138">
        <v>1</v>
      </c>
      <c r="S204" s="139">
        <v>1</v>
      </c>
      <c r="T204" s="454">
        <v>1</v>
      </c>
      <c r="W204" s="719"/>
      <c r="X204" s="443" t="s">
        <v>49</v>
      </c>
      <c r="Y204" s="668" t="str">
        <f t="shared" si="76"/>
        <v/>
      </c>
      <c r="Z204" s="668"/>
      <c r="AA204" s="668"/>
      <c r="AB204" s="669"/>
      <c r="AC204" s="443" t="s">
        <v>49</v>
      </c>
      <c r="AD204" s="670" t="str">
        <f t="shared" si="68"/>
        <v/>
      </c>
      <c r="AE204" s="670"/>
      <c r="AF204" s="670"/>
      <c r="AG204" s="671"/>
      <c r="AH204" s="455" t="str">
        <f t="shared" si="77"/>
        <v/>
      </c>
      <c r="AI204" s="455" t="str">
        <f t="shared" si="78"/>
        <v/>
      </c>
      <c r="AL204" s="450" t="str">
        <f t="shared" si="79"/>
        <v/>
      </c>
      <c r="AM204" s="450" t="str">
        <f t="shared" si="80"/>
        <v/>
      </c>
      <c r="AN204" s="452" t="str">
        <f t="shared" si="81"/>
        <v/>
      </c>
      <c r="AO204" s="452" t="str">
        <f t="shared" si="82"/>
        <v/>
      </c>
      <c r="AP204" s="448">
        <f t="shared" si="73"/>
        <v>0</v>
      </c>
      <c r="AT204" s="448">
        <v>13</v>
      </c>
      <c r="AU204" s="449" t="str">
        <f t="array" ref="AU204">IF($AT204&gt;$AR$191,"",INDEX(AL$192:AL$206,MATCH($AT204,$AP$192:$AP$206,0)))</f>
        <v/>
      </c>
      <c r="AV204" s="449" t="str">
        <f t="array" ref="AV204">IF($AT204&gt;$AR$191,"",INDEX(AM$192:AM$206,MATCH($AT204,$AP$192:$AP$206,0)))</f>
        <v/>
      </c>
      <c r="AW204" s="449" t="str">
        <f t="array" ref="AW204">IF($AT204&gt;$AR$191,"",INDEX(AN$192:AN$206,MATCH($AT204,$AP$192:$AP$206,0)))</f>
        <v/>
      </c>
      <c r="AX204" s="449" t="str">
        <f t="array" ref="AX204">IF($AT204&gt;$AR$191,"",INDEX(AO$192:AO$206,MATCH($AT204,$AP$192:$AP$206,0)))</f>
        <v/>
      </c>
      <c r="BI204"/>
      <c r="BJ204"/>
      <c r="BM204" s="80"/>
      <c r="BN204" s="80"/>
      <c r="BO204" s="80"/>
      <c r="BP204" s="79"/>
    </row>
    <row r="205" spans="3:68" ht="37.5" hidden="1" customHeight="1" x14ac:dyDescent="0.25">
      <c r="C205" s="728"/>
      <c r="D205" s="27"/>
      <c r="E205" s="641"/>
      <c r="F205" s="641"/>
      <c r="G205" s="641"/>
      <c r="H205" s="641"/>
      <c r="I205" s="27" t="s">
        <v>49</v>
      </c>
      <c r="J205" s="284"/>
      <c r="K205" s="582"/>
      <c r="L205" s="587"/>
      <c r="M205" s="587"/>
      <c r="N205" s="587"/>
      <c r="O205" s="58"/>
      <c r="P205"/>
      <c r="Q205" s="138">
        <v>1</v>
      </c>
      <c r="S205" s="139">
        <v>1</v>
      </c>
      <c r="T205" s="454">
        <v>1</v>
      </c>
      <c r="W205" s="719"/>
      <c r="X205" s="443" t="s">
        <v>49</v>
      </c>
      <c r="Y205" s="668" t="str">
        <f t="shared" si="76"/>
        <v/>
      </c>
      <c r="Z205" s="668"/>
      <c r="AA205" s="668"/>
      <c r="AB205" s="669"/>
      <c r="AC205" s="443" t="s">
        <v>49</v>
      </c>
      <c r="AD205" s="670" t="str">
        <f t="shared" ref="AD205" si="83">IF(J205=0,"",J205)</f>
        <v/>
      </c>
      <c r="AE205" s="670"/>
      <c r="AF205" s="670"/>
      <c r="AG205" s="671"/>
      <c r="AH205" s="455" t="str">
        <f t="shared" ref="AH205" si="84">LOOKUP(S205,$AL$13:$AL$16,$AM$13:$AM$16)</f>
        <v/>
      </c>
      <c r="AI205" s="455" t="str">
        <f t="shared" ref="AI205" si="85">LOOKUP(T205,$AL$13:$AL$16,$AN$13:$AN$16)</f>
        <v/>
      </c>
      <c r="AL205" s="450" t="str">
        <f>Y205</f>
        <v/>
      </c>
      <c r="AM205" s="450" t="str">
        <f>AD205</f>
        <v/>
      </c>
      <c r="AN205" s="452" t="str">
        <f>AH205</f>
        <v/>
      </c>
      <c r="AO205" s="452" t="str">
        <f>AI205</f>
        <v/>
      </c>
      <c r="AP205" s="448">
        <f>SUM(AND(AN205=$AO$34, AO205=$AP$34),AP204)</f>
        <v>0</v>
      </c>
      <c r="AT205" s="448">
        <v>14</v>
      </c>
      <c r="AU205" s="449" t="str">
        <f t="array" ref="AU205">IF($AT205&gt;$AR$191,"",INDEX(AL$192:AL$206,MATCH($AT205,$AP$192:$AP$206,0)))</f>
        <v/>
      </c>
      <c r="AV205" s="449" t="str">
        <f t="array" ref="AV205">IF($AT205&gt;$AR$191,"",INDEX(AM$192:AM$206,MATCH($AT205,$AP$192:$AP$206,0)))</f>
        <v/>
      </c>
      <c r="AW205" s="449" t="str">
        <f t="array" ref="AW205">IF($AT205&gt;$AR$191,"",INDEX(AN$192:AN$206,MATCH($AT205,$AP$192:$AP$206,0)))</f>
        <v/>
      </c>
      <c r="AX205" s="449" t="str">
        <f t="array" ref="AX205">IF($AT205&gt;$AR$191,"",INDEX(AO$192:AO$206,MATCH($AT205,$AP$192:$AP$206,0)))</f>
        <v/>
      </c>
      <c r="BI205"/>
      <c r="BJ205"/>
      <c r="BM205" s="80">
        <f>COUNTIF($BN$97:$BN$102,"&lt;="&amp;BN205)</f>
        <v>6</v>
      </c>
      <c r="BN205" s="80" t="str">
        <f>IF(BF205=$AP$14,BI205,"xxxxxxx")</f>
        <v>xxxxxxx</v>
      </c>
      <c r="BO205" s="80" t="e">
        <f>VLOOKUP(ROW()-ROW($BO$96),$BM$97:$BN$102,2,FALSE)</f>
        <v>#N/A</v>
      </c>
      <c r="BP205" s="79"/>
    </row>
    <row r="206" spans="3:68" ht="37.5" hidden="1" customHeight="1" x14ac:dyDescent="0.25">
      <c r="C206" s="728"/>
      <c r="D206" s="27"/>
      <c r="E206" s="641"/>
      <c r="F206" s="641"/>
      <c r="G206" s="641"/>
      <c r="H206" s="641"/>
      <c r="I206" s="27" t="s">
        <v>49</v>
      </c>
      <c r="J206" s="289"/>
      <c r="K206" s="585"/>
      <c r="L206" s="587"/>
      <c r="M206" s="587"/>
      <c r="N206" s="587"/>
      <c r="O206" s="58"/>
      <c r="P206"/>
      <c r="Q206" s="138">
        <v>1</v>
      </c>
      <c r="S206" s="139">
        <v>1</v>
      </c>
      <c r="T206" s="454">
        <v>1</v>
      </c>
      <c r="W206" s="719"/>
      <c r="X206" s="443" t="s">
        <v>49</v>
      </c>
      <c r="Y206" s="668" t="str">
        <f t="shared" si="76"/>
        <v/>
      </c>
      <c r="Z206" s="668"/>
      <c r="AA206" s="668"/>
      <c r="AB206" s="669"/>
      <c r="AC206" s="443" t="s">
        <v>49</v>
      </c>
      <c r="AD206" s="670" t="str">
        <f t="shared" si="68"/>
        <v/>
      </c>
      <c r="AE206" s="670"/>
      <c r="AF206" s="670"/>
      <c r="AG206" s="671"/>
      <c r="AH206" s="455" t="str">
        <f t="shared" si="77"/>
        <v/>
      </c>
      <c r="AI206" s="455" t="str">
        <f t="shared" si="78"/>
        <v/>
      </c>
      <c r="AL206" s="450" t="str">
        <f>Y206</f>
        <v/>
      </c>
      <c r="AM206" s="450" t="str">
        <f>AD206</f>
        <v/>
      </c>
      <c r="AN206" s="452" t="str">
        <f>AH206</f>
        <v/>
      </c>
      <c r="AO206" s="452" t="str">
        <f>AI206</f>
        <v/>
      </c>
      <c r="AP206" s="448">
        <f>SUM(AND(AN206=$AO$34, AO206=$AP$34),AP205)</f>
        <v>0</v>
      </c>
      <c r="AT206" s="448">
        <v>15</v>
      </c>
      <c r="AU206" s="449" t="str">
        <f t="array" ref="AU206">IF($AT206&gt;$AR$191,"",INDEX(AL$192:AL$206,MATCH($AT206,$AP$192:$AP$206,0)))</f>
        <v/>
      </c>
      <c r="AV206" s="449" t="str">
        <f t="array" ref="AV206">IF($AT206&gt;$AR$191,"",INDEX(AM$192:AM$206,MATCH($AT206,$AP$192:$AP$206,0)))</f>
        <v/>
      </c>
      <c r="AW206" s="449" t="str">
        <f t="array" ref="AW206">IF($AT206&gt;$AR$191,"",INDEX(AN$192:AN$206,MATCH($AT206,$AP$192:$AP$206,0)))</f>
        <v/>
      </c>
      <c r="AX206" s="449" t="str">
        <f t="array" ref="AX206">IF($AT206&gt;$AR$191,"",INDEX(AO$192:AO$206,MATCH($AT206,$AP$192:$AP$206,0)))</f>
        <v/>
      </c>
      <c r="BI206"/>
      <c r="BJ206"/>
      <c r="BM206" s="80">
        <f>COUNTIF($BN$97:$BN$102,"&lt;="&amp;BN206)</f>
        <v>6</v>
      </c>
      <c r="BN206" s="80" t="str">
        <f>IF(BF206=$AP$14,BI206,"xxxxxxx")</f>
        <v>xxxxxxx</v>
      </c>
      <c r="BO206" s="80" t="e">
        <f>VLOOKUP(ROW()-ROW($BO$96),$BM$97:$BN$102,2,FALSE)</f>
        <v>#N/A</v>
      </c>
      <c r="BP206" s="79"/>
    </row>
    <row r="207" spans="3:68" ht="0.95" hidden="1" customHeight="1" x14ac:dyDescent="0.25">
      <c r="C207" s="134"/>
      <c r="D207" s="136"/>
      <c r="E207" s="136"/>
      <c r="F207" s="136"/>
      <c r="G207" s="136"/>
      <c r="H207" s="136"/>
      <c r="I207" s="136"/>
      <c r="J207" s="136"/>
      <c r="BI207"/>
      <c r="BJ207"/>
      <c r="BM207" s="80"/>
      <c r="BN207" s="79"/>
      <c r="BO207" s="79"/>
      <c r="BP207" s="79"/>
    </row>
    <row r="208" spans="3:68" ht="0.95" hidden="1" customHeight="1" x14ac:dyDescent="0.25">
      <c r="C208" s="259"/>
      <c r="D208" s="260"/>
      <c r="E208" s="260"/>
      <c r="F208" s="260"/>
      <c r="G208" s="260"/>
      <c r="H208" s="260"/>
      <c r="I208" s="260"/>
      <c r="J208" s="260"/>
      <c r="BI208"/>
      <c r="BJ208"/>
      <c r="BM208" s="80"/>
      <c r="BN208" s="79"/>
      <c r="BO208" s="79"/>
      <c r="BP208" s="79"/>
    </row>
    <row r="209" spans="3:68" hidden="1" x14ac:dyDescent="0.25">
      <c r="C209" s="259"/>
      <c r="D209" s="260"/>
      <c r="E209" s="260"/>
      <c r="F209" s="260"/>
      <c r="G209" s="260"/>
      <c r="H209" s="260"/>
      <c r="I209" s="260"/>
      <c r="J209" s="260"/>
      <c r="BI209"/>
      <c r="BJ209"/>
      <c r="BM209" s="80"/>
      <c r="BN209" s="79"/>
      <c r="BO209" s="79"/>
      <c r="BP209" s="79"/>
    </row>
    <row r="210" spans="3:68" hidden="1" x14ac:dyDescent="0.25">
      <c r="C210" s="134"/>
      <c r="D210" s="136"/>
      <c r="E210" s="136"/>
      <c r="F210" s="136"/>
      <c r="G210" s="136"/>
      <c r="H210" s="136"/>
      <c r="I210" s="136"/>
      <c r="J210" s="136"/>
      <c r="W210" s="456" t="s">
        <v>89</v>
      </c>
      <c r="X210" s="457"/>
      <c r="Y210" s="456" t="s">
        <v>90</v>
      </c>
      <c r="Z210" s="458"/>
      <c r="AA210" s="118"/>
      <c r="AC210" s="456" t="str">
        <f>W210</f>
        <v>BENEFITS SECTION</v>
      </c>
      <c r="AD210" s="459"/>
      <c r="AF210" s="456" t="s">
        <v>90</v>
      </c>
      <c r="AG210" s="460"/>
    </row>
    <row r="211" spans="3:68" ht="15" hidden="1" customHeight="1" x14ac:dyDescent="0.25">
      <c r="C211" s="134"/>
      <c r="D211" s="136"/>
      <c r="E211" s="136"/>
      <c r="F211" s="136"/>
      <c r="G211" s="136"/>
      <c r="H211" s="136"/>
      <c r="I211" s="136"/>
      <c r="J211" s="136"/>
      <c r="W211" s="457"/>
      <c r="X211" s="457"/>
      <c r="Y211" s="457"/>
      <c r="Z211" s="458"/>
      <c r="AA211" s="118"/>
      <c r="AC211" s="457"/>
      <c r="AD211" s="459"/>
      <c r="AF211" s="457"/>
      <c r="AG211" s="460"/>
    </row>
    <row r="212" spans="3:68" hidden="1" x14ac:dyDescent="0.25">
      <c r="C212" s="134"/>
      <c r="D212" s="136"/>
      <c r="E212" s="136"/>
      <c r="F212" s="136"/>
      <c r="G212" s="136"/>
      <c r="H212" s="136"/>
      <c r="I212" s="136"/>
      <c r="J212" s="136"/>
      <c r="W212" s="461" t="s">
        <v>15</v>
      </c>
      <c r="X212" s="461" t="s">
        <v>91</v>
      </c>
      <c r="Y212" s="461" t="s">
        <v>15</v>
      </c>
      <c r="Z212" s="461" t="s">
        <v>92</v>
      </c>
      <c r="AA212" s="118"/>
      <c r="AC212" s="462" t="str">
        <f>W212</f>
        <v>Sample REDD+ Actions</v>
      </c>
      <c r="AD212" s="462" t="str">
        <f>X212</f>
        <v>Sample Benefits</v>
      </c>
      <c r="AE212" s="411" t="s">
        <v>43</v>
      </c>
      <c r="AF212" s="462" t="s">
        <v>15</v>
      </c>
      <c r="AG212" s="377" t="s">
        <v>92</v>
      </c>
      <c r="AH212" s="463" t="s">
        <v>43</v>
      </c>
      <c r="AL212" s="335"/>
    </row>
    <row r="213" spans="3:68" hidden="1" x14ac:dyDescent="0.25">
      <c r="C213" s="134"/>
      <c r="D213" s="136"/>
      <c r="E213" s="136"/>
      <c r="F213" s="136"/>
      <c r="G213" s="136"/>
      <c r="H213" s="136"/>
      <c r="I213" s="136"/>
      <c r="J213" s="136"/>
      <c r="W213" s="594" t="str">
        <f>$W$113</f>
        <v>CLICK FOR AN EXAMPLE:</v>
      </c>
      <c r="X213" s="594" t="str">
        <f>$X$113</f>
        <v>(To see a sample benefit, first select a sample REDD+ action from the drop-down list on the left)</v>
      </c>
      <c r="Y213" s="594" t="str">
        <f>$Y$113</f>
        <v>CLICK FOR AN EXAMPLE:</v>
      </c>
      <c r="Z213" s="594" t="str">
        <f>$Z$113</f>
        <v>(To see a sample risk, first select a sample REDD+ action from the drop-down list on the left)</v>
      </c>
      <c r="AA213" s="411" t="s">
        <v>43</v>
      </c>
      <c r="AC213" s="464" t="str">
        <f>W213</f>
        <v>CLICK FOR AN EXAMPLE:</v>
      </c>
      <c r="AD213" s="465" t="str">
        <f>X213</f>
        <v>(To see a sample benefit, first select a sample REDD+ action from the drop-down list on the left)</v>
      </c>
      <c r="AE213" s="466">
        <v>1</v>
      </c>
      <c r="AF213" s="464" t="str">
        <f>Y213</f>
        <v>CLICK FOR AN EXAMPLE:</v>
      </c>
      <c r="AG213" s="464" t="str">
        <f>Z213</f>
        <v>(To see a sample risk, first select a sample REDD+ action from the drop-down list on the left)</v>
      </c>
      <c r="AH213" s="463" t="s">
        <v>43</v>
      </c>
    </row>
    <row r="214" spans="3:68" hidden="1" x14ac:dyDescent="0.25">
      <c r="W214" s="388" t="s">
        <v>289</v>
      </c>
      <c r="X214" s="388" t="s">
        <v>290</v>
      </c>
      <c r="Y214" s="388" t="s">
        <v>289</v>
      </c>
      <c r="Z214" s="388" t="s">
        <v>137</v>
      </c>
      <c r="AA214" s="467" t="s">
        <v>104</v>
      </c>
      <c r="AC214" s="468" t="str">
        <f>CONCATENATE(AA214,"     ", W214)</f>
        <v>e.g.:     Overarching.</v>
      </c>
      <c r="AD214" s="468" t="str">
        <f>CONCATENATE(AA214,"     ", X214)</f>
        <v>e.g.:     Increased decentralization and devolution of powers (with clearly defined roles and responsibilities) for sustainable forest management leads to more effective and efficient governance and accountability systems.</v>
      </c>
      <c r="AE214" s="466">
        <v>2</v>
      </c>
      <c r="AF214" s="468" t="str">
        <f t="shared" ref="AF214:AF215" si="86">CONCATENATE(AA214,"     ", Y214)</f>
        <v>e.g.:     Overarching.</v>
      </c>
      <c r="AG214" s="468" t="str">
        <f t="shared" ref="AG214:AG215" si="87">CONCATENATE(AA214,"     ", Z214)</f>
        <v>e.g.:     Lack of capacity in enforcing existing laws/ regulations may lead to strengthening the incentives of the drivers of deforestation and negatively affect stakeholders’ trust in the REDD+ process.</v>
      </c>
      <c r="AH214" s="463" t="s">
        <v>43</v>
      </c>
    </row>
    <row r="215" spans="3:68" hidden="1" x14ac:dyDescent="0.25">
      <c r="F215" s="36" t="s">
        <v>43</v>
      </c>
      <c r="P215" s="52"/>
      <c r="S215" s="52"/>
      <c r="W215" s="388" t="s">
        <v>291</v>
      </c>
      <c r="X215" s="388" t="s">
        <v>292</v>
      </c>
      <c r="Y215" s="388" t="s">
        <v>291</v>
      </c>
      <c r="Z215" s="388" t="s">
        <v>293</v>
      </c>
      <c r="AA215" s="467" t="str">
        <f>$AA$214</f>
        <v>e.g.:</v>
      </c>
      <c r="AC215" s="468" t="str">
        <f>CONCATENATE(AA215,"     ", W215)</f>
        <v>e.g.:     Reduce the number of new permits for plantation concessions.</v>
      </c>
      <c r="AD215" s="468" t="str">
        <f>CONCATENATE(AA215,"     ", X215)</f>
        <v>e.g.:     If tender process for plantation concessions is done transparently, can favor easier monitoring due to smaller number of concessions.</v>
      </c>
      <c r="AE215" s="466">
        <v>3</v>
      </c>
      <c r="AF215" s="468" t="str">
        <f t="shared" si="86"/>
        <v>e.g.:     Reduce the number of new permits for plantation concessions.</v>
      </c>
      <c r="AG215" s="468" t="str">
        <f t="shared" si="87"/>
        <v>e.g.:     Reduced number of permits only granted to the most powerful and influential actors.</v>
      </c>
      <c r="AH215" s="463" t="s">
        <v>43</v>
      </c>
    </row>
    <row r="216" spans="3:68" hidden="1" x14ac:dyDescent="0.25">
      <c r="F216" s="36" t="s">
        <v>43</v>
      </c>
      <c r="P216" s="52"/>
      <c r="S216" s="52"/>
      <c r="X216" s="470"/>
      <c r="Y216" s="471"/>
      <c r="AH216" s="463" t="s">
        <v>43</v>
      </c>
    </row>
    <row r="217" spans="3:68" hidden="1" x14ac:dyDescent="0.25">
      <c r="F217" s="36"/>
      <c r="P217" s="52"/>
      <c r="S217" s="52"/>
      <c r="X217" s="470"/>
      <c r="Y217" s="471"/>
      <c r="AH217" s="463" t="s">
        <v>43</v>
      </c>
    </row>
    <row r="218" spans="3:68" hidden="1" x14ac:dyDescent="0.25">
      <c r="F218" s="36"/>
      <c r="P218" s="52"/>
      <c r="S218" s="52"/>
      <c r="X218" s="470"/>
      <c r="Y218" s="471"/>
      <c r="AH218" s="463" t="s">
        <v>43</v>
      </c>
    </row>
    <row r="219" spans="3:68" hidden="1" x14ac:dyDescent="0.25">
      <c r="F219" s="36"/>
      <c r="P219" s="52"/>
      <c r="S219" s="52"/>
      <c r="X219" s="470"/>
      <c r="Y219" s="471"/>
      <c r="AH219" s="463" t="s">
        <v>43</v>
      </c>
    </row>
    <row r="220" spans="3:68" hidden="1" x14ac:dyDescent="0.25">
      <c r="F220" s="36"/>
      <c r="P220" s="52"/>
      <c r="S220" s="52"/>
      <c r="X220" s="470"/>
      <c r="Y220" s="471"/>
    </row>
    <row r="221" spans="3:68" hidden="1" x14ac:dyDescent="0.25">
      <c r="F221" s="36" t="s">
        <v>43</v>
      </c>
      <c r="P221" s="52"/>
      <c r="S221" s="52"/>
    </row>
    <row r="222" spans="3:68" hidden="1" x14ac:dyDescent="0.25">
      <c r="F222" s="36" t="s">
        <v>43</v>
      </c>
      <c r="P222" s="52"/>
      <c r="S222" s="52"/>
    </row>
    <row r="223" spans="3:68" hidden="1" x14ac:dyDescent="0.25">
      <c r="F223" s="36" t="s">
        <v>43</v>
      </c>
      <c r="P223" s="52"/>
      <c r="S223" s="52"/>
      <c r="W223" s="340"/>
      <c r="X223" s="340"/>
      <c r="Y223" s="340"/>
      <c r="Z223" s="340"/>
      <c r="AA223" s="340"/>
      <c r="AB223" s="340"/>
    </row>
    <row r="224" spans="3:68" hidden="1" x14ac:dyDescent="0.25">
      <c r="F224" s="36" t="s">
        <v>43</v>
      </c>
      <c r="P224" s="52"/>
      <c r="S224" s="52"/>
      <c r="W224" s="340"/>
      <c r="X224" s="340"/>
      <c r="Y224" s="340"/>
      <c r="Z224" s="340"/>
      <c r="AA224" s="340"/>
      <c r="AB224" s="340"/>
    </row>
    <row r="225" spans="3:68" hidden="1" x14ac:dyDescent="0.25">
      <c r="F225" s="36" t="s">
        <v>43</v>
      </c>
      <c r="P225" s="52"/>
      <c r="S225" s="52"/>
      <c r="W225" s="340"/>
      <c r="X225" s="340"/>
      <c r="Y225" s="340"/>
      <c r="Z225" s="340"/>
      <c r="AA225" s="340"/>
      <c r="AB225" s="340"/>
    </row>
    <row r="226" spans="3:68" hidden="1" x14ac:dyDescent="0.25">
      <c r="F226" s="36" t="s">
        <v>43</v>
      </c>
      <c r="P226" s="52"/>
      <c r="S226" s="52"/>
    </row>
    <row r="227" spans="3:68" hidden="1" x14ac:dyDescent="0.25">
      <c r="F227" s="36" t="s">
        <v>43</v>
      </c>
      <c r="P227" s="52"/>
      <c r="S227" s="52"/>
    </row>
    <row r="228" spans="3:68" hidden="1" x14ac:dyDescent="0.25">
      <c r="F228" s="36" t="s">
        <v>43</v>
      </c>
      <c r="P228" s="52"/>
      <c r="S228" s="52"/>
    </row>
    <row r="229" spans="3:68" hidden="1" x14ac:dyDescent="0.25">
      <c r="F229" s="36" t="s">
        <v>43</v>
      </c>
      <c r="P229" s="52"/>
      <c r="S229" s="52"/>
    </row>
    <row r="230" spans="3:68" ht="131.25" hidden="1" customHeight="1" x14ac:dyDescent="0.25">
      <c r="C230" s="685" t="str">
        <f>W230</f>
        <v>Safeguard (c) - Respect for the knowledge and rights of indigenous peoples and members of local communities, by taking into account relevant international obligations, national circumstances and laws, and noting that the United Nations General Assembly has adopted the United Nations Declaration on the Rights of Indigenous Peoples.</v>
      </c>
      <c r="D230" s="685"/>
      <c r="E230" s="685"/>
      <c r="F230" s="685"/>
      <c r="G230" s="685"/>
      <c r="H230" s="685"/>
      <c r="I230" s="685"/>
      <c r="J230" s="685"/>
      <c r="K230" s="685"/>
      <c r="L230" s="685"/>
      <c r="M230" s="685"/>
      <c r="N230" s="685"/>
      <c r="W230" s="717" t="str">
        <f>CONCATENATE($W$16, " - ",$X$16)</f>
        <v>Safeguard (c) - Respect for the knowledge and rights of indigenous peoples and members of local communities, by taking into account relevant international obligations, national circumstances and laws, and noting that the United Nations General Assembly has adopted the United Nations Declaration on the Rights of Indigenous Peoples.</v>
      </c>
      <c r="X230" s="717"/>
      <c r="Y230" s="717"/>
      <c r="Z230" s="717"/>
      <c r="AA230" s="717"/>
      <c r="AB230" s="717"/>
      <c r="AC230" s="717"/>
      <c r="AD230" s="717"/>
      <c r="AE230" s="717"/>
      <c r="AF230" s="717"/>
      <c r="AG230" s="717"/>
      <c r="AH230" s="717"/>
      <c r="BG230" s="36"/>
      <c r="BN230" s="75"/>
      <c r="BO230"/>
      <c r="BP230"/>
    </row>
    <row r="231" spans="3:68" hidden="1" x14ac:dyDescent="0.25">
      <c r="P231"/>
      <c r="S231" s="52"/>
      <c r="BN231" s="75"/>
      <c r="BO231"/>
      <c r="BP231"/>
    </row>
    <row r="232" spans="3:68" ht="18.75" hidden="1" x14ac:dyDescent="0.3">
      <c r="C232" s="7" t="str">
        <f>W232</f>
        <v>How to use</v>
      </c>
      <c r="D232" s="134"/>
      <c r="E232" s="134"/>
      <c r="F232" s="134"/>
      <c r="G232" s="134"/>
      <c r="H232" s="134"/>
      <c r="I232" s="134"/>
      <c r="J232" s="134"/>
      <c r="W232" s="473" t="str">
        <f>$W$39</f>
        <v>How to use</v>
      </c>
      <c r="BN232" s="75"/>
      <c r="BO232"/>
      <c r="BP232"/>
    </row>
    <row r="233" spans="3:68" ht="15" hidden="1" customHeight="1" x14ac:dyDescent="0.3">
      <c r="C233" s="7"/>
      <c r="D233" s="134"/>
      <c r="E233" s="134"/>
      <c r="F233" s="134"/>
      <c r="G233" s="134"/>
      <c r="H233" s="134"/>
      <c r="I233" s="134"/>
      <c r="J233" s="134"/>
      <c r="W233" s="385"/>
      <c r="BN233" s="75"/>
      <c r="BO233"/>
      <c r="BP233"/>
    </row>
    <row r="234" spans="3:68" ht="140.1" hidden="1" customHeight="1" x14ac:dyDescent="0.25">
      <c r="C234" s="705" t="str">
        <f>W234</f>
        <v>• Review Key Issues.
• Answer Guiding questions with a ‘Yes’ or ‘No’ (if appropriate). In case you lack information to answer the question, you may choose ‘Don’t know’.
• Import Benefits and Risks to Table 2.
• Revise and modify the auto-generated benefits and risks to ensure they are appropriate to the national context and assign them to particular REDD+ actions. If more than one action is associated with the benefit or risk, copy and paste the benefit or risk text into one of the empty rows. If the benefit or risk does not pertain to a specific REDD+ action, you may categorise it as ‘overarching’.
• Add any other benefits and risks relevant to the safeguard.  
• Assign a probability and impact for the particular benefit or risk.</v>
      </c>
      <c r="D234" s="705"/>
      <c r="E234" s="705"/>
      <c r="F234" s="705"/>
      <c r="G234" s="705"/>
      <c r="H234" s="705"/>
      <c r="I234" s="705"/>
      <c r="J234" s="705"/>
      <c r="K234" s="705"/>
      <c r="L234" s="705"/>
      <c r="M234" s="282"/>
      <c r="W234" s="716" t="str">
        <f>$W$41</f>
        <v>• Review Key Issues.
• Answer Guiding questions with a ‘Yes’ or ‘No’ (if appropriate). In case you lack information to answer the question, you may choose ‘Don’t know’.
• Import Benefits and Risks to Table 2.
• Revise and modify the auto-generated benefits and risks to ensure they are appropriate to the national context and assign them to particular REDD+ actions. If more than one action is associated with the benefit or risk, copy and paste the benefit or risk text into one of the empty rows. If the benefit or risk does not pertain to a specific REDD+ action, you may categorise it as ‘overarching’.
• Add any other benefits and risks relevant to the safeguard.  
• Assign a probability and impact for the particular benefit or risk.</v>
      </c>
      <c r="X234" s="716"/>
      <c r="Y234" s="716"/>
      <c r="Z234" s="716"/>
      <c r="AA234" s="716"/>
      <c r="AB234" s="716"/>
      <c r="AC234" s="716"/>
      <c r="AD234" s="716"/>
      <c r="AE234" s="716"/>
      <c r="AF234" s="386"/>
      <c r="AG234" s="386"/>
      <c r="BN234" s="75"/>
      <c r="BO234"/>
      <c r="BP234"/>
    </row>
    <row r="235" spans="3:68" ht="22.5" hidden="1" customHeight="1" x14ac:dyDescent="0.25">
      <c r="BN235" s="75"/>
      <c r="BO235"/>
      <c r="BP235"/>
    </row>
    <row r="236" spans="3:68" ht="18.75" hidden="1" x14ac:dyDescent="0.3">
      <c r="C236" s="7" t="str">
        <f>W236</f>
        <v>Key issues</v>
      </c>
      <c r="D236" s="136"/>
      <c r="E236" s="136"/>
      <c r="F236" s="136"/>
      <c r="G236" s="136"/>
      <c r="H236" s="136"/>
      <c r="I236" s="136"/>
      <c r="J236" s="136"/>
      <c r="W236" s="473" t="str">
        <f>$W$43</f>
        <v>Key issues</v>
      </c>
      <c r="BN236" s="75"/>
      <c r="BO236"/>
      <c r="BP236"/>
    </row>
    <row r="237" spans="3:68" hidden="1" x14ac:dyDescent="0.25">
      <c r="BN237" s="75"/>
      <c r="BO237"/>
      <c r="BP237"/>
    </row>
    <row r="238" spans="3:68" ht="15" hidden="1" customHeight="1" x14ac:dyDescent="0.25">
      <c r="C238" s="264" t="str">
        <f t="shared" ref="C238:D241" si="88">W238</f>
        <v>1.</v>
      </c>
      <c r="D238" s="630" t="str">
        <f t="shared" si="88"/>
        <v>Definition/determination of indigenous peoples and local communities.</v>
      </c>
      <c r="E238" s="630"/>
      <c r="F238" s="630"/>
      <c r="G238" s="630"/>
      <c r="H238" s="630"/>
      <c r="I238" s="630"/>
      <c r="J238" s="630"/>
      <c r="K238" s="630"/>
      <c r="L238" s="630"/>
      <c r="M238" s="280"/>
      <c r="W238" s="387" t="s">
        <v>492</v>
      </c>
      <c r="X238" s="388" t="s">
        <v>517</v>
      </c>
      <c r="Y238" s="389"/>
      <c r="Z238" s="389"/>
      <c r="AA238" s="389"/>
      <c r="AB238" s="389"/>
      <c r="BG238" s="36"/>
      <c r="BN238" s="75"/>
      <c r="BO238"/>
      <c r="BP238"/>
    </row>
    <row r="239" spans="3:68" ht="15" hidden="1" customHeight="1" x14ac:dyDescent="0.25">
      <c r="C239" s="264" t="str">
        <f t="shared" si="88"/>
        <v>2.</v>
      </c>
      <c r="D239" s="630" t="str">
        <f t="shared" si="88"/>
        <v>Recognition and allocation of rights to land, territories and resources.</v>
      </c>
      <c r="E239" s="630"/>
      <c r="F239" s="630"/>
      <c r="G239" s="630"/>
      <c r="H239" s="630"/>
      <c r="I239" s="630"/>
      <c r="J239" s="630"/>
      <c r="K239" s="630"/>
      <c r="L239" s="630"/>
      <c r="M239" s="280"/>
      <c r="W239" s="387" t="s">
        <v>493</v>
      </c>
      <c r="X239" s="388" t="s">
        <v>518</v>
      </c>
      <c r="Y239" s="389"/>
      <c r="Z239" s="389"/>
      <c r="AA239" s="389"/>
      <c r="AB239" s="389"/>
      <c r="BG239" s="36"/>
      <c r="BN239" s="75"/>
      <c r="BO239"/>
      <c r="BP239"/>
    </row>
    <row r="240" spans="3:68" ht="15" hidden="1" customHeight="1" x14ac:dyDescent="0.25">
      <c r="C240" s="264" t="str">
        <f t="shared" si="88"/>
        <v>3.</v>
      </c>
      <c r="D240" s="630" t="str">
        <f t="shared" si="88"/>
        <v>Right to compensation and/or other remedies in case of involuntary resettlement and/or economic displacement.</v>
      </c>
      <c r="E240" s="630"/>
      <c r="F240" s="630"/>
      <c r="G240" s="630"/>
      <c r="H240" s="630"/>
      <c r="I240" s="630"/>
      <c r="J240" s="630"/>
      <c r="K240" s="630"/>
      <c r="L240" s="630"/>
      <c r="M240" s="280"/>
      <c r="W240" s="387" t="s">
        <v>498</v>
      </c>
      <c r="X240" s="388" t="s">
        <v>519</v>
      </c>
      <c r="Y240" s="389"/>
      <c r="Z240" s="389"/>
      <c r="AA240" s="389"/>
      <c r="AB240" s="389"/>
      <c r="BG240" s="36"/>
      <c r="BN240" s="75"/>
      <c r="BO240"/>
      <c r="BP240"/>
    </row>
    <row r="241" spans="3:72" ht="15" hidden="1" customHeight="1" x14ac:dyDescent="0.25">
      <c r="C241" s="264" t="str">
        <f t="shared" si="88"/>
        <v>4.</v>
      </c>
      <c r="D241" s="630" t="str">
        <f t="shared" si="88"/>
        <v>Right to share in benefits when appropriate.</v>
      </c>
      <c r="E241" s="630"/>
      <c r="F241" s="630"/>
      <c r="G241" s="630"/>
      <c r="H241" s="630"/>
      <c r="I241" s="630"/>
      <c r="J241" s="630"/>
      <c r="K241" s="630"/>
      <c r="L241" s="630"/>
      <c r="M241" s="280"/>
      <c r="W241" s="387" t="s">
        <v>494</v>
      </c>
      <c r="X241" s="388" t="s">
        <v>520</v>
      </c>
      <c r="Y241" s="389"/>
      <c r="Z241" s="389"/>
      <c r="AA241" s="389"/>
      <c r="AB241" s="389"/>
      <c r="BG241" s="36"/>
      <c r="BN241" s="75"/>
      <c r="BO241"/>
      <c r="BP241"/>
    </row>
    <row r="242" spans="3:72" ht="15" hidden="1" customHeight="1" x14ac:dyDescent="0.25">
      <c r="C242" s="264" t="str">
        <f t="shared" ref="C242:C244" si="89">W242</f>
        <v>5.</v>
      </c>
      <c r="D242" s="630" t="str">
        <f t="shared" ref="D242:D244" si="90">X242</f>
        <v>Right to self-determination.</v>
      </c>
      <c r="E242" s="630"/>
      <c r="F242" s="630"/>
      <c r="G242" s="630"/>
      <c r="H242" s="630"/>
      <c r="I242" s="630"/>
      <c r="J242" s="630"/>
      <c r="K242" s="630"/>
      <c r="L242" s="630"/>
      <c r="M242" s="280"/>
      <c r="W242" s="387" t="s">
        <v>495</v>
      </c>
      <c r="X242" s="388" t="s">
        <v>521</v>
      </c>
      <c r="Y242" s="389"/>
      <c r="Z242" s="389"/>
      <c r="AA242" s="389"/>
      <c r="AB242" s="389"/>
      <c r="BG242" s="36"/>
      <c r="BN242" s="75"/>
      <c r="BO242"/>
      <c r="BP242"/>
    </row>
    <row r="243" spans="3:72" ht="15" hidden="1" customHeight="1" x14ac:dyDescent="0.25">
      <c r="C243" s="264" t="str">
        <f t="shared" si="89"/>
        <v>6.</v>
      </c>
      <c r="D243" s="630" t="str">
        <f t="shared" si="90"/>
        <v>Right to participate in decision making on issues that may affect them.</v>
      </c>
      <c r="E243" s="630"/>
      <c r="F243" s="630"/>
      <c r="G243" s="630"/>
      <c r="H243" s="630"/>
      <c r="I243" s="630"/>
      <c r="J243" s="630"/>
      <c r="K243" s="630"/>
      <c r="L243" s="630"/>
      <c r="M243" s="280"/>
      <c r="W243" s="387" t="s">
        <v>496</v>
      </c>
      <c r="X243" s="388" t="s">
        <v>522</v>
      </c>
      <c r="Y243" s="389"/>
      <c r="Z243" s="389"/>
      <c r="AA243" s="389"/>
      <c r="AB243" s="389"/>
      <c r="BG243" s="36"/>
      <c r="BN243" s="75"/>
      <c r="BO243"/>
      <c r="BP243"/>
    </row>
    <row r="244" spans="3:72" ht="15" hidden="1" customHeight="1" x14ac:dyDescent="0.25">
      <c r="C244" s="264" t="str">
        <f t="shared" si="89"/>
        <v>7.</v>
      </c>
      <c r="D244" s="630" t="str">
        <f t="shared" si="90"/>
        <v>Free, Prior &amp; Informed Consent (FPIC).</v>
      </c>
      <c r="E244" s="630"/>
      <c r="F244" s="630"/>
      <c r="G244" s="630"/>
      <c r="H244" s="630"/>
      <c r="I244" s="630"/>
      <c r="J244" s="630"/>
      <c r="K244" s="630"/>
      <c r="L244" s="630"/>
      <c r="M244" s="280"/>
      <c r="W244" s="387" t="s">
        <v>497</v>
      </c>
      <c r="X244" s="388" t="s">
        <v>523</v>
      </c>
      <c r="Y244" s="389"/>
      <c r="Z244" s="389"/>
      <c r="AA244" s="389"/>
      <c r="AB244" s="389"/>
      <c r="BG244" s="36"/>
      <c r="BN244" s="75"/>
      <c r="BO244"/>
      <c r="BP244"/>
    </row>
    <row r="245" spans="3:72" ht="30" hidden="1" customHeight="1" x14ac:dyDescent="0.25">
      <c r="C245" s="264" t="str">
        <f>W245</f>
        <v>8.</v>
      </c>
      <c r="D245" s="630" t="str">
        <f>X245</f>
        <v>Recognition and protection of indigenous peoples’ and local communities’ traditional knowledge, cultural heritage, intellectual property.</v>
      </c>
      <c r="E245" s="630"/>
      <c r="F245" s="630"/>
      <c r="G245" s="630"/>
      <c r="H245" s="630"/>
      <c r="I245" s="630"/>
      <c r="J245" s="630"/>
      <c r="K245" s="630"/>
      <c r="L245" s="630"/>
      <c r="M245" s="280"/>
      <c r="W245" s="387" t="s">
        <v>506</v>
      </c>
      <c r="X245" s="388" t="s">
        <v>524</v>
      </c>
      <c r="Y245" s="389"/>
      <c r="Z245" s="389"/>
      <c r="AA245" s="389"/>
      <c r="AB245" s="389"/>
      <c r="BG245" s="36"/>
      <c r="BN245" s="75"/>
      <c r="BO245"/>
      <c r="BP245"/>
    </row>
    <row r="246" spans="3:72" ht="0.95" hidden="1" customHeight="1" x14ac:dyDescent="0.25">
      <c r="C246" s="264"/>
      <c r="D246" s="262"/>
      <c r="E246" s="262"/>
      <c r="F246" s="262"/>
      <c r="G246" s="262"/>
      <c r="H246" s="262"/>
      <c r="I246" s="262"/>
      <c r="J246" s="262"/>
      <c r="K246" s="262"/>
      <c r="L246" s="262"/>
      <c r="M246" s="280"/>
      <c r="W246" s="390"/>
      <c r="X246" s="391"/>
      <c r="Y246" s="389"/>
      <c r="Z246" s="389"/>
      <c r="AA246" s="389"/>
      <c r="AB246" s="389"/>
      <c r="BG246" s="36"/>
      <c r="BN246" s="75"/>
      <c r="BO246"/>
      <c r="BP246"/>
    </row>
    <row r="247" spans="3:72" ht="0.95" hidden="1" customHeight="1" x14ac:dyDescent="0.25">
      <c r="C247" s="264"/>
      <c r="D247" s="262"/>
      <c r="E247" s="262"/>
      <c r="F247" s="262"/>
      <c r="G247" s="262"/>
      <c r="H247" s="262"/>
      <c r="I247" s="262"/>
      <c r="J247" s="262"/>
      <c r="K247" s="262"/>
      <c r="L247" s="262"/>
      <c r="M247" s="280"/>
      <c r="W247" s="390"/>
      <c r="X247" s="391"/>
      <c r="Y247" s="389"/>
      <c r="Z247" s="389"/>
      <c r="AA247" s="389"/>
      <c r="AB247" s="389"/>
      <c r="BG247" s="36"/>
      <c r="BN247" s="75"/>
      <c r="BO247"/>
      <c r="BP247"/>
    </row>
    <row r="248" spans="3:72" ht="7.5" hidden="1" customHeight="1" x14ac:dyDescent="0.25">
      <c r="C248" s="135"/>
      <c r="D248" s="135"/>
      <c r="E248" s="135"/>
      <c r="F248" s="135"/>
      <c r="G248" s="135"/>
      <c r="H248" s="135"/>
      <c r="I248" s="135"/>
      <c r="J248" s="135"/>
      <c r="W248" s="392"/>
      <c r="X248" s="393"/>
      <c r="Y248" s="393"/>
      <c r="Z248" s="393"/>
      <c r="AA248" s="393"/>
      <c r="AB248" s="393"/>
      <c r="BG248" s="36"/>
      <c r="BN248" s="83"/>
      <c r="BO248" s="75"/>
      <c r="BP248" s="75"/>
      <c r="BQ248" s="75"/>
      <c r="BR248" s="75"/>
      <c r="BS248" s="75"/>
      <c r="BT248" s="75"/>
    </row>
    <row r="249" spans="3:72" ht="15" hidden="1" customHeight="1" x14ac:dyDescent="0.25">
      <c r="C249" s="642"/>
      <c r="D249" s="642"/>
      <c r="E249" s="642"/>
      <c r="F249" s="642"/>
      <c r="G249" s="642"/>
      <c r="H249" s="642"/>
      <c r="I249" s="642"/>
      <c r="J249" s="642"/>
      <c r="W249" s="474" t="str">
        <f>$W$55</f>
        <v>Click on the "-" icon on the left to minimize the view.</v>
      </c>
      <c r="X249" s="395"/>
      <c r="Y249" s="395"/>
      <c r="Z249" s="395"/>
      <c r="AA249" s="395"/>
      <c r="AB249" s="395"/>
      <c r="AC249" s="395"/>
      <c r="AD249" s="395"/>
      <c r="BN249" s="75"/>
      <c r="BO249" s="75"/>
      <c r="BP249" s="75"/>
      <c r="BQ249" s="75"/>
      <c r="BR249" s="75"/>
      <c r="BS249" s="75"/>
      <c r="BT249" s="75"/>
    </row>
    <row r="250" spans="3:72" ht="15" hidden="1" customHeight="1" x14ac:dyDescent="0.25">
      <c r="C250" s="631"/>
      <c r="D250" s="631"/>
      <c r="E250" s="631"/>
      <c r="F250" s="631"/>
      <c r="G250" s="631"/>
      <c r="H250" s="631"/>
      <c r="I250" s="631"/>
      <c r="J250" s="631"/>
      <c r="W250" s="475" t="str">
        <f>$W$56</f>
        <v>Click on the "+" icon on the left to extend the view and go through the key issues.</v>
      </c>
      <c r="X250" s="397"/>
      <c r="Y250" s="397"/>
      <c r="Z250" s="397"/>
      <c r="AA250" s="397"/>
      <c r="AB250" s="397"/>
      <c r="AC250" s="397"/>
      <c r="AD250" s="397"/>
      <c r="BN250" s="75"/>
      <c r="BO250" s="75"/>
      <c r="BP250" s="75"/>
      <c r="BQ250" s="75"/>
      <c r="BR250" s="75"/>
      <c r="BS250" s="75"/>
      <c r="BT250" s="75"/>
    </row>
    <row r="251" spans="3:72" ht="22.5" hidden="1" customHeight="1" x14ac:dyDescent="0.25">
      <c r="P251"/>
      <c r="S251" s="52"/>
      <c r="X251" s="398"/>
      <c r="Y251" s="399"/>
      <c r="Z251" s="399"/>
      <c r="AA251" s="389"/>
      <c r="AB251" s="389"/>
      <c r="BN251" s="75"/>
      <c r="BO251" s="75"/>
      <c r="BP251" s="75"/>
      <c r="BQ251" s="75"/>
      <c r="BR251" s="75"/>
      <c r="BS251" s="75"/>
      <c r="BT251" s="75"/>
    </row>
    <row r="252" spans="3:72" ht="18.75" hidden="1" x14ac:dyDescent="0.3">
      <c r="C252" s="7" t="str">
        <f>W252</f>
        <v>Guiding questions</v>
      </c>
      <c r="D252" s="136"/>
      <c r="E252" s="136"/>
      <c r="F252" s="136"/>
      <c r="G252" s="136"/>
      <c r="H252" s="136"/>
      <c r="I252" s="136"/>
      <c r="J252" s="136"/>
      <c r="W252" s="473" t="str">
        <f>$W$58</f>
        <v>Guiding questions</v>
      </c>
      <c r="X252" s="399"/>
      <c r="Y252" s="399"/>
      <c r="Z252" s="399"/>
      <c r="AA252" s="389"/>
      <c r="AB252" s="389"/>
      <c r="BN252" s="75"/>
      <c r="BO252" s="75"/>
      <c r="BP252" s="75"/>
      <c r="BQ252" s="75"/>
      <c r="BR252" s="75"/>
      <c r="BS252" s="75"/>
      <c r="BT252" s="75"/>
    </row>
    <row r="253" spans="3:72" ht="15" hidden="1" customHeight="1" x14ac:dyDescent="0.3">
      <c r="C253" s="7"/>
      <c r="D253" s="136"/>
      <c r="E253" s="136"/>
      <c r="F253" s="136"/>
      <c r="G253" s="136"/>
      <c r="H253" s="136"/>
      <c r="I253" s="136"/>
      <c r="J253" s="136"/>
      <c r="W253" s="385"/>
      <c r="X253" s="399"/>
      <c r="Y253" s="399"/>
      <c r="Z253" s="399"/>
      <c r="AA253" s="389"/>
      <c r="AB253" s="389"/>
      <c r="BN253" s="75"/>
      <c r="BO253" s="75"/>
      <c r="BP253" s="75"/>
      <c r="BQ253" s="75"/>
      <c r="BR253" s="75"/>
      <c r="BS253" s="75"/>
      <c r="BT253" s="75"/>
    </row>
    <row r="254" spans="3:72" ht="18.75" hidden="1" customHeight="1" thickBot="1" x14ac:dyDescent="0.35">
      <c r="C254" s="613" t="str">
        <f>$C$60</f>
        <v>Please answer each of the questions below by clicking on the appropriate answer:</v>
      </c>
      <c r="D254" s="613"/>
      <c r="E254" s="613"/>
      <c r="F254" s="613"/>
      <c r="G254" s="613"/>
      <c r="H254" s="613"/>
      <c r="I254" s="613"/>
      <c r="J254" s="613"/>
      <c r="K254" s="613"/>
      <c r="L254" s="613"/>
      <c r="M254" s="279"/>
      <c r="W254" s="385"/>
      <c r="X254" s="704" t="str">
        <f>$X$60</f>
        <v>RELATED TO</v>
      </c>
      <c r="Y254" s="704" t="str">
        <f>$Y$60</f>
        <v>NUMBER</v>
      </c>
      <c r="Z254" s="704" t="str">
        <f>$Z$60</f>
        <v>TRANSLATED VALUE</v>
      </c>
      <c r="AA254" s="704" t="str">
        <f>$AA$60</f>
        <v>IF YES (Benefit)</v>
      </c>
      <c r="AB254" s="704" t="str">
        <f>$AB$60</f>
        <v>IF YES (Risk)</v>
      </c>
      <c r="AC254" s="704" t="str">
        <f>$AC$60</f>
        <v>IF NO (Benefit)</v>
      </c>
      <c r="AD254" s="704" t="str">
        <f>$AD$60</f>
        <v>IF NO (Risk)</v>
      </c>
      <c r="AE254" s="704" t="str">
        <f>$AE$60</f>
        <v>CLASIFIED TEXT</v>
      </c>
      <c r="AF254" s="704"/>
      <c r="AG254" s="704" t="str">
        <f>$AG$60</f>
        <v>SORTED TEXT</v>
      </c>
      <c r="AH254" s="704"/>
      <c r="AJ254" s="704" t="str">
        <f>$AJ$60</f>
        <v>IF "DON'T KNOW"</v>
      </c>
      <c r="AK254" s="704" t="str">
        <f>$AK$60</f>
        <v>AUTOPOPULATED TEXT</v>
      </c>
      <c r="AL254" s="704" t="str">
        <f>$AL$60</f>
        <v>SORTED TEXT</v>
      </c>
      <c r="BG254" s="75"/>
      <c r="BH254" s="75"/>
      <c r="BN254" s="75"/>
      <c r="BO254" s="75"/>
      <c r="BP254" s="75"/>
      <c r="BQ254" s="75"/>
      <c r="BR254" s="75"/>
    </row>
    <row r="255" spans="3:72" ht="26.25" hidden="1" thickBot="1" x14ac:dyDescent="0.3">
      <c r="K255" s="290" t="str">
        <f>$K$61</f>
        <v>Yes</v>
      </c>
      <c r="L255" s="596" t="str">
        <f>$L$61</f>
        <v>No</v>
      </c>
      <c r="M255" s="595" t="str">
        <f>$M$61</f>
        <v>Don't know</v>
      </c>
      <c r="Q255" s="137" t="s">
        <v>128</v>
      </c>
      <c r="S255" s="137" t="s">
        <v>128</v>
      </c>
      <c r="X255" s="704"/>
      <c r="Y255" s="704"/>
      <c r="Z255" s="704"/>
      <c r="AA255" s="704"/>
      <c r="AB255" s="704"/>
      <c r="AC255" s="704"/>
      <c r="AD255" s="704"/>
      <c r="AE255" s="478" t="str">
        <f>$AE$61</f>
        <v>Benefits</v>
      </c>
      <c r="AF255" s="478" t="str">
        <f>$AF$61</f>
        <v>Risks</v>
      </c>
      <c r="AG255" s="479" t="str">
        <f>$AG$61</f>
        <v>Benefits</v>
      </c>
      <c r="AH255" s="479" t="str">
        <f>$AH$61</f>
        <v>Risks</v>
      </c>
      <c r="AJ255" s="704"/>
      <c r="AK255" s="704"/>
      <c r="AL255" s="704"/>
      <c r="BE255" s="36"/>
      <c r="BG255" s="75"/>
      <c r="BH255" s="75"/>
      <c r="BL255"/>
      <c r="BM255"/>
      <c r="BN255"/>
      <c r="BO255"/>
      <c r="BP255"/>
    </row>
    <row r="256" spans="3:72" ht="20.100000000000001" hidden="1" customHeight="1" x14ac:dyDescent="0.25">
      <c r="C256" s="674" t="str">
        <f t="shared" ref="C256:C261" si="91">W256</f>
        <v>1.       Are any of the REDD+ actions identified in Module 1 likely to:</v>
      </c>
      <c r="D256" s="675"/>
      <c r="E256" s="675"/>
      <c r="F256" s="675"/>
      <c r="G256" s="675"/>
      <c r="H256" s="675"/>
      <c r="I256" s="675"/>
      <c r="J256" s="676"/>
      <c r="K256" s="655"/>
      <c r="L256" s="655"/>
      <c r="M256" s="656"/>
      <c r="Q256" s="162"/>
      <c r="R256" s="401"/>
      <c r="S256" s="138" t="str">
        <f>LOOKUP(Q256,$AG$31:$AH$34)</f>
        <v/>
      </c>
      <c r="W256" s="384" t="s">
        <v>159</v>
      </c>
      <c r="X256" s="402" t="s">
        <v>43</v>
      </c>
      <c r="Y256" s="403">
        <v>1</v>
      </c>
      <c r="Z256" s="404" t="str">
        <f>S256</f>
        <v/>
      </c>
      <c r="AA256" s="405" t="s">
        <v>43</v>
      </c>
      <c r="AB256" s="405" t="s">
        <v>43</v>
      </c>
      <c r="AC256" s="405" t="s">
        <v>43</v>
      </c>
      <c r="AD256" s="405" t="s">
        <v>43</v>
      </c>
      <c r="AE256" s="406" t="str">
        <f>IF(Z256=TRUE,AA256,AC256)</f>
        <v/>
      </c>
      <c r="AF256" s="486" t="str">
        <f>IF(Z256=TRUE,AB256,AD256)</f>
        <v/>
      </c>
      <c r="AG256" s="495" t="s">
        <v>43</v>
      </c>
      <c r="AH256" s="496" t="str">
        <f t="array" ref="AH256">IFERROR((IF(ROWS(AH$256:AH256)&gt;COUNTA(AF:AF),"",INDEX(AF:AF,SMALL(IF(AF$256:AF$266&lt;&gt;"",ROW(AF$256:AF$266)),ROWS(AH$256:AH256))))),"")</f>
        <v/>
      </c>
      <c r="AI256" s="409">
        <v>1</v>
      </c>
      <c r="AJ256" s="481" t="str">
        <f t="shared" ref="AJ256:AJ266" si="92">W256</f>
        <v>1.       Are any of the REDD+ actions identified in Module 1 likely to:</v>
      </c>
      <c r="AK256" s="410" t="str">
        <f>IF(((COUNTIF(Z257:Z266,"DK"))&gt;0),AJ256,"")</f>
        <v/>
      </c>
      <c r="AL256" s="406" t="str">
        <f t="array" ref="AL256">IFERROR((IF(ROWS(AL$256:AL256)&gt;COUNTA(AK:AK),"",INDEX(AK:AK,SMALL(IF(AK$256:AK$266&lt;&gt;"",ROW(AK$256:AK$266)),ROWS(AL$256:AL256))))),"")</f>
        <v/>
      </c>
      <c r="AM256" s="411" t="s">
        <v>43</v>
      </c>
      <c r="BG256" s="75"/>
      <c r="BH256" s="75"/>
      <c r="BL256"/>
      <c r="BM256"/>
      <c r="BN256"/>
      <c r="BO256"/>
      <c r="BP256"/>
    </row>
    <row r="257" spans="3:68" s="76" customFormat="1" ht="30" hidden="1" customHeight="1" x14ac:dyDescent="0.25">
      <c r="C257" s="638" t="str">
        <f t="shared" si="91"/>
        <v xml:space="preserve">1.1.    Potentially affect the rights, lands and territories of indigenous peoples and/or local communities (regardless of whether Indigenous Peoples possess the legal titles to such areas)? </v>
      </c>
      <c r="D257" s="639"/>
      <c r="E257" s="639"/>
      <c r="F257" s="639"/>
      <c r="G257" s="639"/>
      <c r="H257" s="639"/>
      <c r="I257" s="639"/>
      <c r="J257" s="640"/>
      <c r="K257" s="174"/>
      <c r="L257" s="167"/>
      <c r="M257" s="167"/>
      <c r="Q257" s="162">
        <v>0</v>
      </c>
      <c r="R257" s="401"/>
      <c r="S257" s="138" t="str">
        <f t="shared" ref="S257:S266" si="93">LOOKUP(Q257,$AG$31:$AH$34)</f>
        <v/>
      </c>
      <c r="T257" s="401"/>
      <c r="U257" s="401"/>
      <c r="V257" s="412"/>
      <c r="W257" s="413" t="s">
        <v>402</v>
      </c>
      <c r="X257" s="402" t="s">
        <v>13</v>
      </c>
      <c r="Y257" s="414">
        <v>2</v>
      </c>
      <c r="Z257" s="404" t="str">
        <f t="shared" ref="Z257:Z266" si="94">S257</f>
        <v/>
      </c>
      <c r="AA257" s="119" t="s">
        <v>43</v>
      </c>
      <c r="AB257" s="119" t="s">
        <v>411</v>
      </c>
      <c r="AC257" s="119" t="s">
        <v>43</v>
      </c>
      <c r="AD257" s="119" t="s">
        <v>43</v>
      </c>
      <c r="AE257" s="406" t="str">
        <f t="shared" ref="AE257:AE266" si="95">IF(Z257=TRUE,AA257,AC257)</f>
        <v/>
      </c>
      <c r="AF257" s="486" t="str">
        <f t="shared" ref="AF257:AF266" si="96">IF(Z257=TRUE,AB257,AD257)</f>
        <v/>
      </c>
      <c r="AG257" s="487" t="s">
        <v>43</v>
      </c>
      <c r="AH257" s="489" t="str">
        <f t="array" ref="AH257">IFERROR((IF(ROWS(AH$256:AH257)&gt;COUNTA(AF:AF),"",INDEX(AF:AF,SMALL(IF(AF$256:AF$266&lt;&gt;"",ROW(AF$256:AF$266)),ROWS(AH$256:AH257))))),"")</f>
        <v/>
      </c>
      <c r="AI257" s="409">
        <v>2</v>
      </c>
      <c r="AJ257" s="481" t="str">
        <f t="shared" si="92"/>
        <v xml:space="preserve">1.1.    Potentially affect the rights, lands and territories of indigenous peoples and/or local communities (regardless of whether Indigenous Peoples possess the legal titles to such areas)? </v>
      </c>
      <c r="AK257" s="406" t="str">
        <f t="shared" ref="AK257:AK266" si="97">IF(Z257="DK",AJ257,"")</f>
        <v/>
      </c>
      <c r="AL257" s="406" t="str">
        <f t="array" ref="AL257">IFERROR((IF(ROWS(AL$256:AL257)&gt;COUNTA(AK:AK),"",INDEX(AK:AK,SMALL(IF(AK$256:AK$266&lt;&gt;"",ROW(AK$256:AK$266)),ROWS(AL$256:AL257))))),"")</f>
        <v/>
      </c>
      <c r="AM257" s="417" t="s">
        <v>43</v>
      </c>
      <c r="AN257" s="412"/>
      <c r="AO257" s="412"/>
      <c r="AP257" s="412"/>
      <c r="AQ257" s="52"/>
      <c r="AR257" s="412"/>
      <c r="AS257" s="412"/>
      <c r="AT257" s="52"/>
      <c r="AU257" s="412"/>
      <c r="AV257" s="412"/>
      <c r="AW257" s="412"/>
      <c r="AX257" s="412"/>
      <c r="AY257" s="412"/>
    </row>
    <row r="258" spans="3:68" s="76" customFormat="1" ht="30" hidden="1" customHeight="1" x14ac:dyDescent="0.25">
      <c r="C258" s="638" t="str">
        <f t="shared" si="91"/>
        <v>1.2.    Involve the utilization and/or commercial development of natural resources on lands and territories claimed by indigenous peoples and/or local communities?</v>
      </c>
      <c r="D258" s="639"/>
      <c r="E258" s="639"/>
      <c r="F258" s="639"/>
      <c r="G258" s="639"/>
      <c r="H258" s="639"/>
      <c r="I258" s="639"/>
      <c r="J258" s="640"/>
      <c r="K258" s="174"/>
      <c r="L258" s="167"/>
      <c r="M258" s="167"/>
      <c r="Q258" s="162">
        <v>0</v>
      </c>
      <c r="R258" s="401"/>
      <c r="S258" s="138" t="str">
        <f t="shared" si="93"/>
        <v/>
      </c>
      <c r="T258" s="401"/>
      <c r="U258" s="401"/>
      <c r="V258" s="412"/>
      <c r="W258" s="413" t="s">
        <v>403</v>
      </c>
      <c r="X258" s="402" t="s">
        <v>13</v>
      </c>
      <c r="Y258" s="414">
        <v>3</v>
      </c>
      <c r="Z258" s="404" t="str">
        <f t="shared" si="94"/>
        <v/>
      </c>
      <c r="AA258" s="119" t="s">
        <v>43</v>
      </c>
      <c r="AB258" s="119" t="s">
        <v>412</v>
      </c>
      <c r="AC258" s="119" t="s">
        <v>43</v>
      </c>
      <c r="AD258" s="119" t="s">
        <v>43</v>
      </c>
      <c r="AE258" s="406" t="str">
        <f t="shared" si="95"/>
        <v/>
      </c>
      <c r="AF258" s="486" t="str">
        <f t="shared" si="96"/>
        <v/>
      </c>
      <c r="AG258" s="487" t="s">
        <v>43</v>
      </c>
      <c r="AH258" s="489" t="str">
        <f t="array" ref="AH258">IFERROR((IF(ROWS(AH$256:AH258)&gt;COUNTA(AF:AF),"",INDEX(AF:AF,SMALL(IF(AF$256:AF$266&lt;&gt;"",ROW(AF$256:AF$266)),ROWS(AH$256:AH258))))),"")</f>
        <v/>
      </c>
      <c r="AI258" s="409">
        <v>3</v>
      </c>
      <c r="AJ258" s="481" t="str">
        <f t="shared" si="92"/>
        <v>1.2.    Involve the utilization and/or commercial development of natural resources on lands and territories claimed by indigenous peoples and/or local communities?</v>
      </c>
      <c r="AK258" s="406" t="str">
        <f t="shared" si="97"/>
        <v/>
      </c>
      <c r="AL258" s="406" t="str">
        <f t="array" ref="AL258">IFERROR((IF(ROWS(AL$256:AL258)&gt;COUNTA(AK:AK),"",INDEX(AK:AK,SMALL(IF(AK$256:AK$266&lt;&gt;"",ROW(AK$256:AK$266)),ROWS(AL$256:AL258))))),"")</f>
        <v/>
      </c>
      <c r="AM258" s="417" t="s">
        <v>43</v>
      </c>
      <c r="AN258" s="412"/>
      <c r="AO258" s="412"/>
      <c r="AP258" s="412"/>
      <c r="AQ258" s="52"/>
      <c r="AR258" s="412"/>
      <c r="AS258" s="412"/>
      <c r="AT258" s="52"/>
      <c r="AU258" s="412"/>
      <c r="AV258" s="412"/>
      <c r="AW258" s="412"/>
      <c r="AX258" s="412"/>
      <c r="AY258" s="412"/>
    </row>
    <row r="259" spans="3:68" s="76" customFormat="1" ht="30" hidden="1" customHeight="1" x14ac:dyDescent="0.25">
      <c r="C259" s="638" t="str">
        <f t="shared" si="91"/>
        <v>1.3.    Potentially result in forced eviction or the whole or partial physical displacement of indigenous peoples and/or local communities, including through access restrictions to lands, territories, and resources?</v>
      </c>
      <c r="D259" s="639"/>
      <c r="E259" s="639"/>
      <c r="F259" s="639"/>
      <c r="G259" s="639"/>
      <c r="H259" s="639"/>
      <c r="I259" s="639"/>
      <c r="J259" s="640"/>
      <c r="K259" s="174"/>
      <c r="L259" s="167"/>
      <c r="M259" s="167"/>
      <c r="Q259" s="162">
        <v>0</v>
      </c>
      <c r="R259" s="401"/>
      <c r="S259" s="138" t="str">
        <f t="shared" si="93"/>
        <v/>
      </c>
      <c r="T259" s="401"/>
      <c r="U259" s="401"/>
      <c r="V259" s="412"/>
      <c r="W259" s="413" t="s">
        <v>404</v>
      </c>
      <c r="X259" s="402" t="s">
        <v>13</v>
      </c>
      <c r="Y259" s="403">
        <v>4</v>
      </c>
      <c r="Z259" s="404" t="str">
        <f t="shared" si="94"/>
        <v/>
      </c>
      <c r="AA259" s="119" t="s">
        <v>43</v>
      </c>
      <c r="AB259" s="119" t="s">
        <v>413</v>
      </c>
      <c r="AC259" s="119" t="s">
        <v>43</v>
      </c>
      <c r="AD259" s="119" t="s">
        <v>43</v>
      </c>
      <c r="AE259" s="406" t="str">
        <f t="shared" si="95"/>
        <v/>
      </c>
      <c r="AF259" s="486" t="str">
        <f t="shared" si="96"/>
        <v/>
      </c>
      <c r="AG259" s="487" t="s">
        <v>43</v>
      </c>
      <c r="AH259" s="489" t="str">
        <f t="array" ref="AH259">IFERROR((IF(ROWS(AH$256:AH259)&gt;COUNTA(AF:AF),"",INDEX(AF:AF,SMALL(IF(AF$256:AF$266&lt;&gt;"",ROW(AF$256:AF$266)),ROWS(AH$256:AH259))))),"")</f>
        <v/>
      </c>
      <c r="AI259" s="409">
        <v>4</v>
      </c>
      <c r="AJ259" s="481" t="str">
        <f t="shared" si="92"/>
        <v>1.3.    Potentially result in forced eviction or the whole or partial physical displacement of indigenous peoples and/or local communities, including through access restrictions to lands, territories, and resources?</v>
      </c>
      <c r="AK259" s="406" t="str">
        <f t="shared" si="97"/>
        <v/>
      </c>
      <c r="AL259" s="406" t="str">
        <f t="array" ref="AL259">IFERROR((IF(ROWS(AL$256:AL259)&gt;COUNTA(AK:AK),"",INDEX(AK:AK,SMALL(IF(AK$256:AK$266&lt;&gt;"",ROW(AK$256:AK$266)),ROWS(AL$256:AL259))))),"")</f>
        <v/>
      </c>
      <c r="AM259" s="417" t="s">
        <v>43</v>
      </c>
      <c r="AN259" s="412"/>
      <c r="AO259" s="412"/>
      <c r="AP259" s="412"/>
      <c r="AQ259" s="52"/>
      <c r="AR259" s="412"/>
      <c r="AS259" s="412"/>
      <c r="AT259" s="52"/>
      <c r="AU259" s="412"/>
      <c r="AV259" s="412"/>
      <c r="AW259" s="412"/>
      <c r="AX259" s="412"/>
      <c r="AY259" s="412"/>
    </row>
    <row r="260" spans="3:68" s="76" customFormat="1" ht="45" hidden="1" customHeight="1" x14ac:dyDescent="0.25">
      <c r="C260" s="638" t="str">
        <f t="shared" si="91"/>
        <v>1.4.    Potentially result in economic displacement of indigenous peoples and/or local communities (e.g. loss of assets or access to resources due to land acquisition or access restrictions – even in the absence of physical relocation)?</v>
      </c>
      <c r="D260" s="639"/>
      <c r="E260" s="639"/>
      <c r="F260" s="639"/>
      <c r="G260" s="639"/>
      <c r="H260" s="639"/>
      <c r="I260" s="639"/>
      <c r="J260" s="640"/>
      <c r="K260" s="174"/>
      <c r="L260" s="167"/>
      <c r="M260" s="167"/>
      <c r="Q260" s="162">
        <v>0</v>
      </c>
      <c r="R260" s="401"/>
      <c r="S260" s="138" t="str">
        <f t="shared" si="93"/>
        <v/>
      </c>
      <c r="T260" s="401"/>
      <c r="U260" s="401"/>
      <c r="V260" s="412"/>
      <c r="W260" s="413" t="s">
        <v>405</v>
      </c>
      <c r="X260" s="402" t="s">
        <v>13</v>
      </c>
      <c r="Y260" s="414">
        <v>5</v>
      </c>
      <c r="Z260" s="404" t="str">
        <f t="shared" si="94"/>
        <v/>
      </c>
      <c r="AA260" s="119" t="s">
        <v>43</v>
      </c>
      <c r="AB260" s="119" t="s">
        <v>414</v>
      </c>
      <c r="AC260" s="119" t="s">
        <v>43</v>
      </c>
      <c r="AD260" s="119" t="s">
        <v>43</v>
      </c>
      <c r="AE260" s="406" t="str">
        <f t="shared" si="95"/>
        <v/>
      </c>
      <c r="AF260" s="406" t="str">
        <f t="shared" si="96"/>
        <v/>
      </c>
      <c r="AG260" s="420" t="s">
        <v>43</v>
      </c>
      <c r="AH260" s="489" t="str">
        <f t="array" ref="AH260">IFERROR((IF(ROWS(AH$256:AH260)&gt;COUNTA(AF:AF),"",INDEX(AF:AF,SMALL(IF(AF$256:AF$266&lt;&gt;"",ROW(AF$256:AF$266)),ROWS(AH$256:AH260))))),"")</f>
        <v/>
      </c>
      <c r="AI260" s="409">
        <v>5</v>
      </c>
      <c r="AJ260" s="481" t="str">
        <f t="shared" si="92"/>
        <v>1.4.    Potentially result in economic displacement of indigenous peoples and/or local communities (e.g. loss of assets or access to resources due to land acquisition or access restrictions – even in the absence of physical relocation)?</v>
      </c>
      <c r="AK260" s="406" t="str">
        <f t="shared" si="97"/>
        <v/>
      </c>
      <c r="AL260" s="406" t="str">
        <f t="array" ref="AL260">IFERROR((IF(ROWS(AL$256:AL260)&gt;COUNTA(AK:AK),"",INDEX(AK:AK,SMALL(IF(AK$256:AK$266&lt;&gt;"",ROW(AK$256:AK$266)),ROWS(AL$256:AL260))))),"")</f>
        <v/>
      </c>
      <c r="AM260" s="417" t="s">
        <v>43</v>
      </c>
      <c r="AN260" s="412"/>
      <c r="AO260" s="412"/>
      <c r="AP260" s="412"/>
      <c r="AQ260" s="52"/>
      <c r="AR260" s="412"/>
      <c r="AS260" s="412"/>
      <c r="AT260" s="52"/>
      <c r="AU260" s="412"/>
      <c r="AV260" s="412"/>
      <c r="AW260" s="412"/>
      <c r="AX260" s="412"/>
      <c r="AY260" s="412"/>
    </row>
    <row r="261" spans="3:68" s="76" customFormat="1" ht="30" hidden="1" customHeight="1" x14ac:dyDescent="0.25">
      <c r="C261" s="638" t="str">
        <f t="shared" si="91"/>
        <v>1.5.    Adversely affect the development priorities of indigenous peoples and/or local communities as defined by them?</v>
      </c>
      <c r="D261" s="639"/>
      <c r="E261" s="639"/>
      <c r="F261" s="639"/>
      <c r="G261" s="639"/>
      <c r="H261" s="639"/>
      <c r="I261" s="639"/>
      <c r="J261" s="640"/>
      <c r="K261" s="174"/>
      <c r="L261" s="167"/>
      <c r="M261" s="167"/>
      <c r="Q261" s="162">
        <v>0</v>
      </c>
      <c r="R261" s="401"/>
      <c r="S261" s="138" t="str">
        <f t="shared" si="93"/>
        <v/>
      </c>
      <c r="T261" s="401"/>
      <c r="U261" s="401"/>
      <c r="V261" s="412"/>
      <c r="W261" s="413" t="s">
        <v>406</v>
      </c>
      <c r="X261" s="402" t="s">
        <v>13</v>
      </c>
      <c r="Y261" s="414">
        <v>6</v>
      </c>
      <c r="Z261" s="404" t="str">
        <f t="shared" si="94"/>
        <v/>
      </c>
      <c r="AA261" s="119" t="s">
        <v>43</v>
      </c>
      <c r="AB261" s="119" t="s">
        <v>415</v>
      </c>
      <c r="AC261" s="119" t="s">
        <v>43</v>
      </c>
      <c r="AD261" s="119" t="s">
        <v>43</v>
      </c>
      <c r="AE261" s="406" t="str">
        <f t="shared" si="95"/>
        <v/>
      </c>
      <c r="AF261" s="406" t="str">
        <f t="shared" si="96"/>
        <v/>
      </c>
      <c r="AG261" s="420" t="s">
        <v>43</v>
      </c>
      <c r="AH261" s="489" t="str">
        <f t="array" ref="AH261">IFERROR((IF(ROWS(AH$256:AH261)&gt;COUNTA(AF:AF),"",INDEX(AF:AF,SMALL(IF(AF$256:AF$266&lt;&gt;"",ROW(AF$256:AF$266)),ROWS(AH$256:AH261))))),"")</f>
        <v/>
      </c>
      <c r="AI261" s="409">
        <v>6</v>
      </c>
      <c r="AJ261" s="481" t="str">
        <f t="shared" si="92"/>
        <v>1.5.    Adversely affect the development priorities of indigenous peoples and/or local communities as defined by them?</v>
      </c>
      <c r="AK261" s="406" t="str">
        <f t="shared" si="97"/>
        <v/>
      </c>
      <c r="AL261" s="406" t="str">
        <f t="array" ref="AL261">IFERROR((IF(ROWS(AL$256:AL261)&gt;COUNTA(AK:AK),"",INDEX(AK:AK,SMALL(IF(AK$256:AK$266&lt;&gt;"",ROW(AK$256:AK$266)),ROWS(AL$256:AL261))))),"")</f>
        <v/>
      </c>
      <c r="AM261" s="417" t="s">
        <v>43</v>
      </c>
      <c r="AN261" s="412"/>
      <c r="AO261" s="412"/>
      <c r="AP261" s="412"/>
      <c r="AQ261" s="52"/>
      <c r="AR261" s="412"/>
      <c r="AS261" s="412"/>
      <c r="AT261" s="52"/>
      <c r="AU261" s="412"/>
      <c r="AV261" s="412"/>
      <c r="AW261" s="412"/>
      <c r="AX261" s="412"/>
      <c r="AY261" s="412"/>
    </row>
    <row r="262" spans="3:68" s="76" customFormat="1" ht="30" hidden="1" customHeight="1" x14ac:dyDescent="0.25">
      <c r="C262" s="638" t="str">
        <f t="shared" ref="C262:C266" si="98">W262</f>
        <v>1.6.    Potentially affect the traditional livelihoods, physical and cultural survival of indigenous peoples and/or local communities?</v>
      </c>
      <c r="D262" s="639"/>
      <c r="E262" s="639"/>
      <c r="F262" s="639"/>
      <c r="G262" s="639"/>
      <c r="H262" s="639"/>
      <c r="I262" s="639"/>
      <c r="J262" s="640"/>
      <c r="K262" s="174"/>
      <c r="L262" s="167"/>
      <c r="M262" s="167"/>
      <c r="Q262" s="162">
        <v>0</v>
      </c>
      <c r="R262" s="401"/>
      <c r="S262" s="138" t="str">
        <f t="shared" si="93"/>
        <v/>
      </c>
      <c r="T262" s="401"/>
      <c r="U262" s="401"/>
      <c r="V262" s="412"/>
      <c r="W262" s="413" t="s">
        <v>407</v>
      </c>
      <c r="X262" s="402" t="s">
        <v>13</v>
      </c>
      <c r="Y262" s="403">
        <v>7</v>
      </c>
      <c r="Z262" s="404" t="str">
        <f t="shared" si="94"/>
        <v/>
      </c>
      <c r="AA262" s="119" t="s">
        <v>43</v>
      </c>
      <c r="AB262" s="119" t="s">
        <v>416</v>
      </c>
      <c r="AC262" s="119" t="s">
        <v>43</v>
      </c>
      <c r="AD262" s="119" t="s">
        <v>43</v>
      </c>
      <c r="AE262" s="406" t="str">
        <f t="shared" si="95"/>
        <v/>
      </c>
      <c r="AF262" s="406" t="str">
        <f t="shared" si="96"/>
        <v/>
      </c>
      <c r="AG262" s="420" t="s">
        <v>43</v>
      </c>
      <c r="AH262" s="489" t="str">
        <f t="array" ref="AH262">IFERROR((IF(ROWS(AH$256:AH262)&gt;COUNTA(AF:AF),"",INDEX(AF:AF,SMALL(IF(AF$256:AF$266&lt;&gt;"",ROW(AF$256:AF$266)),ROWS(AH$256:AH262))))),"")</f>
        <v/>
      </c>
      <c r="AI262" s="409">
        <v>7</v>
      </c>
      <c r="AJ262" s="481" t="str">
        <f t="shared" si="92"/>
        <v>1.6.    Potentially affect the traditional livelihoods, physical and cultural survival of indigenous peoples and/or local communities?</v>
      </c>
      <c r="AK262" s="406" t="str">
        <f t="shared" si="97"/>
        <v/>
      </c>
      <c r="AL262" s="406" t="str">
        <f t="array" ref="AL262">IFERROR((IF(ROWS(AL$256:AL262)&gt;COUNTA(AK:AK),"",INDEX(AK:AK,SMALL(IF(AK$256:AK$266&lt;&gt;"",ROW(AK$256:AK$266)),ROWS(AL$256:AL262))))),"")</f>
        <v/>
      </c>
      <c r="AM262" s="417" t="s">
        <v>43</v>
      </c>
      <c r="AN262" s="412"/>
      <c r="AO262" s="412"/>
      <c r="AP262" s="412"/>
      <c r="AQ262" s="52"/>
      <c r="AR262" s="412"/>
      <c r="AS262" s="412"/>
      <c r="AT262" s="52"/>
      <c r="AU262" s="412"/>
      <c r="AV262" s="412"/>
      <c r="AW262" s="412"/>
      <c r="AX262" s="412"/>
      <c r="AY262" s="412"/>
    </row>
    <row r="263" spans="3:68" s="76" customFormat="1" ht="30" hidden="1" customHeight="1" x14ac:dyDescent="0.25">
      <c r="C263" s="638" t="str">
        <f t="shared" si="98"/>
        <v>1.7.    Potentially affect the Cultural Heritage of indigenous peoples and/or local communities, including through the commercialization or use of their traditional knowledge and practices?</v>
      </c>
      <c r="D263" s="639"/>
      <c r="E263" s="639"/>
      <c r="F263" s="639"/>
      <c r="G263" s="639"/>
      <c r="H263" s="639"/>
      <c r="I263" s="639"/>
      <c r="J263" s="640"/>
      <c r="K263" s="174"/>
      <c r="L263" s="167"/>
      <c r="M263" s="167"/>
      <c r="Q263" s="162">
        <v>0</v>
      </c>
      <c r="R263" s="401"/>
      <c r="S263" s="138" t="str">
        <f t="shared" si="93"/>
        <v/>
      </c>
      <c r="T263" s="401"/>
      <c r="U263" s="401"/>
      <c r="V263" s="412"/>
      <c r="W263" s="413" t="s">
        <v>408</v>
      </c>
      <c r="X263" s="402" t="s">
        <v>13</v>
      </c>
      <c r="Y263" s="414">
        <v>8</v>
      </c>
      <c r="Z263" s="404" t="str">
        <f t="shared" si="94"/>
        <v/>
      </c>
      <c r="AA263" s="119" t="s">
        <v>43</v>
      </c>
      <c r="AB263" s="119" t="s">
        <v>417</v>
      </c>
      <c r="AC263" s="119" t="s">
        <v>43</v>
      </c>
      <c r="AD263" s="119" t="s">
        <v>43</v>
      </c>
      <c r="AE263" s="406" t="str">
        <f t="shared" si="95"/>
        <v/>
      </c>
      <c r="AF263" s="406" t="str">
        <f t="shared" si="96"/>
        <v/>
      </c>
      <c r="AG263" s="420" t="s">
        <v>43</v>
      </c>
      <c r="AH263" s="489" t="str">
        <f t="array" ref="AH263">IFERROR((IF(ROWS(AH$256:AH263)&gt;COUNTA(AF:AF),"",INDEX(AF:AF,SMALL(IF(AF$256:AF$266&lt;&gt;"",ROW(AF$256:AF$266)),ROWS(AH$256:AH263))))),"")</f>
        <v/>
      </c>
      <c r="AI263" s="409">
        <v>8</v>
      </c>
      <c r="AJ263" s="481" t="str">
        <f t="shared" si="92"/>
        <v>1.7.    Potentially affect the Cultural Heritage of indigenous peoples and/or local communities, including through the commercialization or use of their traditional knowledge and practices?</v>
      </c>
      <c r="AK263" s="406" t="str">
        <f t="shared" si="97"/>
        <v/>
      </c>
      <c r="AL263" s="406" t="str">
        <f t="array" ref="AL263">IFERROR((IF(ROWS(AL$256:AL263)&gt;COUNTA(AK:AK),"",INDEX(AK:AK,SMALL(IF(AK$256:AK$266&lt;&gt;"",ROW(AK$256:AK$266)),ROWS(AL$256:AL263))))),"")</f>
        <v/>
      </c>
      <c r="AM263" s="417" t="s">
        <v>43</v>
      </c>
      <c r="AN263" s="412"/>
      <c r="AO263" s="412"/>
      <c r="AP263" s="412"/>
      <c r="AQ263" s="52"/>
      <c r="AR263" s="412"/>
      <c r="AS263" s="412"/>
      <c r="AT263" s="52"/>
      <c r="AU263" s="412"/>
      <c r="AV263" s="412"/>
      <c r="AW263" s="412"/>
      <c r="AX263" s="412"/>
      <c r="AY263" s="412"/>
    </row>
    <row r="264" spans="3:68" s="76" customFormat="1" ht="45" hidden="1" customHeight="1" x14ac:dyDescent="0.25">
      <c r="C264" s="638" t="str">
        <f t="shared" si="98"/>
        <v>1.8.    Result in interventions that would potentially adversely impact sites, structures, or objects with historical, cultural, artistic, traditional or religious values or intangible forms of culture (e.g. knowledge, innovations, practices)?</v>
      </c>
      <c r="D264" s="639"/>
      <c r="E264" s="639"/>
      <c r="F264" s="639"/>
      <c r="G264" s="639"/>
      <c r="H264" s="639"/>
      <c r="I264" s="639"/>
      <c r="J264" s="640"/>
      <c r="K264" s="174"/>
      <c r="L264" s="167"/>
      <c r="M264" s="167"/>
      <c r="Q264" s="162">
        <v>0</v>
      </c>
      <c r="R264" s="401"/>
      <c r="S264" s="138" t="str">
        <f t="shared" si="93"/>
        <v/>
      </c>
      <c r="T264" s="401"/>
      <c r="U264" s="401"/>
      <c r="V264" s="412"/>
      <c r="W264" s="413" t="s">
        <v>409</v>
      </c>
      <c r="X264" s="402" t="s">
        <v>13</v>
      </c>
      <c r="Y264" s="414">
        <v>9</v>
      </c>
      <c r="Z264" s="404" t="str">
        <f t="shared" si="94"/>
        <v/>
      </c>
      <c r="AA264" s="119" t="s">
        <v>43</v>
      </c>
      <c r="AB264" s="119" t="s">
        <v>418</v>
      </c>
      <c r="AC264" s="119" t="s">
        <v>43</v>
      </c>
      <c r="AD264" s="119" t="s">
        <v>43</v>
      </c>
      <c r="AE264" s="406" t="str">
        <f t="shared" si="95"/>
        <v/>
      </c>
      <c r="AF264" s="406" t="str">
        <f t="shared" si="96"/>
        <v/>
      </c>
      <c r="AG264" s="420" t="s">
        <v>43</v>
      </c>
      <c r="AH264" s="489" t="str">
        <f t="array" ref="AH264">IFERROR((IF(ROWS(AH$256:AH264)&gt;COUNTA(AF:AF),"",INDEX(AF:AF,SMALL(IF(AF$256:AF$266&lt;&gt;"",ROW(AF$256:AF$266)),ROWS(AH$256:AH264))))),"")</f>
        <v/>
      </c>
      <c r="AI264" s="409">
        <v>9</v>
      </c>
      <c r="AJ264" s="481" t="str">
        <f t="shared" si="92"/>
        <v>1.8.    Result in interventions that would potentially adversely impact sites, structures, or objects with historical, cultural, artistic, traditional or religious values or intangible forms of culture (e.g. knowledge, innovations, practices)?</v>
      </c>
      <c r="AK264" s="406" t="str">
        <f t="shared" si="97"/>
        <v/>
      </c>
      <c r="AL264" s="406" t="str">
        <f t="array" ref="AL264">IFERROR((IF(ROWS(AL$256:AL264)&gt;COUNTA(AK:AK),"",INDEX(AK:AK,SMALL(IF(AK$256:AK$266&lt;&gt;"",ROW(AK$256:AK$266)),ROWS(AL$256:AL264))))),"")</f>
        <v/>
      </c>
      <c r="AM264" s="417" t="s">
        <v>43</v>
      </c>
      <c r="AN264" s="412"/>
      <c r="AO264" s="412"/>
      <c r="AP264" s="412"/>
      <c r="AQ264" s="52"/>
      <c r="AR264" s="412"/>
      <c r="AS264" s="412"/>
      <c r="AT264" s="52"/>
      <c r="AU264" s="412"/>
      <c r="AV264" s="412"/>
      <c r="AW264" s="412"/>
      <c r="AX264" s="412"/>
      <c r="AY264" s="412"/>
    </row>
    <row r="265" spans="3:68" s="76" customFormat="1" ht="30" hidden="1" customHeight="1" thickBot="1" x14ac:dyDescent="0.3">
      <c r="C265" s="638" t="str">
        <f t="shared" si="98"/>
        <v xml:space="preserve">1.9.    Potentially affect land tenure arrangements and/or community based property rights/customary rights to land, territories and/or resources? </v>
      </c>
      <c r="D265" s="639"/>
      <c r="E265" s="639"/>
      <c r="F265" s="639"/>
      <c r="G265" s="639"/>
      <c r="H265" s="639"/>
      <c r="I265" s="639"/>
      <c r="J265" s="640"/>
      <c r="K265" s="174"/>
      <c r="L265" s="167"/>
      <c r="M265" s="167"/>
      <c r="Q265" s="162">
        <v>0</v>
      </c>
      <c r="R265" s="401"/>
      <c r="S265" s="138" t="str">
        <f t="shared" si="93"/>
        <v/>
      </c>
      <c r="T265" s="401"/>
      <c r="U265" s="401"/>
      <c r="V265" s="412"/>
      <c r="W265" s="413" t="s">
        <v>410</v>
      </c>
      <c r="X265" s="402" t="s">
        <v>13</v>
      </c>
      <c r="Y265" s="403">
        <v>10</v>
      </c>
      <c r="Z265" s="404" t="str">
        <f t="shared" si="94"/>
        <v/>
      </c>
      <c r="AA265" s="119" t="s">
        <v>43</v>
      </c>
      <c r="AB265" s="119" t="s">
        <v>419</v>
      </c>
      <c r="AC265" s="119" t="s">
        <v>43</v>
      </c>
      <c r="AD265" s="119" t="s">
        <v>43</v>
      </c>
      <c r="AE265" s="406" t="str">
        <f t="shared" si="95"/>
        <v/>
      </c>
      <c r="AF265" s="406" t="str">
        <f t="shared" si="96"/>
        <v/>
      </c>
      <c r="AG265" s="420" t="s">
        <v>43</v>
      </c>
      <c r="AH265" s="421" t="str">
        <f t="array" ref="AH265">IFERROR((IF(ROWS(AH$256:AH265)&gt;COUNTA(AF:AF),"",INDEX(AF:AF,SMALL(IF(AF$256:AF$266&lt;&gt;"",ROW(AF$256:AF$266)),ROWS(AH$256:AH265))))),"")</f>
        <v/>
      </c>
      <c r="AI265" s="409">
        <v>10</v>
      </c>
      <c r="AJ265" s="481" t="str">
        <f t="shared" si="92"/>
        <v xml:space="preserve">1.9.    Potentially affect land tenure arrangements and/or community based property rights/customary rights to land, territories and/or resources? </v>
      </c>
      <c r="AK265" s="406" t="str">
        <f t="shared" si="97"/>
        <v/>
      </c>
      <c r="AL265" s="406" t="str">
        <f t="array" ref="AL265">IFERROR((IF(ROWS(AL$256:AL265)&gt;COUNTA(AK:AK),"",INDEX(AK:AK,SMALL(IF(AK$256:AK$266&lt;&gt;"",ROW(AK$256:AK$266)),ROWS(AL$256:AL265))))),"")</f>
        <v/>
      </c>
      <c r="AM265" s="417" t="s">
        <v>43</v>
      </c>
      <c r="AN265" s="412"/>
      <c r="AO265" s="412"/>
      <c r="AP265" s="412"/>
      <c r="AQ265" s="52"/>
      <c r="AR265" s="412"/>
      <c r="AS265" s="412"/>
      <c r="AT265" s="52"/>
      <c r="AU265" s="412"/>
      <c r="AV265" s="412"/>
      <c r="AW265" s="412"/>
      <c r="AX265" s="412"/>
      <c r="AY265" s="412"/>
    </row>
    <row r="266" spans="3:68" s="76" customFormat="1" ht="30" hidden="1" customHeight="1" thickBot="1" x14ac:dyDescent="0.3">
      <c r="C266" s="626" t="str">
        <f t="shared" si="98"/>
        <v>1.10.Potentially discriminate against indigenous peoples and/or local communities regarding participation in design and implementation or access to opportunities and benefits?</v>
      </c>
      <c r="D266" s="627"/>
      <c r="E266" s="627"/>
      <c r="F266" s="627"/>
      <c r="G266" s="627"/>
      <c r="H266" s="627"/>
      <c r="I266" s="627"/>
      <c r="J266" s="628"/>
      <c r="K266" s="293"/>
      <c r="L266" s="168"/>
      <c r="M266" s="168"/>
      <c r="Q266" s="162">
        <v>0</v>
      </c>
      <c r="R266" s="401"/>
      <c r="S266" s="138" t="str">
        <f t="shared" si="93"/>
        <v/>
      </c>
      <c r="T266" s="401"/>
      <c r="U266" s="401"/>
      <c r="V266" s="412"/>
      <c r="W266" s="413" t="s">
        <v>401</v>
      </c>
      <c r="X266" s="402" t="s">
        <v>13</v>
      </c>
      <c r="Y266" s="414">
        <v>11</v>
      </c>
      <c r="Z266" s="404" t="str">
        <f t="shared" si="94"/>
        <v/>
      </c>
      <c r="AA266" s="119" t="s">
        <v>43</v>
      </c>
      <c r="AB266" s="119" t="s">
        <v>420</v>
      </c>
      <c r="AC266" s="119" t="s">
        <v>43</v>
      </c>
      <c r="AD266" s="119" t="s">
        <v>43</v>
      </c>
      <c r="AE266" s="406" t="str">
        <f t="shared" si="95"/>
        <v/>
      </c>
      <c r="AF266" s="406" t="str">
        <f t="shared" si="96"/>
        <v/>
      </c>
      <c r="AG266" s="420" t="s">
        <v>43</v>
      </c>
      <c r="AH266" s="491" t="s">
        <v>43</v>
      </c>
      <c r="AI266" s="409"/>
      <c r="AJ266" s="481" t="str">
        <f t="shared" si="92"/>
        <v>1.10.Potentially discriminate against indigenous peoples and/or local communities regarding participation in design and implementation or access to opportunities and benefits?</v>
      </c>
      <c r="AK266" s="406" t="str">
        <f t="shared" si="97"/>
        <v/>
      </c>
      <c r="AL266" s="406" t="str">
        <f t="array" ref="AL266">IFERROR((IF(ROWS(AL$256:AL266)&gt;COUNTA(AK:AK),"",INDEX(AK:AK,SMALL(IF(AK$256:AK$266&lt;&gt;"",ROW(AK$256:AK$266)),ROWS(AL$256:AL266))))),"")</f>
        <v/>
      </c>
      <c r="AM266" s="417" t="s">
        <v>43</v>
      </c>
      <c r="AN266" s="412"/>
      <c r="AO266" s="412"/>
      <c r="AP266" s="412"/>
      <c r="AQ266" s="52"/>
      <c r="AR266" s="412"/>
      <c r="AS266" s="412"/>
      <c r="AT266" s="52"/>
      <c r="AU266" s="412"/>
      <c r="AV266" s="412"/>
      <c r="AW266" s="412"/>
      <c r="AX266" s="412"/>
      <c r="AY266" s="412"/>
    </row>
    <row r="267" spans="3:68" s="76" customFormat="1" ht="0.95" hidden="1" customHeight="1" x14ac:dyDescent="0.25">
      <c r="C267" s="266"/>
      <c r="D267" s="266"/>
      <c r="E267" s="266"/>
      <c r="F267" s="266"/>
      <c r="G267" s="266"/>
      <c r="H267" s="266"/>
      <c r="I267" s="266"/>
      <c r="J267" s="266"/>
      <c r="K267" s="208"/>
      <c r="L267" s="208"/>
      <c r="M267" s="208"/>
      <c r="N267" s="208"/>
      <c r="P267" s="273"/>
      <c r="Q267" s="412"/>
      <c r="R267" s="401"/>
      <c r="S267" s="268"/>
      <c r="T267" s="401"/>
      <c r="U267" s="401"/>
      <c r="V267" s="412"/>
      <c r="W267" s="422"/>
      <c r="X267" s="423"/>
      <c r="Y267" s="497"/>
      <c r="Z267" s="425"/>
      <c r="AA267" s="271"/>
      <c r="AB267" s="272"/>
      <c r="AC267" s="426"/>
      <c r="AD267" s="420"/>
      <c r="AE267" s="420"/>
      <c r="AF267" s="420"/>
      <c r="AG267" s="420"/>
      <c r="AH267" s="463"/>
      <c r="AI267" s="355"/>
      <c r="AJ267" s="492"/>
      <c r="AK267" s="426"/>
      <c r="AL267" s="426"/>
      <c r="AM267" s="417"/>
      <c r="AN267" s="412"/>
      <c r="AO267" s="412"/>
      <c r="AP267" s="412"/>
      <c r="AQ267" s="52"/>
      <c r="AR267" s="412"/>
      <c r="AS267" s="412"/>
      <c r="AT267" s="52"/>
      <c r="AU267" s="412"/>
      <c r="AV267" s="412"/>
      <c r="AW267" s="412"/>
      <c r="AX267" s="412"/>
      <c r="AY267" s="412"/>
    </row>
    <row r="268" spans="3:68" s="76" customFormat="1" ht="0.95" hidden="1" customHeight="1" x14ac:dyDescent="0.25">
      <c r="C268" s="266"/>
      <c r="D268" s="266"/>
      <c r="E268" s="266"/>
      <c r="F268" s="266"/>
      <c r="G268" s="266"/>
      <c r="H268" s="266"/>
      <c r="I268" s="266"/>
      <c r="J268" s="266"/>
      <c r="K268" s="208"/>
      <c r="L268" s="208"/>
      <c r="M268" s="208"/>
      <c r="N268" s="208"/>
      <c r="P268" s="273"/>
      <c r="Q268" s="412"/>
      <c r="R268" s="401"/>
      <c r="S268" s="268"/>
      <c r="T268" s="401"/>
      <c r="U268" s="401"/>
      <c r="V268" s="412"/>
      <c r="W268" s="422"/>
      <c r="X268" s="423"/>
      <c r="Y268" s="497"/>
      <c r="Z268" s="425"/>
      <c r="AA268" s="271"/>
      <c r="AB268" s="272"/>
      <c r="AC268" s="426"/>
      <c r="AD268" s="420"/>
      <c r="AE268" s="420"/>
      <c r="AF268" s="420"/>
      <c r="AG268" s="420"/>
      <c r="AH268" s="463"/>
      <c r="AI268" s="355"/>
      <c r="AJ268" s="492"/>
      <c r="AK268" s="426"/>
      <c r="AL268" s="426"/>
      <c r="AM268" s="417"/>
      <c r="AN268" s="412"/>
      <c r="AO268" s="412"/>
      <c r="AP268" s="412"/>
      <c r="AQ268" s="52"/>
      <c r="AR268" s="412"/>
      <c r="AS268" s="412"/>
      <c r="AT268" s="52"/>
      <c r="AU268" s="412"/>
      <c r="AV268" s="412"/>
      <c r="AW268" s="412"/>
      <c r="AX268" s="412"/>
      <c r="AY268" s="412"/>
    </row>
    <row r="269" spans="3:68" ht="66" hidden="1" customHeight="1" x14ac:dyDescent="0.25">
      <c r="S269" s="52"/>
      <c r="X269" s="389"/>
      <c r="Y269" s="428"/>
      <c r="Z269" s="428"/>
      <c r="AA269" s="128">
        <f>$V$22</f>
        <v>0</v>
      </c>
      <c r="AB269" s="121"/>
      <c r="AC269" s="428"/>
      <c r="AD269" s="411" t="s">
        <v>43</v>
      </c>
      <c r="BN269"/>
      <c r="BO269"/>
      <c r="BP269"/>
    </row>
    <row r="270" spans="3:68" hidden="1" x14ac:dyDescent="0.25">
      <c r="C270" s="642"/>
      <c r="D270" s="642"/>
      <c r="E270" s="642"/>
      <c r="F270" s="642"/>
      <c r="G270" s="642"/>
      <c r="H270" s="642"/>
      <c r="I270" s="642"/>
      <c r="J270" s="642"/>
      <c r="P270" s="34"/>
      <c r="R270" s="429"/>
      <c r="S270" s="429"/>
      <c r="T270" s="429"/>
      <c r="U270" s="429"/>
      <c r="W270" s="474" t="str">
        <f>$W$76</f>
        <v>Click on the "-" icon on the left to minimize the view.</v>
      </c>
      <c r="X270" s="389"/>
      <c r="Y270" s="428"/>
      <c r="Z270" s="428"/>
      <c r="AA270" s="128"/>
      <c r="AB270" s="121"/>
      <c r="AC270" s="428"/>
      <c r="AD270" s="411"/>
      <c r="BN270"/>
      <c r="BO270"/>
      <c r="BP270"/>
    </row>
    <row r="271" spans="3:68" ht="15" hidden="1" customHeight="1" x14ac:dyDescent="0.25">
      <c r="C271" s="631"/>
      <c r="D271" s="631"/>
      <c r="E271" s="631"/>
      <c r="F271" s="631"/>
      <c r="G271" s="631"/>
      <c r="H271" s="631"/>
      <c r="I271" s="631"/>
      <c r="J271" s="631"/>
      <c r="P271" s="34"/>
      <c r="R271" s="429"/>
      <c r="S271" s="429"/>
      <c r="T271" s="429"/>
      <c r="U271" s="429"/>
      <c r="W271" s="475" t="str">
        <f>$W$77</f>
        <v>Click on the "+" icon on the left to extend the view and go through the guiding questions.</v>
      </c>
      <c r="X271" s="430"/>
      <c r="Y271" s="430"/>
      <c r="Z271" s="430"/>
      <c r="AA271" s="430"/>
      <c r="AB271" s="430"/>
      <c r="AC271" s="430"/>
      <c r="AD271" s="430"/>
    </row>
    <row r="272" spans="3:68" hidden="1" x14ac:dyDescent="0.25">
      <c r="C272" s="134"/>
      <c r="D272" s="136"/>
      <c r="E272" s="136"/>
      <c r="F272" s="136"/>
      <c r="G272" s="136"/>
      <c r="H272" s="136"/>
      <c r="I272" s="136"/>
      <c r="J272" s="136"/>
      <c r="P272" s="34"/>
      <c r="R272" s="429"/>
      <c r="S272" s="429"/>
      <c r="T272" s="429"/>
      <c r="U272" s="429"/>
    </row>
    <row r="273" spans="3:68" hidden="1" x14ac:dyDescent="0.25">
      <c r="C273" s="134"/>
      <c r="D273" s="136"/>
      <c r="E273" s="136"/>
      <c r="F273" s="136"/>
      <c r="G273" s="136"/>
      <c r="H273" s="136"/>
      <c r="I273" s="136"/>
      <c r="J273" s="136"/>
      <c r="P273" s="34"/>
      <c r="R273" s="429"/>
      <c r="S273" s="429"/>
      <c r="T273" s="429"/>
      <c r="U273" s="429"/>
    </row>
    <row r="274" spans="3:68" hidden="1" x14ac:dyDescent="0.25">
      <c r="C274" s="134"/>
      <c r="D274" s="136"/>
      <c r="E274" s="136"/>
      <c r="F274" s="136"/>
      <c r="G274" s="136"/>
      <c r="H274" s="136"/>
      <c r="I274" s="136"/>
      <c r="J274" s="136"/>
      <c r="P274" s="34"/>
      <c r="R274" s="429"/>
      <c r="S274" s="429"/>
      <c r="T274" s="429"/>
      <c r="U274" s="429"/>
      <c r="W274" s="431" t="str">
        <f>$W$80</f>
        <v xml:space="preserve">(Draft) OUTPUT TABLE </v>
      </c>
    </row>
    <row r="275" spans="3:68" ht="15.75" hidden="1" x14ac:dyDescent="0.25">
      <c r="C275" s="92" t="str">
        <f>W275</f>
        <v>Table 2:</v>
      </c>
      <c r="D275" s="8" t="str">
        <f>X275</f>
        <v>Benefits and Risks relating to</v>
      </c>
      <c r="G275" s="8"/>
      <c r="I275" s="8"/>
      <c r="P275" s="34"/>
      <c r="R275" s="429"/>
      <c r="S275" s="429"/>
      <c r="T275" s="429"/>
      <c r="U275" s="429"/>
      <c r="W275" s="493" t="str">
        <f>$W$81</f>
        <v>Table 2:</v>
      </c>
      <c r="X275" s="493" t="str">
        <f>$X$81</f>
        <v>Benefits and Risks relating to</v>
      </c>
    </row>
    <row r="276" spans="3:68" ht="15.75" hidden="1" customHeight="1" x14ac:dyDescent="0.25">
      <c r="D276" s="95" t="str">
        <f>X276</f>
        <v>Safeguard (c) - Respect for knowledge and rights of indigenous peoples and members of local communities.</v>
      </c>
      <c r="F276" s="93"/>
      <c r="G276" s="93"/>
      <c r="H276" s="93"/>
      <c r="I276" s="93"/>
      <c r="J276" s="93"/>
      <c r="K276" s="93"/>
      <c r="L276" s="93"/>
      <c r="M276" s="93"/>
      <c r="P276" s="34"/>
      <c r="R276" s="429"/>
      <c r="S276" s="429"/>
      <c r="T276" s="429"/>
      <c r="U276" s="429"/>
      <c r="W276" s="433"/>
      <c r="X276" s="434" t="str">
        <f>$AA$16</f>
        <v>Safeguard (c) - Respect for knowledge and rights of indigenous peoples and members of local communities.</v>
      </c>
    </row>
    <row r="277" spans="3:68" hidden="1" x14ac:dyDescent="0.25"/>
    <row r="278" spans="3:68" ht="30" hidden="1" customHeight="1" x14ac:dyDescent="0.25">
      <c r="C278" s="665" t="str">
        <f>W278</f>
        <v>Benefits relevant to safeguard</v>
      </c>
      <c r="D278" s="708" t="str">
        <f>X278</f>
        <v>REDD+ actions from Module 1 (not all actions may have benefits relevant to the safeguard)</v>
      </c>
      <c r="E278" s="709"/>
      <c r="F278" s="709"/>
      <c r="G278" s="709"/>
      <c r="H278" s="710"/>
      <c r="I278" s="288"/>
      <c r="J278" s="281" t="str">
        <f>AC278</f>
        <v>Benefits</v>
      </c>
      <c r="K278" s="643" t="str">
        <f>AH278</f>
        <v>Rank of benefits</v>
      </c>
      <c r="L278" s="644"/>
      <c r="M278" s="644"/>
      <c r="N278" s="645"/>
      <c r="O278" s="58"/>
      <c r="P278"/>
      <c r="Q278" s="137" t="s">
        <v>128</v>
      </c>
      <c r="S278" s="137" t="s">
        <v>128</v>
      </c>
      <c r="W278" s="713" t="str">
        <f>$W$84</f>
        <v>Benefits relevant to safeguard</v>
      </c>
      <c r="X278" s="690" t="str">
        <f>$X$84</f>
        <v>REDD+ actions from Module 1 (not all actions may have benefits relevant to the safeguard)</v>
      </c>
      <c r="Y278" s="692"/>
      <c r="Z278" s="692"/>
      <c r="AA278" s="692"/>
      <c r="AB278" s="691"/>
      <c r="AC278" s="690" t="str">
        <f>$AC$84</f>
        <v>Benefits</v>
      </c>
      <c r="AD278" s="692"/>
      <c r="AE278" s="692"/>
      <c r="AF278" s="692"/>
      <c r="AG278" s="691"/>
      <c r="AH278" s="690" t="str">
        <f>$AH$84</f>
        <v>Rank of benefits</v>
      </c>
      <c r="AI278" s="691"/>
      <c r="AL278" s="137" t="s">
        <v>132</v>
      </c>
      <c r="AR278" s="137" t="s">
        <v>130</v>
      </c>
      <c r="AU278" s="137" t="s">
        <v>126</v>
      </c>
    </row>
    <row r="279" spans="3:68" ht="39.75" hidden="1" customHeight="1" x14ac:dyDescent="0.25">
      <c r="C279" s="666"/>
      <c r="D279" s="646" t="str">
        <f>LOOKUP($Q$279,$AE$308:$AE$310,$AC$308:$AC$310)</f>
        <v>CLICK FOR AN EXAMPLE:</v>
      </c>
      <c r="E279" s="647"/>
      <c r="F279" s="647"/>
      <c r="G279" s="647"/>
      <c r="H279" s="648"/>
      <c r="I279" s="285"/>
      <c r="J279" s="323" t="str">
        <f>LOOKUP($Q$279,$AE$308:$AE$311,$AD$308:$AD$311)</f>
        <v>(To see a sample benefit, first select a sample REDD+ action from the drop-down list on the left)</v>
      </c>
      <c r="K279" s="672" t="str">
        <f>AH279</f>
        <v>Probability</v>
      </c>
      <c r="L279" s="673"/>
      <c r="M279" s="672" t="str">
        <f>AI279</f>
        <v>Impact</v>
      </c>
      <c r="N279" s="673"/>
      <c r="O279" s="58"/>
      <c r="P279"/>
      <c r="Q279" s="436">
        <v>1</v>
      </c>
      <c r="R279" s="437" t="s">
        <v>96</v>
      </c>
      <c r="S279" s="438" t="s">
        <v>93</v>
      </c>
      <c r="T279" s="438" t="s">
        <v>94</v>
      </c>
      <c r="W279" s="714"/>
      <c r="X279" s="439"/>
      <c r="Y279" s="725"/>
      <c r="Z279" s="725"/>
      <c r="AA279" s="725"/>
      <c r="AB279" s="726"/>
      <c r="AC279" s="440"/>
      <c r="AD279" s="711"/>
      <c r="AE279" s="711"/>
      <c r="AF279" s="711"/>
      <c r="AG279" s="712"/>
      <c r="AH279" s="494" t="str">
        <f>$AH$85</f>
        <v>Probability</v>
      </c>
      <c r="AI279" s="494" t="str">
        <f>$AI$85</f>
        <v>Impact</v>
      </c>
      <c r="AL279" s="438" t="str">
        <f>$X$84</f>
        <v>REDD+ actions from Module 1 (not all actions may have benefits relevant to the safeguard)</v>
      </c>
      <c r="AM279" s="438" t="str">
        <f>$AC$84</f>
        <v>Benefits</v>
      </c>
      <c r="AN279" s="438" t="str">
        <f t="shared" ref="AN279:AN283" si="99">AH279</f>
        <v>Probability</v>
      </c>
      <c r="AO279" s="438" t="str">
        <f t="shared" ref="AO279:AO283" si="100">AI279</f>
        <v>Impact</v>
      </c>
      <c r="AP279" s="442" t="s">
        <v>129</v>
      </c>
      <c r="AR279" s="138">
        <f>MAX(AP280:AP284)</f>
        <v>0</v>
      </c>
      <c r="AT279" s="442" t="s">
        <v>131</v>
      </c>
      <c r="AU279" s="438" t="str">
        <f>$X$84</f>
        <v>REDD+ actions from Module 1 (not all actions may have benefits relevant to the safeguard)</v>
      </c>
      <c r="AV279" s="438" t="str">
        <f>$AC$84</f>
        <v>Benefits</v>
      </c>
      <c r="AW279" s="438" t="str">
        <f>AN279</f>
        <v>Probability</v>
      </c>
      <c r="AX279" s="438" t="str">
        <f>AO279</f>
        <v>Impact</v>
      </c>
      <c r="BI279"/>
      <c r="BJ279"/>
      <c r="BM279" s="78" t="s">
        <v>56</v>
      </c>
      <c r="BN279" s="78" t="s">
        <v>72</v>
      </c>
      <c r="BO279" s="78" t="s">
        <v>71</v>
      </c>
      <c r="BP279" s="79"/>
    </row>
    <row r="280" spans="3:68" ht="37.5" hidden="1" customHeight="1" x14ac:dyDescent="0.25">
      <c r="C280" s="666"/>
      <c r="D280" s="74"/>
      <c r="E280" s="629"/>
      <c r="F280" s="629"/>
      <c r="G280" s="629"/>
      <c r="H280" s="629"/>
      <c r="I280" s="74" t="s">
        <v>49</v>
      </c>
      <c r="J280" s="284"/>
      <c r="K280" s="582"/>
      <c r="L280" s="584"/>
      <c r="M280" s="584"/>
      <c r="N280" s="584"/>
      <c r="O280" s="58"/>
      <c r="P280"/>
      <c r="Q280" s="138">
        <v>1</v>
      </c>
      <c r="S280" s="138">
        <v>1</v>
      </c>
      <c r="T280" s="138">
        <v>1</v>
      </c>
      <c r="W280" s="714"/>
      <c r="X280" s="443" t="s">
        <v>49</v>
      </c>
      <c r="Y280" s="670" t="str">
        <f>LOOKUP(Q280,$AG$13:$AG$29,$AH$13:$AH$29)</f>
        <v/>
      </c>
      <c r="Z280" s="670"/>
      <c r="AA280" s="670"/>
      <c r="AB280" s="671"/>
      <c r="AC280" s="443" t="s">
        <v>49</v>
      </c>
      <c r="AD280" s="670" t="str">
        <f t="shared" ref="AD280:AD284" si="101">IF(J280=0,"",J280)</f>
        <v/>
      </c>
      <c r="AE280" s="670"/>
      <c r="AF280" s="670"/>
      <c r="AG280" s="671"/>
      <c r="AH280" s="444" t="str">
        <f t="shared" ref="AH280" si="102">LOOKUP(S280,$AL$13:$AL$16,$AM$13:$AM$16)</f>
        <v/>
      </c>
      <c r="AI280" s="444" t="str">
        <f>LOOKUP(T280,$AL$13:$AL$16,$AN$13:$AN$16)</f>
        <v/>
      </c>
      <c r="AL280" s="445" t="str">
        <f t="shared" ref="AL280:AL283" si="103">Y280</f>
        <v/>
      </c>
      <c r="AM280" s="445" t="str">
        <f t="shared" ref="AM280:AM283" si="104">AD280</f>
        <v/>
      </c>
      <c r="AN280" s="446" t="str">
        <f t="shared" si="99"/>
        <v/>
      </c>
      <c r="AO280" s="447" t="str">
        <f t="shared" si="100"/>
        <v/>
      </c>
      <c r="AP280" s="448">
        <f t="shared" ref="AP280:AP284" si="105">SUM(AND(AN280=$AL$34, AO280=$AM$34),AP279)</f>
        <v>0</v>
      </c>
      <c r="AT280" s="448">
        <v>1</v>
      </c>
      <c r="AU280" s="449" t="str">
        <f t="array" ref="AU280">IF($AT280&gt;$AR$279,"",INDEX(AL$280:AL$284,MATCH($AT280,$AP$280:$AP$284,0)))</f>
        <v/>
      </c>
      <c r="AV280" s="449" t="str">
        <f t="array" ref="AV280">IF($AT280&gt;$AR$279,"",INDEX(AM$280:AM$284,MATCH($AT280,$AP$280:$AP$284,0)))</f>
        <v/>
      </c>
      <c r="AW280" s="449" t="str">
        <f t="array" ref="AW280">IF($AT280&gt;$AR$279,"",INDEX(AN$280:AN$284,MATCH($AT280,$AP$280:$AP$284,0)))</f>
        <v/>
      </c>
      <c r="AX280" s="449" t="str">
        <f t="array" ref="AX280">IF($AT280&gt;$AR$279,"",INDEX(AO$280:AO$284,MATCH($AT280,$AP$280:$AP$284,0)))</f>
        <v/>
      </c>
      <c r="BI280"/>
      <c r="BJ280"/>
      <c r="BM280" s="80">
        <f t="shared" ref="BM280:BM284" si="106">COUNTIF($BN$86:$BN$91,"&lt;="&amp;BN280)</f>
        <v>1</v>
      </c>
      <c r="BN280" s="80" t="str">
        <f>IF(BF280=$AP$14,BI280,"xx")</f>
        <v>xx</v>
      </c>
      <c r="BO280" s="80" t="e">
        <f t="shared" ref="BO280:BO284" si="107">VLOOKUP(ROW()-ROW($BO$85),$BM$86:$BN$91,2,FALSE)</f>
        <v>#N/A</v>
      </c>
      <c r="BP280" s="81" t="e">
        <f>IF(COUNT(SEARCH({"xx";"xxx";"xxxx";"xxxxx";"xxxxxx";"xxxxxxx"},A179)),"-",BO280)</f>
        <v>#N/A</v>
      </c>
    </row>
    <row r="281" spans="3:68" ht="37.5" hidden="1" customHeight="1" x14ac:dyDescent="0.25">
      <c r="C281" s="666"/>
      <c r="D281" s="27"/>
      <c r="E281" s="641"/>
      <c r="F281" s="641"/>
      <c r="G281" s="641"/>
      <c r="H281" s="641"/>
      <c r="I281" s="27" t="s">
        <v>49</v>
      </c>
      <c r="J281" s="284" t="s">
        <v>43</v>
      </c>
      <c r="K281" s="582"/>
      <c r="L281" s="587"/>
      <c r="M281" s="587"/>
      <c r="N281" s="587"/>
      <c r="O281" s="58"/>
      <c r="P281"/>
      <c r="Q281" s="138">
        <v>1</v>
      </c>
      <c r="S281" s="138">
        <v>1</v>
      </c>
      <c r="T281" s="138">
        <v>1</v>
      </c>
      <c r="W281" s="714"/>
      <c r="X281" s="443" t="s">
        <v>49</v>
      </c>
      <c r="Y281" s="670" t="str">
        <f t="shared" ref="Y281:Y284" si="108">LOOKUP(Q281,$AG$13:$AG$29,$AH$13:$AH$29)</f>
        <v/>
      </c>
      <c r="Z281" s="670"/>
      <c r="AA281" s="670"/>
      <c r="AB281" s="671"/>
      <c r="AC281" s="443" t="s">
        <v>49</v>
      </c>
      <c r="AD281" s="670" t="str">
        <f t="shared" si="101"/>
        <v/>
      </c>
      <c r="AE281" s="670"/>
      <c r="AF281" s="670"/>
      <c r="AG281" s="671"/>
      <c r="AH281" s="444" t="str">
        <f t="shared" ref="AH281:AH284" si="109">LOOKUP(S281,$AL$13:$AL$16,$AM$13:$AM$16)</f>
        <v/>
      </c>
      <c r="AI281" s="444" t="str">
        <f t="shared" ref="AI281:AI284" si="110">LOOKUP(T281,$AL$13:$AL$16,$AN$13:$AN$16)</f>
        <v/>
      </c>
      <c r="AL281" s="450" t="str">
        <f t="shared" si="103"/>
        <v/>
      </c>
      <c r="AM281" s="450" t="str">
        <f t="shared" si="104"/>
        <v/>
      </c>
      <c r="AN281" s="451" t="str">
        <f t="shared" si="99"/>
        <v/>
      </c>
      <c r="AO281" s="452" t="str">
        <f t="shared" si="100"/>
        <v/>
      </c>
      <c r="AP281" s="448">
        <f t="shared" si="105"/>
        <v>0</v>
      </c>
      <c r="AT281" s="448">
        <v>2</v>
      </c>
      <c r="AU281" s="449" t="str">
        <f t="array" ref="AU281">IF($AT281&gt;$AR$279,"",INDEX(AL$280:AL$284,MATCH($AT281,$AP$280:$AP$284,0)))</f>
        <v/>
      </c>
      <c r="AV281" s="449" t="str">
        <f t="array" ref="AV281">IF($AT281&gt;$AR$279,"",INDEX(AM$280:AM$284,MATCH($AT281,$AP$280:$AP$284,0)))</f>
        <v/>
      </c>
      <c r="AW281" s="449" t="str">
        <f t="array" ref="AW281">IF($AT281&gt;$AR$279,"",INDEX(AN$280:AN$284,MATCH($AT281,$AP$280:$AP$284,0)))</f>
        <v/>
      </c>
      <c r="AX281" s="449" t="str">
        <f t="array" ref="AX281">IF($AT281&gt;$AR$279,"",INDEX(AO$280:AO$284,MATCH($AT281,$AP$280:$AP$284,0)))</f>
        <v/>
      </c>
      <c r="BI281"/>
      <c r="BJ281"/>
      <c r="BM281" s="80">
        <f t="shared" si="106"/>
        <v>2</v>
      </c>
      <c r="BN281" s="80" t="str">
        <f>IF(BF281=$AP$14,BI281,"xxx")</f>
        <v>xxx</v>
      </c>
      <c r="BO281" s="80" t="e">
        <f t="shared" si="107"/>
        <v>#N/A</v>
      </c>
      <c r="BP281" s="81" t="e">
        <f>IF(COUNT(SEARCH({"xx";"xxx";"xxxx";"xxxxx";"xxxxxx";"xxxxxxx"},A180)),"-",BO281)</f>
        <v>#N/A</v>
      </c>
    </row>
    <row r="282" spans="3:68" ht="37.5" hidden="1" customHeight="1" x14ac:dyDescent="0.25">
      <c r="C282" s="666"/>
      <c r="D282" s="27"/>
      <c r="E282" s="641"/>
      <c r="F282" s="641"/>
      <c r="G282" s="641"/>
      <c r="H282" s="641"/>
      <c r="I282" s="27" t="s">
        <v>49</v>
      </c>
      <c r="J282" s="284" t="s">
        <v>43</v>
      </c>
      <c r="K282" s="582"/>
      <c r="L282" s="587"/>
      <c r="M282" s="587"/>
      <c r="N282" s="587"/>
      <c r="O282" s="58"/>
      <c r="P282"/>
      <c r="Q282" s="138">
        <v>1</v>
      </c>
      <c r="S282" s="138">
        <v>1</v>
      </c>
      <c r="T282" s="138">
        <v>1</v>
      </c>
      <c r="W282" s="714"/>
      <c r="X282" s="443" t="s">
        <v>49</v>
      </c>
      <c r="Y282" s="670" t="str">
        <f t="shared" si="108"/>
        <v/>
      </c>
      <c r="Z282" s="670"/>
      <c r="AA282" s="670"/>
      <c r="AB282" s="671"/>
      <c r="AC282" s="443" t="s">
        <v>49</v>
      </c>
      <c r="AD282" s="670" t="str">
        <f t="shared" si="101"/>
        <v/>
      </c>
      <c r="AE282" s="670"/>
      <c r="AF282" s="670"/>
      <c r="AG282" s="671"/>
      <c r="AH282" s="444" t="str">
        <f t="shared" si="109"/>
        <v/>
      </c>
      <c r="AI282" s="444" t="str">
        <f t="shared" si="110"/>
        <v/>
      </c>
      <c r="AL282" s="450" t="str">
        <f t="shared" si="103"/>
        <v/>
      </c>
      <c r="AM282" s="450" t="str">
        <f t="shared" si="104"/>
        <v/>
      </c>
      <c r="AN282" s="451" t="str">
        <f t="shared" si="99"/>
        <v/>
      </c>
      <c r="AO282" s="452" t="str">
        <f t="shared" si="100"/>
        <v/>
      </c>
      <c r="AP282" s="448">
        <f t="shared" si="105"/>
        <v>0</v>
      </c>
      <c r="AT282" s="448">
        <v>3</v>
      </c>
      <c r="AU282" s="449" t="str">
        <f t="array" ref="AU282">IF($AT282&gt;$AR$279,"",INDEX(AL$280:AL$284,MATCH($AT282,$AP$280:$AP$284,0)))</f>
        <v/>
      </c>
      <c r="AV282" s="449" t="str">
        <f t="array" ref="AV282">IF($AT282&gt;$AR$279,"",INDEX(AM$280:AM$284,MATCH($AT282,$AP$280:$AP$284,0)))</f>
        <v/>
      </c>
      <c r="AW282" s="449" t="str">
        <f t="array" ref="AW282">IF($AT282&gt;$AR$279,"",INDEX(AN$280:AN$284,MATCH($AT282,$AP$280:$AP$284,0)))</f>
        <v/>
      </c>
      <c r="AX282" s="449" t="str">
        <f t="array" ref="AX282">IF($AT282&gt;$AR$279,"",INDEX(AO$280:AO$284,MATCH($AT282,$AP$280:$AP$284,0)))</f>
        <v/>
      </c>
      <c r="BI282"/>
      <c r="BJ282"/>
      <c r="BM282" s="80">
        <f t="shared" si="106"/>
        <v>3</v>
      </c>
      <c r="BN282" s="80" t="str">
        <f>IF(BF282=$AP$14,BI282,"xxxx")</f>
        <v>xxxx</v>
      </c>
      <c r="BO282" s="80" t="e">
        <f t="shared" si="107"/>
        <v>#N/A</v>
      </c>
      <c r="BP282" s="81" t="e">
        <f>IF(COUNT(SEARCH({"xx";"xxx";"xxxx";"xxxxx";"xxxxxx";"xxxxxxx"},A181)),"-",BO282)</f>
        <v>#N/A</v>
      </c>
    </row>
    <row r="283" spans="3:68" ht="37.5" hidden="1" customHeight="1" x14ac:dyDescent="0.25">
      <c r="C283" s="666"/>
      <c r="D283" s="27"/>
      <c r="E283" s="641"/>
      <c r="F283" s="641"/>
      <c r="G283" s="641"/>
      <c r="H283" s="641"/>
      <c r="I283" s="27" t="s">
        <v>49</v>
      </c>
      <c r="J283" s="284" t="s">
        <v>43</v>
      </c>
      <c r="K283" s="582"/>
      <c r="L283" s="587"/>
      <c r="M283" s="587"/>
      <c r="N283" s="587"/>
      <c r="O283" s="58"/>
      <c r="P283"/>
      <c r="Q283" s="138">
        <v>1</v>
      </c>
      <c r="S283" s="138">
        <v>1</v>
      </c>
      <c r="T283" s="138">
        <v>1</v>
      </c>
      <c r="W283" s="714"/>
      <c r="X283" s="443" t="s">
        <v>49</v>
      </c>
      <c r="Y283" s="670" t="str">
        <f t="shared" si="108"/>
        <v/>
      </c>
      <c r="Z283" s="670"/>
      <c r="AA283" s="670"/>
      <c r="AB283" s="671"/>
      <c r="AC283" s="443" t="s">
        <v>49</v>
      </c>
      <c r="AD283" s="670" t="str">
        <f t="shared" si="101"/>
        <v/>
      </c>
      <c r="AE283" s="670"/>
      <c r="AF283" s="670"/>
      <c r="AG283" s="671"/>
      <c r="AH283" s="444" t="str">
        <f t="shared" si="109"/>
        <v/>
      </c>
      <c r="AI283" s="444" t="str">
        <f t="shared" si="110"/>
        <v/>
      </c>
      <c r="AL283" s="450" t="str">
        <f t="shared" si="103"/>
        <v/>
      </c>
      <c r="AM283" s="450" t="str">
        <f t="shared" si="104"/>
        <v/>
      </c>
      <c r="AN283" s="451" t="str">
        <f t="shared" si="99"/>
        <v/>
      </c>
      <c r="AO283" s="452" t="str">
        <f t="shared" si="100"/>
        <v/>
      </c>
      <c r="AP283" s="448">
        <f t="shared" si="105"/>
        <v>0</v>
      </c>
      <c r="AT283" s="448">
        <v>4</v>
      </c>
      <c r="AU283" s="449" t="str">
        <f t="array" ref="AU283">IF($AT283&gt;$AR$279,"",INDEX(AL$280:AL$284,MATCH($AT283,$AP$280:$AP$284,0)))</f>
        <v/>
      </c>
      <c r="AV283" s="449" t="str">
        <f t="array" ref="AV283">IF($AT283&gt;$AR$279,"",INDEX(AM$280:AM$284,MATCH($AT283,$AP$280:$AP$284,0)))</f>
        <v/>
      </c>
      <c r="AW283" s="449" t="str">
        <f t="array" ref="AW283">IF($AT283&gt;$AR$279,"",INDEX(AN$280:AN$284,MATCH($AT283,$AP$280:$AP$284,0)))</f>
        <v/>
      </c>
      <c r="AX283" s="449" t="str">
        <f t="array" ref="AX283">IF($AT283&gt;$AR$279,"",INDEX(AO$280:AO$284,MATCH($AT283,$AP$280:$AP$284,0)))</f>
        <v/>
      </c>
      <c r="BI283"/>
      <c r="BJ283"/>
      <c r="BM283" s="80">
        <f t="shared" si="106"/>
        <v>4</v>
      </c>
      <c r="BN283" s="80" t="str">
        <f>IF(BF283=$AP$14,BI283,"xxxxx")</f>
        <v>xxxxx</v>
      </c>
      <c r="BO283" s="80" t="e">
        <f t="shared" si="107"/>
        <v>#N/A</v>
      </c>
      <c r="BP283" s="81" t="e">
        <f>IF(COUNT(SEARCH({"xx";"xxx";"xxxx";"xxxxx";"xxxxxx";"xxxxxxx"},A182)),"-",BO283)</f>
        <v>#N/A</v>
      </c>
    </row>
    <row r="284" spans="3:68" ht="37.5" hidden="1" customHeight="1" x14ac:dyDescent="0.25">
      <c r="C284" s="667"/>
      <c r="D284" s="27"/>
      <c r="E284" s="641"/>
      <c r="F284" s="641"/>
      <c r="G284" s="641"/>
      <c r="H284" s="641"/>
      <c r="I284" s="27" t="s">
        <v>49</v>
      </c>
      <c r="J284" s="284"/>
      <c r="K284" s="582"/>
      <c r="L284" s="587"/>
      <c r="M284" s="587"/>
      <c r="N284" s="587"/>
      <c r="O284" s="58"/>
      <c r="P284"/>
      <c r="Q284" s="138">
        <v>1</v>
      </c>
      <c r="S284" s="138">
        <v>1</v>
      </c>
      <c r="T284" s="138">
        <v>1</v>
      </c>
      <c r="W284" s="715"/>
      <c r="X284" s="453" t="s">
        <v>49</v>
      </c>
      <c r="Y284" s="670" t="str">
        <f t="shared" si="108"/>
        <v/>
      </c>
      <c r="Z284" s="670"/>
      <c r="AA284" s="670"/>
      <c r="AB284" s="671"/>
      <c r="AC284" s="453" t="s">
        <v>49</v>
      </c>
      <c r="AD284" s="694" t="str">
        <f t="shared" si="101"/>
        <v/>
      </c>
      <c r="AE284" s="694"/>
      <c r="AF284" s="694"/>
      <c r="AG284" s="695"/>
      <c r="AH284" s="444" t="str">
        <f t="shared" si="109"/>
        <v/>
      </c>
      <c r="AI284" s="444" t="str">
        <f t="shared" si="110"/>
        <v/>
      </c>
      <c r="AL284" s="450" t="str">
        <f>Y284</f>
        <v/>
      </c>
      <c r="AM284" s="450" t="str">
        <f>AD284</f>
        <v/>
      </c>
      <c r="AN284" s="451" t="str">
        <f t="shared" ref="AN284:AO284" si="111">AH284</f>
        <v/>
      </c>
      <c r="AO284" s="452" t="str">
        <f t="shared" si="111"/>
        <v/>
      </c>
      <c r="AP284" s="448">
        <f t="shared" si="105"/>
        <v>0</v>
      </c>
      <c r="AT284" s="448">
        <v>5</v>
      </c>
      <c r="AU284" s="449" t="str">
        <f t="array" ref="AU284">IF($AT284&gt;$AR$279,"",INDEX(AL$280:AL$284,MATCH($AT284,$AP$280:$AP$284,0)))</f>
        <v/>
      </c>
      <c r="AV284" s="449" t="str">
        <f t="array" ref="AV284">IF($AT284&gt;$AR$279,"",INDEX(AM$280:AM$284,MATCH($AT284,$AP$280:$AP$284,0)))</f>
        <v/>
      </c>
      <c r="AW284" s="449" t="str">
        <f t="array" ref="AW284">IF($AT284&gt;$AR$279,"",INDEX(AN$280:AN$284,MATCH($AT284,$AP$280:$AP$284,0)))</f>
        <v/>
      </c>
      <c r="AX284" s="449" t="str">
        <f t="array" ref="AX284">IF($AT284&gt;$AR$279,"",INDEX(AO$280:AO$284,MATCH($AT284,$AP$280:$AP$284,0)))</f>
        <v/>
      </c>
      <c r="BI284"/>
      <c r="BJ284"/>
      <c r="BM284" s="80">
        <f t="shared" si="106"/>
        <v>6</v>
      </c>
      <c r="BN284" s="80" t="str">
        <f>IF(BF284=$AP$14,BI284,"xxxxxxx")</f>
        <v>xxxxxxx</v>
      </c>
      <c r="BO284" s="80" t="e">
        <f t="shared" si="107"/>
        <v>#N/A</v>
      </c>
      <c r="BP284" s="81" t="b">
        <f>IF(COUNT(SEARCH({"XX";"XXX";"XXXX";"XXXXX";"XXXXXX";"XXXXXXX"},BO284)),BO284)</f>
        <v>0</v>
      </c>
    </row>
    <row r="285" spans="3:68" ht="30" hidden="1" customHeight="1" x14ac:dyDescent="0.25">
      <c r="C285" s="706" t="str">
        <f>W285</f>
        <v>Risks relevant to safeguard</v>
      </c>
      <c r="D285" s="657" t="str">
        <f>X285</f>
        <v>REDD+ actions from Module 1 (not all actions may have risks relevant to the safeguard)</v>
      </c>
      <c r="E285" s="658"/>
      <c r="F285" s="658"/>
      <c r="G285" s="658"/>
      <c r="H285" s="659"/>
      <c r="I285" s="288"/>
      <c r="J285" s="281" t="str">
        <f>AC285</f>
        <v>Risks</v>
      </c>
      <c r="K285" s="657" t="str">
        <f>AH285</f>
        <v>Rank of risks</v>
      </c>
      <c r="L285" s="658"/>
      <c r="M285" s="658"/>
      <c r="N285" s="659"/>
      <c r="O285" s="72"/>
      <c r="P285"/>
      <c r="Q285" s="137" t="s">
        <v>128</v>
      </c>
      <c r="S285" s="137" t="s">
        <v>128</v>
      </c>
      <c r="W285" s="718" t="str">
        <f>$W$95</f>
        <v>Risks relevant to safeguard</v>
      </c>
      <c r="X285" s="690" t="str">
        <f>$X$95</f>
        <v>REDD+ actions from Module 1 (not all actions may have risks relevant to the safeguard)</v>
      </c>
      <c r="Y285" s="692"/>
      <c r="Z285" s="692"/>
      <c r="AA285" s="692"/>
      <c r="AB285" s="691"/>
      <c r="AC285" s="690" t="str">
        <f>$AC$95</f>
        <v>Risks</v>
      </c>
      <c r="AD285" s="692"/>
      <c r="AE285" s="692"/>
      <c r="AF285" s="692"/>
      <c r="AG285" s="691"/>
      <c r="AH285" s="690" t="str">
        <f>$AH$95</f>
        <v>Rank of risks</v>
      </c>
      <c r="AI285" s="691"/>
      <c r="AL285" s="137" t="s">
        <v>132</v>
      </c>
      <c r="AR285" s="137" t="s">
        <v>130</v>
      </c>
      <c r="AU285" s="137" t="s">
        <v>126</v>
      </c>
      <c r="BI285"/>
      <c r="BJ285"/>
      <c r="BM285" s="80"/>
      <c r="BN285" s="79"/>
      <c r="BO285" s="79"/>
      <c r="BP285" s="79"/>
    </row>
    <row r="286" spans="3:68" ht="53.25" hidden="1" customHeight="1" x14ac:dyDescent="0.25">
      <c r="C286" s="707"/>
      <c r="D286" s="646" t="str">
        <f>LOOKUP($Q$286,$AE$308:$AF$311)</f>
        <v>CLICK FOR AN EXAMPLE:</v>
      </c>
      <c r="E286" s="647"/>
      <c r="F286" s="647"/>
      <c r="G286" s="647"/>
      <c r="H286" s="648"/>
      <c r="I286" s="285"/>
      <c r="J286" s="323" t="str">
        <f>LOOKUP($Q$286,$AE$308:$AE$311,$AG$308:$AG$311)</f>
        <v>(To see a sample risk, first select a sample REDD+ action from the drop-down list on the left)</v>
      </c>
      <c r="K286" s="663" t="str">
        <f>AH286</f>
        <v>Probability</v>
      </c>
      <c r="L286" s="664"/>
      <c r="M286" s="663" t="str">
        <f>AI286</f>
        <v>Impact</v>
      </c>
      <c r="N286" s="664"/>
      <c r="O286" s="58"/>
      <c r="P286"/>
      <c r="Q286" s="436">
        <v>1</v>
      </c>
      <c r="R286" s="437" t="s">
        <v>96</v>
      </c>
      <c r="S286" s="438" t="str">
        <f>S279</f>
        <v>Probability</v>
      </c>
      <c r="T286" s="438" t="str">
        <f>T279</f>
        <v>Impact</v>
      </c>
      <c r="W286" s="719"/>
      <c r="X286" s="439"/>
      <c r="Y286" s="720"/>
      <c r="Z286" s="720"/>
      <c r="AA286" s="720"/>
      <c r="AB286" s="721"/>
      <c r="AC286" s="439"/>
      <c r="AD286" s="722"/>
      <c r="AE286" s="722"/>
      <c r="AF286" s="722"/>
      <c r="AG286" s="723"/>
      <c r="AH286" s="494" t="str">
        <f>$AH$96</f>
        <v>Probability</v>
      </c>
      <c r="AI286" s="494" t="str">
        <f>$AI$96</f>
        <v>Impact</v>
      </c>
      <c r="AL286" s="438" t="str">
        <f>$X$95</f>
        <v>REDD+ actions from Module 1 (not all actions may have risks relevant to the safeguard)</v>
      </c>
      <c r="AM286" s="438" t="str">
        <f>$AC$95</f>
        <v>Risks</v>
      </c>
      <c r="AN286" s="438" t="str">
        <f>$AH$96</f>
        <v>Probability</v>
      </c>
      <c r="AO286" s="438" t="str">
        <f>$AI$96</f>
        <v>Impact</v>
      </c>
      <c r="AP286" s="442" t="s">
        <v>129</v>
      </c>
      <c r="AR286" s="138">
        <f>MAX(AP287:AP301)</f>
        <v>0</v>
      </c>
      <c r="AT286" s="442" t="s">
        <v>131</v>
      </c>
      <c r="AU286" s="438" t="str">
        <f>$X$95</f>
        <v>REDD+ actions from Module 1 (not all actions may have risks relevant to the safeguard)</v>
      </c>
      <c r="AV286" s="438" t="str">
        <f>$AC$95</f>
        <v>Risks</v>
      </c>
      <c r="AW286" s="438" t="str">
        <f>$AH$96</f>
        <v>Probability</v>
      </c>
      <c r="AX286" s="438" t="str">
        <f>$AI$96</f>
        <v>Impact</v>
      </c>
      <c r="BI286"/>
      <c r="BJ286"/>
      <c r="BM286" s="78" t="s">
        <v>56</v>
      </c>
      <c r="BN286" s="78" t="s">
        <v>73</v>
      </c>
      <c r="BO286" s="78" t="s">
        <v>71</v>
      </c>
      <c r="BP286" s="79"/>
    </row>
    <row r="287" spans="3:68" ht="37.5" hidden="1" customHeight="1" x14ac:dyDescent="0.25">
      <c r="C287" s="707"/>
      <c r="D287" s="126"/>
      <c r="E287" s="629"/>
      <c r="F287" s="629"/>
      <c r="G287" s="629"/>
      <c r="H287" s="629"/>
      <c r="I287" s="306" t="s">
        <v>49</v>
      </c>
      <c r="J287" s="284" t="s">
        <v>43</v>
      </c>
      <c r="K287" s="582"/>
      <c r="L287" s="587"/>
      <c r="M287" s="587"/>
      <c r="N287" s="587"/>
      <c r="O287" s="58"/>
      <c r="P287"/>
      <c r="Q287" s="138">
        <v>1</v>
      </c>
      <c r="S287" s="139">
        <v>1</v>
      </c>
      <c r="T287" s="454">
        <v>1</v>
      </c>
      <c r="W287" s="719"/>
      <c r="X287" s="443" t="s">
        <v>49</v>
      </c>
      <c r="Y287" s="694" t="str">
        <f>LOOKUP(Q287,$AG$13:$AG$29,$AH$13:$AH$29)</f>
        <v/>
      </c>
      <c r="Z287" s="694"/>
      <c r="AA287" s="694"/>
      <c r="AB287" s="695"/>
      <c r="AC287" s="443" t="s">
        <v>49</v>
      </c>
      <c r="AD287" s="670" t="str">
        <f t="shared" ref="AD287:AD301" si="112">IF(J287=0,"",J287)</f>
        <v/>
      </c>
      <c r="AE287" s="670"/>
      <c r="AF287" s="670"/>
      <c r="AG287" s="671"/>
      <c r="AH287" s="455" t="str">
        <f>LOOKUP(S287,$AL$13:$AL$16,$AM$13:$AM$16)</f>
        <v/>
      </c>
      <c r="AI287" s="455" t="str">
        <f>LOOKUP(T287,$AL$13:$AL$16,$AN$13:$AN$16)</f>
        <v/>
      </c>
      <c r="AL287" s="445" t="str">
        <f t="shared" ref="AL287:AL292" si="113">Y287</f>
        <v/>
      </c>
      <c r="AM287" s="445" t="str">
        <f t="shared" ref="AM287:AM292" si="114">AD287</f>
        <v/>
      </c>
      <c r="AN287" s="447" t="str">
        <f t="shared" ref="AN287:AN292" si="115">AH287</f>
        <v/>
      </c>
      <c r="AO287" s="447" t="str">
        <f t="shared" ref="AO287:AO292" si="116">AI287</f>
        <v/>
      </c>
      <c r="AP287" s="448">
        <f t="shared" ref="AP287:AP301" si="117">SUM(AND(AN287=$AO$34, AO287=$AP$34),AP286)</f>
        <v>0</v>
      </c>
      <c r="AT287" s="448">
        <v>1</v>
      </c>
      <c r="AU287" s="449" t="str">
        <f t="array" ref="AU287">IF($AT287&gt;$AR$286,"",INDEX(AL$287:AL$301,MATCH($AT287,$AP$287:$AP$301,0)))</f>
        <v/>
      </c>
      <c r="AV287" s="449" t="str">
        <f t="array" ref="AV287">IF($AT287&gt;$AR$286,"",INDEX(AM$287:AM$301,MATCH($AT287,$AP$287:$AP$301,0)))</f>
        <v/>
      </c>
      <c r="AW287" s="449" t="str">
        <f t="array" ref="AW287">IF($AT287&gt;$AR$286,"",INDEX(AN$287:AN$301,MATCH($AT287,$AP$287:$AP$301,0)))</f>
        <v/>
      </c>
      <c r="AX287" s="449" t="str">
        <f t="array" ref="AX287">IF($AT287&gt;$AR$286,"",INDEX(AO$287:AO$301,MATCH($AT287,$AP$287:$AP$301,0)))</f>
        <v/>
      </c>
      <c r="BI287"/>
      <c r="BJ287"/>
      <c r="BM287" s="80">
        <f t="shared" ref="BM287:BM301" si="118">COUNTIF($BN$97:$BN$102,"&lt;="&amp;BN287)</f>
        <v>1</v>
      </c>
      <c r="BN287" s="80" t="str">
        <f>IF(BF287=$AP$14,BI287,"xx")</f>
        <v>xx</v>
      </c>
      <c r="BO287" s="80" t="e">
        <f t="shared" ref="BO287:BO301" si="119">VLOOKUP(ROW()-ROW($BO$96),$BM$97:$BN$102,2,FALSE)</f>
        <v>#N/A</v>
      </c>
      <c r="BP287" s="79"/>
    </row>
    <row r="288" spans="3:68" ht="37.5" hidden="1" customHeight="1" x14ac:dyDescent="0.25">
      <c r="C288" s="707"/>
      <c r="D288" s="27"/>
      <c r="E288" s="641"/>
      <c r="F288" s="641"/>
      <c r="G288" s="641"/>
      <c r="H288" s="641"/>
      <c r="I288" s="27" t="s">
        <v>49</v>
      </c>
      <c r="J288" s="284" t="s">
        <v>43</v>
      </c>
      <c r="K288" s="582"/>
      <c r="L288" s="587"/>
      <c r="M288" s="587"/>
      <c r="N288" s="587"/>
      <c r="O288" s="58"/>
      <c r="P288"/>
      <c r="Q288" s="138">
        <v>1</v>
      </c>
      <c r="S288" s="139">
        <v>1</v>
      </c>
      <c r="T288" s="454">
        <v>1</v>
      </c>
      <c r="W288" s="719"/>
      <c r="X288" s="443" t="s">
        <v>49</v>
      </c>
      <c r="Y288" s="694" t="str">
        <f t="shared" ref="Y288:Y301" si="120">LOOKUP(Q288,$AG$13:$AG$29,$AH$13:$AH$29)</f>
        <v/>
      </c>
      <c r="Z288" s="694"/>
      <c r="AA288" s="694"/>
      <c r="AB288" s="695"/>
      <c r="AC288" s="443" t="s">
        <v>49</v>
      </c>
      <c r="AD288" s="670" t="str">
        <f t="shared" si="112"/>
        <v/>
      </c>
      <c r="AE288" s="670"/>
      <c r="AF288" s="670"/>
      <c r="AG288" s="671"/>
      <c r="AH288" s="455" t="str">
        <f t="shared" ref="AH288:AH301" si="121">LOOKUP(S288,$AL$13:$AL$16,$AM$13:$AM$16)</f>
        <v/>
      </c>
      <c r="AI288" s="455" t="str">
        <f t="shared" ref="AI288:AI301" si="122">LOOKUP(T288,$AL$13:$AL$16,$AN$13:$AN$16)</f>
        <v/>
      </c>
      <c r="AL288" s="450" t="str">
        <f t="shared" si="113"/>
        <v/>
      </c>
      <c r="AM288" s="450" t="str">
        <f t="shared" si="114"/>
        <v/>
      </c>
      <c r="AN288" s="452" t="str">
        <f t="shared" si="115"/>
        <v/>
      </c>
      <c r="AO288" s="452" t="str">
        <f t="shared" si="116"/>
        <v/>
      </c>
      <c r="AP288" s="448">
        <f t="shared" si="117"/>
        <v>0</v>
      </c>
      <c r="AT288" s="448">
        <v>2</v>
      </c>
      <c r="AU288" s="449" t="str">
        <f t="array" ref="AU288">IF($AT288&gt;$AR$286,"",INDEX(AL$287:AL$301,MATCH($AT288,$AP$287:$AP$301,0)))</f>
        <v/>
      </c>
      <c r="AV288" s="449" t="str">
        <f t="array" ref="AV288">IF($AT288&gt;$AR$286,"",INDEX(AM$287:AM$301,MATCH($AT288,$AP$287:$AP$301,0)))</f>
        <v/>
      </c>
      <c r="AW288" s="449" t="str">
        <f t="array" ref="AW288">IF($AT288&gt;$AR$286,"",INDEX(AN$287:AN$301,MATCH($AT288,$AP$287:$AP$301,0)))</f>
        <v/>
      </c>
      <c r="AX288" s="449" t="str">
        <f t="array" ref="AX288">IF($AT288&gt;$AR$286,"",INDEX(AO$287:AO$301,MATCH($AT288,$AP$287:$AP$301,0)))</f>
        <v/>
      </c>
      <c r="BI288"/>
      <c r="BJ288"/>
      <c r="BM288" s="80">
        <f t="shared" si="118"/>
        <v>2</v>
      </c>
      <c r="BN288" s="80" t="str">
        <f>IF(BF288=$AP$14,BI288,"xxx")</f>
        <v>xxx</v>
      </c>
      <c r="BO288" s="80" t="e">
        <f t="shared" si="119"/>
        <v>#N/A</v>
      </c>
      <c r="BP288" s="79"/>
    </row>
    <row r="289" spans="3:68" ht="37.5" hidden="1" customHeight="1" x14ac:dyDescent="0.25">
      <c r="C289" s="707"/>
      <c r="D289" s="27"/>
      <c r="E289" s="641"/>
      <c r="F289" s="641"/>
      <c r="G289" s="641"/>
      <c r="H289" s="641"/>
      <c r="I289" s="27" t="s">
        <v>49</v>
      </c>
      <c r="J289" s="284" t="s">
        <v>43</v>
      </c>
      <c r="K289" s="582"/>
      <c r="L289" s="587"/>
      <c r="M289" s="587"/>
      <c r="N289" s="587"/>
      <c r="O289" s="58"/>
      <c r="P289"/>
      <c r="Q289" s="138">
        <v>1</v>
      </c>
      <c r="S289" s="139">
        <v>1</v>
      </c>
      <c r="T289" s="454">
        <v>1</v>
      </c>
      <c r="W289" s="719"/>
      <c r="X289" s="443" t="s">
        <v>49</v>
      </c>
      <c r="Y289" s="694" t="str">
        <f t="shared" si="120"/>
        <v/>
      </c>
      <c r="Z289" s="694"/>
      <c r="AA289" s="694"/>
      <c r="AB289" s="695"/>
      <c r="AC289" s="443" t="s">
        <v>49</v>
      </c>
      <c r="AD289" s="670" t="str">
        <f t="shared" si="112"/>
        <v/>
      </c>
      <c r="AE289" s="670"/>
      <c r="AF289" s="670"/>
      <c r="AG289" s="671"/>
      <c r="AH289" s="455" t="str">
        <f t="shared" si="121"/>
        <v/>
      </c>
      <c r="AI289" s="455" t="str">
        <f t="shared" si="122"/>
        <v/>
      </c>
      <c r="AL289" s="450" t="str">
        <f t="shared" si="113"/>
        <v/>
      </c>
      <c r="AM289" s="450" t="str">
        <f t="shared" si="114"/>
        <v/>
      </c>
      <c r="AN289" s="452" t="str">
        <f t="shared" si="115"/>
        <v/>
      </c>
      <c r="AO289" s="452" t="str">
        <f t="shared" si="116"/>
        <v/>
      </c>
      <c r="AP289" s="448">
        <f t="shared" si="117"/>
        <v>0</v>
      </c>
      <c r="AT289" s="448">
        <v>3</v>
      </c>
      <c r="AU289" s="449" t="str">
        <f t="array" ref="AU289">IF($AT289&gt;$AR$286,"",INDEX(AL$287:AL$301,MATCH($AT289,$AP$287:$AP$301,0)))</f>
        <v/>
      </c>
      <c r="AV289" s="449" t="str">
        <f t="array" ref="AV289">IF($AT289&gt;$AR$286,"",INDEX(AM$287:AM$301,MATCH($AT289,$AP$287:$AP$301,0)))</f>
        <v/>
      </c>
      <c r="AW289" s="449" t="str">
        <f t="array" ref="AW289">IF($AT289&gt;$AR$286,"",INDEX(AN$287:AN$301,MATCH($AT289,$AP$287:$AP$301,0)))</f>
        <v/>
      </c>
      <c r="AX289" s="449" t="str">
        <f t="array" ref="AX289">IF($AT289&gt;$AR$286,"",INDEX(AO$287:AO$301,MATCH($AT289,$AP$287:$AP$301,0)))</f>
        <v/>
      </c>
      <c r="BI289"/>
      <c r="BJ289"/>
      <c r="BM289" s="80">
        <f t="shared" si="118"/>
        <v>3</v>
      </c>
      <c r="BN289" s="80" t="str">
        <f>IF(BF289=$AP$14,BI289,"xxxx")</f>
        <v>xxxx</v>
      </c>
      <c r="BO289" s="80" t="e">
        <f t="shared" si="119"/>
        <v>#N/A</v>
      </c>
      <c r="BP289" s="79"/>
    </row>
    <row r="290" spans="3:68" ht="37.5" hidden="1" customHeight="1" x14ac:dyDescent="0.25">
      <c r="C290" s="707"/>
      <c r="D290" s="27"/>
      <c r="E290" s="641"/>
      <c r="F290" s="641"/>
      <c r="G290" s="641"/>
      <c r="H290" s="641"/>
      <c r="I290" s="27" t="s">
        <v>49</v>
      </c>
      <c r="J290" s="284" t="s">
        <v>43</v>
      </c>
      <c r="K290" s="582"/>
      <c r="L290" s="587"/>
      <c r="M290" s="587"/>
      <c r="N290" s="587"/>
      <c r="O290" s="58"/>
      <c r="P290"/>
      <c r="Q290" s="138">
        <v>1</v>
      </c>
      <c r="S290" s="139">
        <v>1</v>
      </c>
      <c r="T290" s="454">
        <v>1</v>
      </c>
      <c r="W290" s="719"/>
      <c r="X290" s="443" t="s">
        <v>49</v>
      </c>
      <c r="Y290" s="694" t="str">
        <f t="shared" si="120"/>
        <v/>
      </c>
      <c r="Z290" s="694"/>
      <c r="AA290" s="694"/>
      <c r="AB290" s="695"/>
      <c r="AC290" s="443" t="s">
        <v>49</v>
      </c>
      <c r="AD290" s="670" t="str">
        <f t="shared" si="112"/>
        <v/>
      </c>
      <c r="AE290" s="670"/>
      <c r="AF290" s="670"/>
      <c r="AG290" s="671"/>
      <c r="AH290" s="455" t="str">
        <f t="shared" si="121"/>
        <v/>
      </c>
      <c r="AI290" s="455" t="str">
        <f t="shared" si="122"/>
        <v/>
      </c>
      <c r="AL290" s="450" t="str">
        <f t="shared" si="113"/>
        <v/>
      </c>
      <c r="AM290" s="450" t="str">
        <f t="shared" si="114"/>
        <v/>
      </c>
      <c r="AN290" s="452" t="str">
        <f t="shared" si="115"/>
        <v/>
      </c>
      <c r="AO290" s="452" t="str">
        <f t="shared" si="116"/>
        <v/>
      </c>
      <c r="AP290" s="448">
        <f t="shared" si="117"/>
        <v>0</v>
      </c>
      <c r="AT290" s="448">
        <v>4</v>
      </c>
      <c r="AU290" s="449" t="str">
        <f t="array" ref="AU290">IF($AT290&gt;$AR$286,"",INDEX(AL$287:AL$301,MATCH($AT290,$AP$287:$AP$301,0)))</f>
        <v/>
      </c>
      <c r="AV290" s="449" t="str">
        <f t="array" ref="AV290">IF($AT290&gt;$AR$286,"",INDEX(AM$287:AM$301,MATCH($AT290,$AP$287:$AP$301,0)))</f>
        <v/>
      </c>
      <c r="AW290" s="449" t="str">
        <f t="array" ref="AW290">IF($AT290&gt;$AR$286,"",INDEX(AN$287:AN$301,MATCH($AT290,$AP$287:$AP$301,0)))</f>
        <v/>
      </c>
      <c r="AX290" s="449" t="str">
        <f t="array" ref="AX290">IF($AT290&gt;$AR$286,"",INDEX(AO$287:AO$301,MATCH($AT290,$AP$287:$AP$301,0)))</f>
        <v/>
      </c>
      <c r="BI290"/>
      <c r="BJ290"/>
      <c r="BM290" s="80">
        <f t="shared" si="118"/>
        <v>4</v>
      </c>
      <c r="BN290" s="80" t="str">
        <f>IF(BF290=$AP$14,BI290,"xxxxx")</f>
        <v>xxxxx</v>
      </c>
      <c r="BO290" s="80" t="e">
        <f t="shared" si="119"/>
        <v>#N/A</v>
      </c>
      <c r="BP290" s="79"/>
    </row>
    <row r="291" spans="3:68" ht="37.5" hidden="1" customHeight="1" x14ac:dyDescent="0.25">
      <c r="C291" s="707"/>
      <c r="D291" s="27"/>
      <c r="E291" s="641"/>
      <c r="F291" s="641"/>
      <c r="G291" s="641"/>
      <c r="H291" s="641"/>
      <c r="I291" s="27" t="s">
        <v>49</v>
      </c>
      <c r="J291" s="284" t="s">
        <v>43</v>
      </c>
      <c r="K291" s="582"/>
      <c r="L291" s="587"/>
      <c r="M291" s="587"/>
      <c r="N291" s="587"/>
      <c r="O291" s="58"/>
      <c r="P291"/>
      <c r="Q291" s="138">
        <v>1</v>
      </c>
      <c r="S291" s="139">
        <v>1</v>
      </c>
      <c r="T291" s="454">
        <v>1</v>
      </c>
      <c r="W291" s="719"/>
      <c r="X291" s="443" t="s">
        <v>49</v>
      </c>
      <c r="Y291" s="694" t="str">
        <f t="shared" si="120"/>
        <v/>
      </c>
      <c r="Z291" s="694"/>
      <c r="AA291" s="694"/>
      <c r="AB291" s="695"/>
      <c r="AC291" s="443" t="s">
        <v>49</v>
      </c>
      <c r="AD291" s="670" t="str">
        <f t="shared" si="112"/>
        <v/>
      </c>
      <c r="AE291" s="670"/>
      <c r="AF291" s="670"/>
      <c r="AG291" s="671"/>
      <c r="AH291" s="455" t="str">
        <f t="shared" si="121"/>
        <v/>
      </c>
      <c r="AI291" s="455" t="str">
        <f t="shared" si="122"/>
        <v/>
      </c>
      <c r="AL291" s="450" t="str">
        <f t="shared" si="113"/>
        <v/>
      </c>
      <c r="AM291" s="450" t="str">
        <f t="shared" si="114"/>
        <v/>
      </c>
      <c r="AN291" s="452" t="str">
        <f t="shared" si="115"/>
        <v/>
      </c>
      <c r="AO291" s="452" t="str">
        <f t="shared" si="116"/>
        <v/>
      </c>
      <c r="AP291" s="448">
        <f t="shared" si="117"/>
        <v>0</v>
      </c>
      <c r="AT291" s="448">
        <v>5</v>
      </c>
      <c r="AU291" s="449" t="str">
        <f t="array" ref="AU291">IF($AT291&gt;$AR$286,"",INDEX(AL$287:AL$301,MATCH($AT291,$AP$287:$AP$301,0)))</f>
        <v/>
      </c>
      <c r="AV291" s="449" t="str">
        <f t="array" ref="AV291">IF($AT291&gt;$AR$286,"",INDEX(AM$287:AM$301,MATCH($AT291,$AP$287:$AP$301,0)))</f>
        <v/>
      </c>
      <c r="AW291" s="449" t="str">
        <f t="array" ref="AW291">IF($AT291&gt;$AR$286,"",INDEX(AN$287:AN$301,MATCH($AT291,$AP$287:$AP$301,0)))</f>
        <v/>
      </c>
      <c r="AX291" s="449" t="str">
        <f t="array" ref="AX291">IF($AT291&gt;$AR$286,"",INDEX(AO$287:AO$301,MATCH($AT291,$AP$287:$AP$301,0)))</f>
        <v/>
      </c>
      <c r="BI291"/>
      <c r="BJ291"/>
      <c r="BM291" s="80">
        <f t="shared" si="118"/>
        <v>5</v>
      </c>
      <c r="BN291" s="80" t="str">
        <f>IF(BF291=$AP$14,BI291,"xxxxxx")</f>
        <v>xxxxxx</v>
      </c>
      <c r="BO291" s="80" t="e">
        <f t="shared" si="119"/>
        <v>#N/A</v>
      </c>
      <c r="BP291" s="79"/>
    </row>
    <row r="292" spans="3:68" ht="37.5" hidden="1" customHeight="1" x14ac:dyDescent="0.25">
      <c r="C292" s="707"/>
      <c r="D292" s="27"/>
      <c r="E292" s="641"/>
      <c r="F292" s="641"/>
      <c r="G292" s="641"/>
      <c r="H292" s="641"/>
      <c r="I292" s="27" t="s">
        <v>49</v>
      </c>
      <c r="J292" s="284" t="s">
        <v>43</v>
      </c>
      <c r="K292" s="582"/>
      <c r="L292" s="587"/>
      <c r="M292" s="587"/>
      <c r="N292" s="587"/>
      <c r="O292" s="58"/>
      <c r="P292"/>
      <c r="Q292" s="138">
        <v>1</v>
      </c>
      <c r="S292" s="139">
        <v>1</v>
      </c>
      <c r="T292" s="454">
        <v>1</v>
      </c>
      <c r="W292" s="719"/>
      <c r="X292" s="443" t="s">
        <v>49</v>
      </c>
      <c r="Y292" s="694" t="str">
        <f t="shared" si="120"/>
        <v/>
      </c>
      <c r="Z292" s="694"/>
      <c r="AA292" s="694"/>
      <c r="AB292" s="695"/>
      <c r="AC292" s="443" t="s">
        <v>49</v>
      </c>
      <c r="AD292" s="670" t="str">
        <f t="shared" si="112"/>
        <v/>
      </c>
      <c r="AE292" s="670"/>
      <c r="AF292" s="670"/>
      <c r="AG292" s="671"/>
      <c r="AH292" s="455" t="str">
        <f t="shared" si="121"/>
        <v/>
      </c>
      <c r="AI292" s="455" t="str">
        <f t="shared" si="122"/>
        <v/>
      </c>
      <c r="AL292" s="450" t="str">
        <f t="shared" si="113"/>
        <v/>
      </c>
      <c r="AM292" s="450" t="str">
        <f t="shared" si="114"/>
        <v/>
      </c>
      <c r="AN292" s="452" t="str">
        <f t="shared" si="115"/>
        <v/>
      </c>
      <c r="AO292" s="452" t="str">
        <f t="shared" si="116"/>
        <v/>
      </c>
      <c r="AP292" s="448">
        <f t="shared" si="117"/>
        <v>0</v>
      </c>
      <c r="AT292" s="448">
        <v>6</v>
      </c>
      <c r="AU292" s="449" t="str">
        <f t="array" ref="AU292">IF($AT292&gt;$AR$286,"",INDEX(AL$287:AL$301,MATCH($AT292,$AP$287:$AP$301,0)))</f>
        <v/>
      </c>
      <c r="AV292" s="449" t="str">
        <f t="array" ref="AV292">IF($AT292&gt;$AR$286,"",INDEX(AM$287:AM$301,MATCH($AT292,$AP$287:$AP$301,0)))</f>
        <v/>
      </c>
      <c r="AW292" s="449" t="str">
        <f t="array" ref="AW292">IF($AT292&gt;$AR$286,"",INDEX(AN$287:AN$301,MATCH($AT292,$AP$287:$AP$301,0)))</f>
        <v/>
      </c>
      <c r="AX292" s="449" t="str">
        <f t="array" ref="AX292">IF($AT292&gt;$AR$286,"",INDEX(AO$287:AO$301,MATCH($AT292,$AP$287:$AP$301,0)))</f>
        <v/>
      </c>
      <c r="BI292"/>
      <c r="BJ292"/>
      <c r="BM292" s="80">
        <f t="shared" si="118"/>
        <v>6</v>
      </c>
      <c r="BN292" s="80" t="str">
        <f t="shared" ref="BN292:BN301" si="123">IF(BF292=$AP$14,BI292,"xxxxxxx")</f>
        <v>xxxxxxx</v>
      </c>
      <c r="BO292" s="80" t="e">
        <f t="shared" si="119"/>
        <v>#N/A</v>
      </c>
      <c r="BP292" s="79"/>
    </row>
    <row r="293" spans="3:68" ht="37.5" hidden="1" customHeight="1" x14ac:dyDescent="0.25">
      <c r="C293" s="707"/>
      <c r="D293" s="27"/>
      <c r="E293" s="641"/>
      <c r="F293" s="641"/>
      <c r="G293" s="641"/>
      <c r="H293" s="641"/>
      <c r="I293" s="27" t="s">
        <v>49</v>
      </c>
      <c r="J293" s="284" t="s">
        <v>43</v>
      </c>
      <c r="K293" s="582"/>
      <c r="L293" s="587"/>
      <c r="M293" s="587"/>
      <c r="N293" s="587"/>
      <c r="O293" s="58"/>
      <c r="P293"/>
      <c r="Q293" s="138">
        <v>1</v>
      </c>
      <c r="S293" s="139">
        <v>1</v>
      </c>
      <c r="T293" s="454">
        <v>1</v>
      </c>
      <c r="W293" s="719"/>
      <c r="X293" s="443" t="s">
        <v>49</v>
      </c>
      <c r="Y293" s="694" t="str">
        <f t="shared" si="120"/>
        <v/>
      </c>
      <c r="Z293" s="694"/>
      <c r="AA293" s="694"/>
      <c r="AB293" s="695"/>
      <c r="AC293" s="443" t="s">
        <v>49</v>
      </c>
      <c r="AD293" s="670" t="str">
        <f t="shared" si="112"/>
        <v/>
      </c>
      <c r="AE293" s="670"/>
      <c r="AF293" s="670"/>
      <c r="AG293" s="671"/>
      <c r="AH293" s="455" t="str">
        <f t="shared" si="121"/>
        <v/>
      </c>
      <c r="AI293" s="455" t="str">
        <f t="shared" si="122"/>
        <v/>
      </c>
      <c r="AL293" s="450" t="str">
        <f t="shared" ref="AL293:AL301" si="124">Y293</f>
        <v/>
      </c>
      <c r="AM293" s="450" t="str">
        <f t="shared" ref="AM293:AM301" si="125">AD293</f>
        <v/>
      </c>
      <c r="AN293" s="452" t="str">
        <f t="shared" ref="AN293:AN301" si="126">AH293</f>
        <v/>
      </c>
      <c r="AO293" s="452" t="str">
        <f t="shared" ref="AO293:AO301" si="127">AI293</f>
        <v/>
      </c>
      <c r="AP293" s="448">
        <f t="shared" si="117"/>
        <v>0</v>
      </c>
      <c r="AT293" s="448">
        <v>7</v>
      </c>
      <c r="AU293" s="449" t="str">
        <f t="array" ref="AU293">IF($AT293&gt;$AR$286,"",INDEX(AL$287:AL$301,MATCH($AT293,$AP$287:$AP$301,0)))</f>
        <v/>
      </c>
      <c r="AV293" s="449" t="str">
        <f t="array" ref="AV293">IF($AT293&gt;$AR$286,"",INDEX(AM$287:AM$301,MATCH($AT293,$AP$287:$AP$301,0)))</f>
        <v/>
      </c>
      <c r="AW293" s="449" t="str">
        <f t="array" ref="AW293">IF($AT293&gt;$AR$286,"",INDEX(AN$287:AN$301,MATCH($AT293,$AP$287:$AP$301,0)))</f>
        <v/>
      </c>
      <c r="AX293" s="449" t="str">
        <f t="array" ref="AX293">IF($AT293&gt;$AR$286,"",INDEX(AO$287:AO$301,MATCH($AT293,$AP$287:$AP$301,0)))</f>
        <v/>
      </c>
      <c r="BI293"/>
      <c r="BJ293"/>
      <c r="BM293" s="80">
        <f t="shared" si="118"/>
        <v>6</v>
      </c>
      <c r="BN293" s="80" t="str">
        <f t="shared" si="123"/>
        <v>xxxxxxx</v>
      </c>
      <c r="BO293" s="80" t="e">
        <f t="shared" si="119"/>
        <v>#N/A</v>
      </c>
      <c r="BP293" s="79"/>
    </row>
    <row r="294" spans="3:68" ht="37.5" hidden="1" customHeight="1" x14ac:dyDescent="0.25">
      <c r="C294" s="707"/>
      <c r="D294" s="27"/>
      <c r="E294" s="641"/>
      <c r="F294" s="641"/>
      <c r="G294" s="641"/>
      <c r="H294" s="641"/>
      <c r="I294" s="27" t="s">
        <v>49</v>
      </c>
      <c r="J294" s="284" t="s">
        <v>43</v>
      </c>
      <c r="K294" s="582"/>
      <c r="L294" s="587"/>
      <c r="M294" s="587"/>
      <c r="N294" s="587"/>
      <c r="O294" s="58"/>
      <c r="P294"/>
      <c r="Q294" s="138">
        <v>1</v>
      </c>
      <c r="S294" s="139">
        <v>1</v>
      </c>
      <c r="T294" s="454">
        <v>1</v>
      </c>
      <c r="W294" s="719"/>
      <c r="X294" s="443" t="s">
        <v>49</v>
      </c>
      <c r="Y294" s="694" t="str">
        <f t="shared" si="120"/>
        <v/>
      </c>
      <c r="Z294" s="694"/>
      <c r="AA294" s="694"/>
      <c r="AB294" s="695"/>
      <c r="AC294" s="443" t="s">
        <v>49</v>
      </c>
      <c r="AD294" s="670" t="str">
        <f t="shared" si="112"/>
        <v/>
      </c>
      <c r="AE294" s="670"/>
      <c r="AF294" s="670"/>
      <c r="AG294" s="671"/>
      <c r="AH294" s="455" t="str">
        <f t="shared" si="121"/>
        <v/>
      </c>
      <c r="AI294" s="455" t="str">
        <f t="shared" si="122"/>
        <v/>
      </c>
      <c r="AL294" s="450" t="str">
        <f t="shared" si="124"/>
        <v/>
      </c>
      <c r="AM294" s="450" t="str">
        <f t="shared" si="125"/>
        <v/>
      </c>
      <c r="AN294" s="452" t="str">
        <f t="shared" si="126"/>
        <v/>
      </c>
      <c r="AO294" s="452" t="str">
        <f t="shared" si="127"/>
        <v/>
      </c>
      <c r="AP294" s="448">
        <f t="shared" si="117"/>
        <v>0</v>
      </c>
      <c r="AT294" s="448">
        <v>8</v>
      </c>
      <c r="AU294" s="449" t="str">
        <f t="array" ref="AU294">IF($AT294&gt;$AR$286,"",INDEX(AL$287:AL$301,MATCH($AT294,$AP$287:$AP$301,0)))</f>
        <v/>
      </c>
      <c r="AV294" s="449" t="str">
        <f t="array" ref="AV294">IF($AT294&gt;$AR$286,"",INDEX(AM$287:AM$301,MATCH($AT294,$AP$287:$AP$301,0)))</f>
        <v/>
      </c>
      <c r="AW294" s="449" t="str">
        <f t="array" ref="AW294">IF($AT294&gt;$AR$286,"",INDEX(AN$287:AN$301,MATCH($AT294,$AP$287:$AP$301,0)))</f>
        <v/>
      </c>
      <c r="AX294" s="449" t="str">
        <f t="array" ref="AX294">IF($AT294&gt;$AR$286,"",INDEX(AO$287:AO$301,MATCH($AT294,$AP$287:$AP$301,0)))</f>
        <v/>
      </c>
      <c r="BI294"/>
      <c r="BJ294"/>
      <c r="BM294" s="80">
        <f t="shared" si="118"/>
        <v>6</v>
      </c>
      <c r="BN294" s="80" t="str">
        <f t="shared" si="123"/>
        <v>xxxxxxx</v>
      </c>
      <c r="BO294" s="80" t="e">
        <f t="shared" si="119"/>
        <v>#N/A</v>
      </c>
      <c r="BP294" s="79"/>
    </row>
    <row r="295" spans="3:68" ht="37.5" hidden="1" customHeight="1" x14ac:dyDescent="0.25">
      <c r="C295" s="707"/>
      <c r="D295" s="27"/>
      <c r="E295" s="641"/>
      <c r="F295" s="641"/>
      <c r="G295" s="641"/>
      <c r="H295" s="641"/>
      <c r="I295" s="27" t="s">
        <v>49</v>
      </c>
      <c r="J295" s="284" t="s">
        <v>43</v>
      </c>
      <c r="K295" s="582"/>
      <c r="L295" s="587"/>
      <c r="M295" s="587"/>
      <c r="N295" s="587"/>
      <c r="O295" s="58"/>
      <c r="P295"/>
      <c r="Q295" s="138">
        <v>1</v>
      </c>
      <c r="S295" s="139">
        <v>1</v>
      </c>
      <c r="T295" s="454">
        <v>1</v>
      </c>
      <c r="W295" s="719"/>
      <c r="X295" s="443" t="s">
        <v>49</v>
      </c>
      <c r="Y295" s="694" t="str">
        <f t="shared" si="120"/>
        <v/>
      </c>
      <c r="Z295" s="694"/>
      <c r="AA295" s="694"/>
      <c r="AB295" s="695"/>
      <c r="AC295" s="443" t="s">
        <v>49</v>
      </c>
      <c r="AD295" s="670" t="str">
        <f t="shared" si="112"/>
        <v/>
      </c>
      <c r="AE295" s="670"/>
      <c r="AF295" s="670"/>
      <c r="AG295" s="671"/>
      <c r="AH295" s="455" t="str">
        <f t="shared" si="121"/>
        <v/>
      </c>
      <c r="AI295" s="455" t="str">
        <f t="shared" si="122"/>
        <v/>
      </c>
      <c r="AL295" s="450" t="str">
        <f t="shared" si="124"/>
        <v/>
      </c>
      <c r="AM295" s="450" t="str">
        <f t="shared" si="125"/>
        <v/>
      </c>
      <c r="AN295" s="452" t="str">
        <f t="shared" si="126"/>
        <v/>
      </c>
      <c r="AO295" s="452" t="str">
        <f t="shared" si="127"/>
        <v/>
      </c>
      <c r="AP295" s="448">
        <f t="shared" si="117"/>
        <v>0</v>
      </c>
      <c r="AT295" s="448">
        <v>9</v>
      </c>
      <c r="AU295" s="449" t="str">
        <f t="array" ref="AU295">IF($AT295&gt;$AR$286,"",INDEX(AL$287:AL$301,MATCH($AT295,$AP$287:$AP$301,0)))</f>
        <v/>
      </c>
      <c r="AV295" s="449" t="str">
        <f t="array" ref="AV295">IF($AT295&gt;$AR$286,"",INDEX(AM$287:AM$301,MATCH($AT295,$AP$287:$AP$301,0)))</f>
        <v/>
      </c>
      <c r="AW295" s="449" t="str">
        <f t="array" ref="AW295">IF($AT295&gt;$AR$286,"",INDEX(AN$287:AN$301,MATCH($AT295,$AP$287:$AP$301,0)))</f>
        <v/>
      </c>
      <c r="AX295" s="449" t="str">
        <f t="array" ref="AX295">IF($AT295&gt;$AR$286,"",INDEX(AO$287:AO$301,MATCH($AT295,$AP$287:$AP$301,0)))</f>
        <v/>
      </c>
      <c r="BI295"/>
      <c r="BJ295"/>
      <c r="BM295" s="80">
        <f t="shared" si="118"/>
        <v>6</v>
      </c>
      <c r="BN295" s="80" t="str">
        <f t="shared" si="123"/>
        <v>xxxxxxx</v>
      </c>
      <c r="BO295" s="80" t="e">
        <f t="shared" si="119"/>
        <v>#N/A</v>
      </c>
      <c r="BP295" s="79"/>
    </row>
    <row r="296" spans="3:68" ht="37.5" hidden="1" customHeight="1" x14ac:dyDescent="0.25">
      <c r="C296" s="707"/>
      <c r="D296" s="27"/>
      <c r="E296" s="641"/>
      <c r="F296" s="641"/>
      <c r="G296" s="641"/>
      <c r="H296" s="641"/>
      <c r="I296" s="27" t="s">
        <v>49</v>
      </c>
      <c r="J296" s="284" t="s">
        <v>43</v>
      </c>
      <c r="K296" s="582"/>
      <c r="L296" s="587"/>
      <c r="M296" s="587"/>
      <c r="N296" s="587"/>
      <c r="O296" s="58"/>
      <c r="P296"/>
      <c r="Q296" s="138">
        <v>1</v>
      </c>
      <c r="S296" s="139">
        <v>1</v>
      </c>
      <c r="T296" s="454">
        <v>1</v>
      </c>
      <c r="W296" s="719"/>
      <c r="X296" s="443" t="s">
        <v>49</v>
      </c>
      <c r="Y296" s="694" t="str">
        <f t="shared" si="120"/>
        <v/>
      </c>
      <c r="Z296" s="694"/>
      <c r="AA296" s="694"/>
      <c r="AB296" s="695"/>
      <c r="AC296" s="443" t="s">
        <v>49</v>
      </c>
      <c r="AD296" s="670" t="str">
        <f t="shared" si="112"/>
        <v/>
      </c>
      <c r="AE296" s="670"/>
      <c r="AF296" s="670"/>
      <c r="AG296" s="671"/>
      <c r="AH296" s="455" t="str">
        <f t="shared" si="121"/>
        <v/>
      </c>
      <c r="AI296" s="455" t="str">
        <f t="shared" si="122"/>
        <v/>
      </c>
      <c r="AL296" s="450" t="str">
        <f t="shared" si="124"/>
        <v/>
      </c>
      <c r="AM296" s="450" t="str">
        <f t="shared" si="125"/>
        <v/>
      </c>
      <c r="AN296" s="452" t="str">
        <f t="shared" si="126"/>
        <v/>
      </c>
      <c r="AO296" s="452" t="str">
        <f t="shared" si="127"/>
        <v/>
      </c>
      <c r="AP296" s="448">
        <f t="shared" si="117"/>
        <v>0</v>
      </c>
      <c r="AT296" s="448">
        <v>10</v>
      </c>
      <c r="AU296" s="449" t="str">
        <f t="array" ref="AU296">IF($AT296&gt;$AR$286,"",INDEX(AL$287:AL$301,MATCH($AT296,$AP$287:$AP$301,0)))</f>
        <v/>
      </c>
      <c r="AV296" s="449" t="str">
        <f t="array" ref="AV296">IF($AT296&gt;$AR$286,"",INDEX(AM$287:AM$301,MATCH($AT296,$AP$287:$AP$301,0)))</f>
        <v/>
      </c>
      <c r="AW296" s="449" t="str">
        <f t="array" ref="AW296">IF($AT296&gt;$AR$286,"",INDEX(AN$287:AN$301,MATCH($AT296,$AP$287:$AP$301,0)))</f>
        <v/>
      </c>
      <c r="AX296" s="449" t="str">
        <f t="array" ref="AX296">IF($AT296&gt;$AR$286,"",INDEX(AO$287:AO$301,MATCH($AT296,$AP$287:$AP$301,0)))</f>
        <v/>
      </c>
      <c r="BI296"/>
      <c r="BJ296"/>
      <c r="BM296" s="80">
        <f t="shared" si="118"/>
        <v>6</v>
      </c>
      <c r="BN296" s="80" t="str">
        <f t="shared" si="123"/>
        <v>xxxxxxx</v>
      </c>
      <c r="BO296" s="80" t="e">
        <f t="shared" si="119"/>
        <v>#N/A</v>
      </c>
      <c r="BP296" s="79"/>
    </row>
    <row r="297" spans="3:68" ht="37.5" hidden="1" customHeight="1" x14ac:dyDescent="0.25">
      <c r="C297" s="707"/>
      <c r="D297" s="27"/>
      <c r="E297" s="641"/>
      <c r="F297" s="641"/>
      <c r="G297" s="641"/>
      <c r="H297" s="641"/>
      <c r="I297" s="27" t="s">
        <v>49</v>
      </c>
      <c r="J297" s="284" t="s">
        <v>43</v>
      </c>
      <c r="K297" s="582"/>
      <c r="L297" s="587"/>
      <c r="M297" s="587"/>
      <c r="N297" s="587"/>
      <c r="O297" s="58"/>
      <c r="P297"/>
      <c r="Q297" s="138">
        <v>1</v>
      </c>
      <c r="S297" s="139">
        <v>1</v>
      </c>
      <c r="T297" s="454">
        <v>1</v>
      </c>
      <c r="W297" s="719"/>
      <c r="X297" s="443" t="s">
        <v>49</v>
      </c>
      <c r="Y297" s="694" t="str">
        <f t="shared" si="120"/>
        <v/>
      </c>
      <c r="Z297" s="694"/>
      <c r="AA297" s="694"/>
      <c r="AB297" s="695"/>
      <c r="AC297" s="443" t="s">
        <v>49</v>
      </c>
      <c r="AD297" s="670" t="str">
        <f t="shared" si="112"/>
        <v/>
      </c>
      <c r="AE297" s="670"/>
      <c r="AF297" s="670"/>
      <c r="AG297" s="671"/>
      <c r="AH297" s="455" t="str">
        <f t="shared" si="121"/>
        <v/>
      </c>
      <c r="AI297" s="455" t="str">
        <f t="shared" si="122"/>
        <v/>
      </c>
      <c r="AL297" s="450" t="str">
        <f t="shared" si="124"/>
        <v/>
      </c>
      <c r="AM297" s="450" t="str">
        <f t="shared" si="125"/>
        <v/>
      </c>
      <c r="AN297" s="452" t="str">
        <f t="shared" si="126"/>
        <v/>
      </c>
      <c r="AO297" s="452" t="str">
        <f t="shared" si="127"/>
        <v/>
      </c>
      <c r="AP297" s="448">
        <f t="shared" si="117"/>
        <v>0</v>
      </c>
      <c r="AT297" s="448">
        <v>11</v>
      </c>
      <c r="AU297" s="449" t="str">
        <f t="array" ref="AU297">IF($AT297&gt;$AR$286,"",INDEX(AL$287:AL$301,MATCH($AT297,$AP$287:$AP$301,0)))</f>
        <v/>
      </c>
      <c r="AV297" s="449" t="str">
        <f t="array" ref="AV297">IF($AT297&gt;$AR$286,"",INDEX(AM$287:AM$301,MATCH($AT297,$AP$287:$AP$301,0)))</f>
        <v/>
      </c>
      <c r="AW297" s="449" t="str">
        <f t="array" ref="AW297">IF($AT297&gt;$AR$286,"",INDEX(AN$287:AN$301,MATCH($AT297,$AP$287:$AP$301,0)))</f>
        <v/>
      </c>
      <c r="AX297" s="449" t="str">
        <f t="array" ref="AX297">IF($AT297&gt;$AR$286,"",INDEX(AO$287:AO$301,MATCH($AT297,$AP$287:$AP$301,0)))</f>
        <v/>
      </c>
      <c r="BI297"/>
      <c r="BJ297"/>
      <c r="BM297" s="80">
        <f t="shared" si="118"/>
        <v>6</v>
      </c>
      <c r="BN297" s="80" t="str">
        <f t="shared" si="123"/>
        <v>xxxxxxx</v>
      </c>
      <c r="BO297" s="80" t="e">
        <f t="shared" si="119"/>
        <v>#N/A</v>
      </c>
      <c r="BP297" s="79"/>
    </row>
    <row r="298" spans="3:68" ht="37.5" hidden="1" customHeight="1" x14ac:dyDescent="0.25">
      <c r="C298" s="707"/>
      <c r="D298" s="27"/>
      <c r="E298" s="641"/>
      <c r="F298" s="641"/>
      <c r="G298" s="641"/>
      <c r="H298" s="641"/>
      <c r="I298" s="27" t="s">
        <v>49</v>
      </c>
      <c r="J298" s="284"/>
      <c r="K298" s="582"/>
      <c r="L298" s="587"/>
      <c r="M298" s="587"/>
      <c r="N298" s="587"/>
      <c r="O298" s="58"/>
      <c r="P298"/>
      <c r="Q298" s="138">
        <v>1</v>
      </c>
      <c r="S298" s="139">
        <v>1</v>
      </c>
      <c r="T298" s="454">
        <v>1</v>
      </c>
      <c r="W298" s="719"/>
      <c r="X298" s="443" t="s">
        <v>49</v>
      </c>
      <c r="Y298" s="694" t="str">
        <f t="shared" si="120"/>
        <v/>
      </c>
      <c r="Z298" s="694"/>
      <c r="AA298" s="694"/>
      <c r="AB298" s="695"/>
      <c r="AC298" s="443" t="s">
        <v>49</v>
      </c>
      <c r="AD298" s="670" t="str">
        <f t="shared" si="112"/>
        <v/>
      </c>
      <c r="AE298" s="670"/>
      <c r="AF298" s="670"/>
      <c r="AG298" s="671"/>
      <c r="AH298" s="455" t="str">
        <f t="shared" si="121"/>
        <v/>
      </c>
      <c r="AI298" s="455" t="str">
        <f t="shared" si="122"/>
        <v/>
      </c>
      <c r="AL298" s="450" t="str">
        <f t="shared" si="124"/>
        <v/>
      </c>
      <c r="AM298" s="450" t="str">
        <f t="shared" si="125"/>
        <v/>
      </c>
      <c r="AN298" s="452" t="str">
        <f t="shared" si="126"/>
        <v/>
      </c>
      <c r="AO298" s="452" t="str">
        <f t="shared" si="127"/>
        <v/>
      </c>
      <c r="AP298" s="448">
        <f t="shared" si="117"/>
        <v>0</v>
      </c>
      <c r="AT298" s="448">
        <v>12</v>
      </c>
      <c r="AU298" s="449" t="str">
        <f t="array" ref="AU298">IF($AT298&gt;$AR$286,"",INDEX(AL$287:AL$301,MATCH($AT298,$AP$287:$AP$301,0)))</f>
        <v/>
      </c>
      <c r="AV298" s="449" t="str">
        <f t="array" ref="AV298">IF($AT298&gt;$AR$286,"",INDEX(AM$287:AM$301,MATCH($AT298,$AP$287:$AP$301,0)))</f>
        <v/>
      </c>
      <c r="AW298" s="449" t="str">
        <f t="array" ref="AW298">IF($AT298&gt;$AR$286,"",INDEX(AN$287:AN$301,MATCH($AT298,$AP$287:$AP$301,0)))</f>
        <v/>
      </c>
      <c r="AX298" s="449" t="str">
        <f t="array" ref="AX298">IF($AT298&gt;$AR$286,"",INDEX(AO$287:AO$301,MATCH($AT298,$AP$287:$AP$301,0)))</f>
        <v/>
      </c>
      <c r="BI298"/>
      <c r="BJ298"/>
      <c r="BM298" s="80">
        <f t="shared" si="118"/>
        <v>6</v>
      </c>
      <c r="BN298" s="80" t="str">
        <f t="shared" si="123"/>
        <v>xxxxxxx</v>
      </c>
      <c r="BO298" s="80" t="e">
        <f t="shared" si="119"/>
        <v>#N/A</v>
      </c>
      <c r="BP298" s="79"/>
    </row>
    <row r="299" spans="3:68" ht="37.5" hidden="1" customHeight="1" x14ac:dyDescent="0.25">
      <c r="C299" s="707"/>
      <c r="D299" s="27"/>
      <c r="E299" s="641"/>
      <c r="F299" s="641"/>
      <c r="G299" s="641"/>
      <c r="H299" s="641"/>
      <c r="I299" s="27" t="s">
        <v>49</v>
      </c>
      <c r="J299" s="284"/>
      <c r="K299" s="582"/>
      <c r="L299" s="587"/>
      <c r="M299" s="587"/>
      <c r="N299" s="587"/>
      <c r="O299" s="58"/>
      <c r="P299"/>
      <c r="Q299" s="138">
        <v>1</v>
      </c>
      <c r="S299" s="139">
        <v>1</v>
      </c>
      <c r="T299" s="454">
        <v>1</v>
      </c>
      <c r="W299" s="719"/>
      <c r="X299" s="443" t="s">
        <v>49</v>
      </c>
      <c r="Y299" s="694" t="str">
        <f t="shared" si="120"/>
        <v/>
      </c>
      <c r="Z299" s="694"/>
      <c r="AA299" s="694"/>
      <c r="AB299" s="695"/>
      <c r="AC299" s="443" t="s">
        <v>49</v>
      </c>
      <c r="AD299" s="670" t="str">
        <f t="shared" si="112"/>
        <v/>
      </c>
      <c r="AE299" s="670"/>
      <c r="AF299" s="670"/>
      <c r="AG299" s="671"/>
      <c r="AH299" s="455" t="str">
        <f t="shared" si="121"/>
        <v/>
      </c>
      <c r="AI299" s="455" t="str">
        <f t="shared" si="122"/>
        <v/>
      </c>
      <c r="AL299" s="450" t="str">
        <f t="shared" si="124"/>
        <v/>
      </c>
      <c r="AM299" s="450" t="str">
        <f t="shared" si="125"/>
        <v/>
      </c>
      <c r="AN299" s="452" t="str">
        <f t="shared" si="126"/>
        <v/>
      </c>
      <c r="AO299" s="452" t="str">
        <f t="shared" si="127"/>
        <v/>
      </c>
      <c r="AP299" s="448">
        <f t="shared" si="117"/>
        <v>0</v>
      </c>
      <c r="AT299" s="448">
        <v>13</v>
      </c>
      <c r="AU299" s="449" t="str">
        <f t="array" ref="AU299">IF($AT299&gt;$AR$286,"",INDEX(AL$287:AL$301,MATCH($AT299,$AP$287:$AP$301,0)))</f>
        <v/>
      </c>
      <c r="AV299" s="449" t="str">
        <f t="array" ref="AV299">IF($AT299&gt;$AR$286,"",INDEX(AM$287:AM$301,MATCH($AT299,$AP$287:$AP$301,0)))</f>
        <v/>
      </c>
      <c r="AW299" s="449" t="str">
        <f t="array" ref="AW299">IF($AT299&gt;$AR$286,"",INDEX(AN$287:AN$301,MATCH($AT299,$AP$287:$AP$301,0)))</f>
        <v/>
      </c>
      <c r="AX299" s="449" t="str">
        <f t="array" ref="AX299">IF($AT299&gt;$AR$286,"",INDEX(AO$287:AO$301,MATCH($AT299,$AP$287:$AP$301,0)))</f>
        <v/>
      </c>
      <c r="BI299"/>
      <c r="BJ299"/>
      <c r="BM299" s="80">
        <f t="shared" si="118"/>
        <v>6</v>
      </c>
      <c r="BN299" s="80" t="str">
        <f t="shared" si="123"/>
        <v>xxxxxxx</v>
      </c>
      <c r="BO299" s="80" t="e">
        <f t="shared" si="119"/>
        <v>#N/A</v>
      </c>
      <c r="BP299" s="79"/>
    </row>
    <row r="300" spans="3:68" ht="37.5" hidden="1" customHeight="1" x14ac:dyDescent="0.25">
      <c r="C300" s="707"/>
      <c r="D300" s="27"/>
      <c r="E300" s="641"/>
      <c r="F300" s="641"/>
      <c r="G300" s="641"/>
      <c r="H300" s="641"/>
      <c r="I300" s="27" t="s">
        <v>49</v>
      </c>
      <c r="J300" s="284"/>
      <c r="K300" s="582"/>
      <c r="L300" s="587"/>
      <c r="M300" s="587"/>
      <c r="N300" s="587"/>
      <c r="O300" s="58"/>
      <c r="P300"/>
      <c r="Q300" s="138">
        <v>1</v>
      </c>
      <c r="S300" s="139">
        <v>1</v>
      </c>
      <c r="T300" s="454">
        <v>1</v>
      </c>
      <c r="W300" s="719"/>
      <c r="X300" s="443" t="s">
        <v>49</v>
      </c>
      <c r="Y300" s="694" t="str">
        <f t="shared" si="120"/>
        <v/>
      </c>
      <c r="Z300" s="694"/>
      <c r="AA300" s="694"/>
      <c r="AB300" s="695"/>
      <c r="AC300" s="443" t="s">
        <v>49</v>
      </c>
      <c r="AD300" s="670" t="str">
        <f t="shared" si="112"/>
        <v/>
      </c>
      <c r="AE300" s="670"/>
      <c r="AF300" s="670"/>
      <c r="AG300" s="671"/>
      <c r="AH300" s="455" t="str">
        <f t="shared" si="121"/>
        <v/>
      </c>
      <c r="AI300" s="455" t="str">
        <f t="shared" si="122"/>
        <v/>
      </c>
      <c r="AL300" s="450" t="str">
        <f t="shared" si="124"/>
        <v/>
      </c>
      <c r="AM300" s="450" t="str">
        <f t="shared" si="125"/>
        <v/>
      </c>
      <c r="AN300" s="452" t="str">
        <f t="shared" si="126"/>
        <v/>
      </c>
      <c r="AO300" s="452" t="str">
        <f t="shared" si="127"/>
        <v/>
      </c>
      <c r="AP300" s="448">
        <f t="shared" si="117"/>
        <v>0</v>
      </c>
      <c r="AT300" s="448">
        <v>14</v>
      </c>
      <c r="AU300" s="449" t="str">
        <f t="array" ref="AU300">IF($AT300&gt;$AR$286,"",INDEX(AL$287:AL$301,MATCH($AT300,$AP$287:$AP$301,0)))</f>
        <v/>
      </c>
      <c r="AV300" s="449" t="str">
        <f t="array" ref="AV300">IF($AT300&gt;$AR$286,"",INDEX(AM$287:AM$301,MATCH($AT300,$AP$287:$AP$301,0)))</f>
        <v/>
      </c>
      <c r="AW300" s="449" t="str">
        <f t="array" ref="AW300">IF($AT300&gt;$AR$286,"",INDEX(AN$287:AN$301,MATCH($AT300,$AP$287:$AP$301,0)))</f>
        <v/>
      </c>
      <c r="AX300" s="449" t="str">
        <f t="array" ref="AX300">IF($AT300&gt;$AR$286,"",INDEX(AO$287:AO$301,MATCH($AT300,$AP$287:$AP$301,0)))</f>
        <v/>
      </c>
      <c r="BI300"/>
      <c r="BJ300"/>
      <c r="BM300" s="80">
        <f t="shared" si="118"/>
        <v>6</v>
      </c>
      <c r="BN300" s="80" t="str">
        <f t="shared" si="123"/>
        <v>xxxxxxx</v>
      </c>
      <c r="BO300" s="80" t="e">
        <f t="shared" si="119"/>
        <v>#N/A</v>
      </c>
      <c r="BP300" s="79"/>
    </row>
    <row r="301" spans="3:68" ht="37.5" hidden="1" customHeight="1" x14ac:dyDescent="0.25">
      <c r="C301" s="707"/>
      <c r="D301" s="27"/>
      <c r="E301" s="641"/>
      <c r="F301" s="641"/>
      <c r="G301" s="641"/>
      <c r="H301" s="641"/>
      <c r="I301" s="27" t="s">
        <v>49</v>
      </c>
      <c r="J301" s="289"/>
      <c r="K301" s="585"/>
      <c r="L301" s="587"/>
      <c r="M301" s="587"/>
      <c r="N301" s="587"/>
      <c r="O301" s="58"/>
      <c r="P301"/>
      <c r="Q301" s="138">
        <v>1</v>
      </c>
      <c r="S301" s="139">
        <v>1</v>
      </c>
      <c r="T301" s="454">
        <v>1</v>
      </c>
      <c r="W301" s="719"/>
      <c r="X301" s="443" t="s">
        <v>49</v>
      </c>
      <c r="Y301" s="694" t="str">
        <f t="shared" si="120"/>
        <v/>
      </c>
      <c r="Z301" s="694"/>
      <c r="AA301" s="694"/>
      <c r="AB301" s="695"/>
      <c r="AC301" s="443" t="s">
        <v>49</v>
      </c>
      <c r="AD301" s="670" t="str">
        <f t="shared" si="112"/>
        <v/>
      </c>
      <c r="AE301" s="670"/>
      <c r="AF301" s="670"/>
      <c r="AG301" s="671"/>
      <c r="AH301" s="455" t="str">
        <f t="shared" si="121"/>
        <v/>
      </c>
      <c r="AI301" s="455" t="str">
        <f t="shared" si="122"/>
        <v/>
      </c>
      <c r="AL301" s="450" t="str">
        <f t="shared" si="124"/>
        <v/>
      </c>
      <c r="AM301" s="450" t="str">
        <f t="shared" si="125"/>
        <v/>
      </c>
      <c r="AN301" s="452" t="str">
        <f t="shared" si="126"/>
        <v/>
      </c>
      <c r="AO301" s="452" t="str">
        <f t="shared" si="127"/>
        <v/>
      </c>
      <c r="AP301" s="448">
        <f t="shared" si="117"/>
        <v>0</v>
      </c>
      <c r="AT301" s="448">
        <v>15</v>
      </c>
      <c r="AU301" s="449" t="str">
        <f t="array" ref="AU301">IF($AT301&gt;$AR$286,"",INDEX(AL$287:AL$301,MATCH($AT301,$AP$287:$AP$301,0)))</f>
        <v/>
      </c>
      <c r="AV301" s="449" t="str">
        <f t="array" ref="AV301">IF($AT301&gt;$AR$286,"",INDEX(AM$287:AM$301,MATCH($AT301,$AP$287:$AP$301,0)))</f>
        <v/>
      </c>
      <c r="AW301" s="449" t="str">
        <f t="array" ref="AW301">IF($AT301&gt;$AR$286,"",INDEX(AN$287:AN$301,MATCH($AT301,$AP$287:$AP$301,0)))</f>
        <v/>
      </c>
      <c r="AX301" s="449" t="str">
        <f t="array" ref="AX301">IF($AT301&gt;$AR$286,"",INDEX(AO$287:AO$301,MATCH($AT301,$AP$287:$AP$301,0)))</f>
        <v/>
      </c>
      <c r="BI301"/>
      <c r="BJ301"/>
      <c r="BM301" s="80">
        <f t="shared" si="118"/>
        <v>6</v>
      </c>
      <c r="BN301" s="80" t="str">
        <f t="shared" si="123"/>
        <v>xxxxxxx</v>
      </c>
      <c r="BO301" s="80" t="e">
        <f t="shared" si="119"/>
        <v>#N/A</v>
      </c>
      <c r="BP301" s="79"/>
    </row>
    <row r="302" spans="3:68" hidden="1" x14ac:dyDescent="0.25">
      <c r="C302" s="134"/>
      <c r="D302" s="136"/>
      <c r="E302" s="136"/>
      <c r="F302" s="136"/>
      <c r="G302" s="136"/>
      <c r="H302" s="136"/>
      <c r="I302" s="136"/>
      <c r="J302" s="136"/>
      <c r="BI302"/>
      <c r="BJ302"/>
      <c r="BM302" s="80"/>
      <c r="BN302" s="79"/>
      <c r="BO302" s="79"/>
      <c r="BP302" s="79"/>
    </row>
    <row r="303" spans="3:68" ht="0.95" hidden="1" customHeight="1" x14ac:dyDescent="0.25">
      <c r="C303" s="259"/>
      <c r="D303" s="260"/>
      <c r="E303" s="260"/>
      <c r="F303" s="260"/>
      <c r="G303" s="260"/>
      <c r="H303" s="260"/>
      <c r="I303" s="260"/>
      <c r="J303" s="260"/>
      <c r="BI303"/>
      <c r="BJ303"/>
      <c r="BM303" s="80"/>
      <c r="BN303" s="79"/>
      <c r="BO303" s="79"/>
      <c r="BP303" s="79"/>
    </row>
    <row r="304" spans="3:68" ht="0.95" hidden="1" customHeight="1" x14ac:dyDescent="0.25">
      <c r="C304" s="259"/>
      <c r="D304" s="260"/>
      <c r="E304" s="260"/>
      <c r="F304" s="260"/>
      <c r="G304" s="260"/>
      <c r="H304" s="260"/>
      <c r="I304" s="260"/>
      <c r="J304" s="260"/>
      <c r="BI304"/>
      <c r="BJ304"/>
      <c r="BM304" s="80"/>
      <c r="BN304" s="79"/>
      <c r="BO304" s="79"/>
      <c r="BP304" s="79"/>
    </row>
    <row r="305" spans="3:68" hidden="1" x14ac:dyDescent="0.25">
      <c r="C305" s="134"/>
      <c r="D305" s="136"/>
      <c r="E305" s="136"/>
      <c r="F305" s="136"/>
      <c r="G305" s="136"/>
      <c r="H305" s="136"/>
      <c r="I305" s="136"/>
      <c r="J305" s="136"/>
      <c r="W305" s="456" t="s">
        <v>89</v>
      </c>
      <c r="X305" s="457"/>
      <c r="Y305" s="456" t="s">
        <v>90</v>
      </c>
      <c r="Z305" s="458"/>
      <c r="AA305" s="118"/>
      <c r="AC305" s="456" t="str">
        <f>W305</f>
        <v>BENEFITS SECTION</v>
      </c>
      <c r="AD305" s="459"/>
      <c r="AF305" s="456" t="s">
        <v>90</v>
      </c>
      <c r="AG305" s="460"/>
    </row>
    <row r="306" spans="3:68" ht="15" hidden="1" customHeight="1" x14ac:dyDescent="0.25">
      <c r="C306" s="134"/>
      <c r="D306" s="136"/>
      <c r="E306" s="136"/>
      <c r="F306" s="136"/>
      <c r="G306" s="136"/>
      <c r="H306" s="136"/>
      <c r="I306" s="136"/>
      <c r="J306" s="136"/>
      <c r="W306" s="457"/>
      <c r="X306" s="457"/>
      <c r="Y306" s="457"/>
      <c r="Z306" s="458"/>
      <c r="AA306" s="118"/>
      <c r="AC306" s="457"/>
      <c r="AD306" s="459"/>
      <c r="AF306" s="457"/>
      <c r="AG306" s="460"/>
    </row>
    <row r="307" spans="3:68" hidden="1" x14ac:dyDescent="0.25">
      <c r="C307" s="134"/>
      <c r="D307" s="136"/>
      <c r="E307" s="136"/>
      <c r="F307" s="136"/>
      <c r="G307" s="136"/>
      <c r="H307" s="136"/>
      <c r="I307" s="136"/>
      <c r="J307" s="136"/>
      <c r="W307" s="461" t="s">
        <v>15</v>
      </c>
      <c r="X307" s="461" t="s">
        <v>91</v>
      </c>
      <c r="Y307" s="461" t="s">
        <v>15</v>
      </c>
      <c r="Z307" s="461" t="s">
        <v>92</v>
      </c>
      <c r="AA307" s="118"/>
      <c r="AC307" s="462" t="str">
        <f>W307</f>
        <v>Sample REDD+ Actions</v>
      </c>
      <c r="AD307" s="462" t="str">
        <f>X307</f>
        <v>Sample Benefits</v>
      </c>
      <c r="AE307" s="411" t="s">
        <v>43</v>
      </c>
      <c r="AF307" s="462" t="s">
        <v>15</v>
      </c>
      <c r="AG307" s="377" t="s">
        <v>92</v>
      </c>
      <c r="AH307" s="463" t="s">
        <v>43</v>
      </c>
      <c r="AL307" s="335"/>
    </row>
    <row r="308" spans="3:68" hidden="1" x14ac:dyDescent="0.25">
      <c r="C308" s="134"/>
      <c r="D308" s="136"/>
      <c r="E308" s="136"/>
      <c r="F308" s="136"/>
      <c r="G308" s="136"/>
      <c r="H308" s="136"/>
      <c r="I308" s="136"/>
      <c r="J308" s="136"/>
      <c r="W308" s="594" t="str">
        <f>$W$113</f>
        <v>CLICK FOR AN EXAMPLE:</v>
      </c>
      <c r="X308" s="594" t="str">
        <f>$X$113</f>
        <v>(To see a sample benefit, first select a sample REDD+ action from the drop-down list on the left)</v>
      </c>
      <c r="Y308" s="594" t="str">
        <f>$Y$113</f>
        <v>CLICK FOR AN EXAMPLE:</v>
      </c>
      <c r="Z308" s="594" t="str">
        <f>$Z$113</f>
        <v>(To see a sample risk, first select a sample REDD+ action from the drop-down list on the left)</v>
      </c>
      <c r="AA308" s="411" t="s">
        <v>43</v>
      </c>
      <c r="AC308" s="464" t="str">
        <f>W308</f>
        <v>CLICK FOR AN EXAMPLE:</v>
      </c>
      <c r="AD308" s="465" t="str">
        <f>X308</f>
        <v>(To see a sample benefit, first select a sample REDD+ action from the drop-down list on the left)</v>
      </c>
      <c r="AE308" s="466">
        <v>1</v>
      </c>
      <c r="AF308" s="464" t="str">
        <f>Y308</f>
        <v>CLICK FOR AN EXAMPLE:</v>
      </c>
      <c r="AG308" s="464" t="str">
        <f>Z308</f>
        <v>(To see a sample risk, first select a sample REDD+ action from the drop-down list on the left)</v>
      </c>
      <c r="AH308" s="463" t="s">
        <v>43</v>
      </c>
    </row>
    <row r="309" spans="3:68" hidden="1" x14ac:dyDescent="0.25">
      <c r="W309" s="388" t="s">
        <v>303</v>
      </c>
      <c r="X309" s="388" t="s">
        <v>304</v>
      </c>
      <c r="Y309" s="388" t="s">
        <v>303</v>
      </c>
      <c r="Z309" s="388" t="s">
        <v>305</v>
      </c>
      <c r="AA309" s="467" t="s">
        <v>104</v>
      </c>
      <c r="AC309" s="468" t="str">
        <f>CONCATENATE(AA309,"     ", W309)</f>
        <v>e.g.:     Strengthen forest law enforcement.</v>
      </c>
      <c r="AD309" s="468" t="str">
        <f>CONCATENATE(AA309,"     ", X309)</f>
        <v>e.g.:     Strengthened use rights.</v>
      </c>
      <c r="AE309" s="466">
        <v>2</v>
      </c>
      <c r="AF309" s="468" t="str">
        <f>CONCATENATE(AA309,"     ", Y309)</f>
        <v>e.g.:     Strengthen forest law enforcement.</v>
      </c>
      <c r="AG309" s="468" t="str">
        <f>CONCATENATE(AA309,"     ", Z309)</f>
        <v>e.g.:     Due to corrupt practices IPs and forest dependent communities will get prosecuted.</v>
      </c>
      <c r="AH309" s="463" t="s">
        <v>43</v>
      </c>
    </row>
    <row r="310" spans="3:68" hidden="1" x14ac:dyDescent="0.25">
      <c r="F310" s="36" t="s">
        <v>43</v>
      </c>
      <c r="P310" s="52"/>
      <c r="S310" s="52"/>
      <c r="W310" s="388" t="s">
        <v>306</v>
      </c>
      <c r="X310" s="388" t="s">
        <v>307</v>
      </c>
      <c r="Y310" s="388" t="s">
        <v>306</v>
      </c>
      <c r="Z310" s="388" t="s">
        <v>421</v>
      </c>
      <c r="AA310" s="467" t="str">
        <f>$AA$214</f>
        <v>e.g.:</v>
      </c>
      <c r="AC310" s="468" t="str">
        <f>CONCATENATE(AA310,"     ", W310)</f>
        <v>e.g.:     Cancel logging concessions.</v>
      </c>
      <c r="AD310" s="468" t="str">
        <f>CONCATENATE(AA310,"     ", X310)</f>
        <v>e.g.:     Less encroachment on IP lands.</v>
      </c>
      <c r="AE310" s="466">
        <v>3</v>
      </c>
      <c r="AF310" s="468" t="str">
        <f>CONCATENATE(AA310,"     ", Y310)</f>
        <v>e.g.:     Cancel logging concessions.</v>
      </c>
      <c r="AG310" s="468" t="str">
        <f>CONCATENATE(AA310,"     ", Z310)</f>
        <v>e.g.:     Less work for IPs and local communities.</v>
      </c>
      <c r="AH310" s="463" t="s">
        <v>43</v>
      </c>
    </row>
    <row r="311" spans="3:68" hidden="1" x14ac:dyDescent="0.25">
      <c r="F311" s="36"/>
      <c r="P311" s="52"/>
      <c r="S311" s="52"/>
      <c r="V311" s="435"/>
      <c r="W311" s="388"/>
      <c r="X311" s="469"/>
      <c r="Y311" s="388" t="s">
        <v>308</v>
      </c>
      <c r="Z311" s="388" t="s">
        <v>309</v>
      </c>
      <c r="AA311" s="467" t="str">
        <f>$AA$214</f>
        <v>e.g.:</v>
      </c>
      <c r="AC311" s="468" t="str">
        <f>CONCATENATE(AA311,"     ", W311)</f>
        <v xml:space="preserve">e.g.:     </v>
      </c>
      <c r="AD311" s="468" t="str">
        <f>CONCATENATE(AA311,"     ", X311)</f>
        <v xml:space="preserve">e.g.:     </v>
      </c>
      <c r="AE311" s="466">
        <v>4</v>
      </c>
      <c r="AF311" s="468" t="str">
        <f>CONCATENATE(AA311,"     ", Y311)</f>
        <v>e.g.:     Plant 100,000 Ha of plantations on bare land.</v>
      </c>
      <c r="AG311" s="468" t="str">
        <f>CONCATENATE(AA311,"     ", Z311)</f>
        <v>e.g.:     Less area for grazing.</v>
      </c>
      <c r="AH311" s="463" t="s">
        <v>43</v>
      </c>
    </row>
    <row r="312" spans="3:68" hidden="1" x14ac:dyDescent="0.25">
      <c r="F312" s="36"/>
      <c r="P312" s="52"/>
      <c r="S312" s="52"/>
      <c r="X312" s="470"/>
      <c r="Y312" s="471"/>
    </row>
    <row r="313" spans="3:68" hidden="1" x14ac:dyDescent="0.25">
      <c r="F313" s="36" t="s">
        <v>43</v>
      </c>
      <c r="P313" s="52"/>
      <c r="S313" s="52"/>
    </row>
    <row r="314" spans="3:68" hidden="1" x14ac:dyDescent="0.25">
      <c r="F314" s="36" t="s">
        <v>43</v>
      </c>
      <c r="P314" s="52">
        <v>1</v>
      </c>
      <c r="S314" s="52"/>
    </row>
    <row r="315" spans="3:68" s="16" customFormat="1" ht="25.5" hidden="1" x14ac:dyDescent="0.25">
      <c r="C315" s="15"/>
      <c r="D315" s="15"/>
      <c r="E315" s="15"/>
      <c r="F315" s="15"/>
      <c r="G315" s="15"/>
      <c r="H315" s="15"/>
      <c r="I315" s="15"/>
      <c r="J315" s="15"/>
      <c r="P315" s="55"/>
      <c r="Q315" s="340"/>
      <c r="R315" s="340"/>
      <c r="S315" s="53"/>
      <c r="T315" s="340"/>
      <c r="U315" s="340"/>
      <c r="V315" s="340"/>
      <c r="W315" s="340"/>
      <c r="X315" s="340"/>
      <c r="Y315" s="340"/>
      <c r="Z315" s="340"/>
      <c r="AA315" s="340"/>
      <c r="AB315" s="340"/>
      <c r="AC315" s="340"/>
      <c r="AD315" s="340"/>
      <c r="AE315" s="340"/>
      <c r="AF315" s="340"/>
      <c r="AG315" s="340"/>
      <c r="AH315" s="498"/>
      <c r="AI315" s="498"/>
      <c r="AJ315" s="340"/>
      <c r="AK315" s="340"/>
      <c r="AL315" s="340"/>
      <c r="AM315" s="340"/>
      <c r="AN315" s="340"/>
      <c r="AO315" s="340"/>
      <c r="AP315" s="340"/>
      <c r="AQ315" s="52"/>
      <c r="AR315" s="340"/>
      <c r="AS315" s="340"/>
      <c r="AT315" s="52"/>
      <c r="AU315" s="340"/>
      <c r="AV315" s="340"/>
      <c r="AW315" s="340"/>
      <c r="AX315" s="340"/>
      <c r="AY315" s="340"/>
      <c r="BG315"/>
      <c r="BH315" s="88"/>
    </row>
    <row r="316" spans="3:68" hidden="1" x14ac:dyDescent="0.25">
      <c r="AH316" s="52"/>
      <c r="BM316"/>
      <c r="BN316"/>
      <c r="BO316"/>
      <c r="BP316"/>
    </row>
    <row r="317" spans="3:68" hidden="1" x14ac:dyDescent="0.25">
      <c r="AH317" s="52"/>
      <c r="BI317"/>
      <c r="BM317"/>
      <c r="BN317"/>
      <c r="BO317"/>
      <c r="BP317"/>
    </row>
    <row r="318" spans="3:68" hidden="1" x14ac:dyDescent="0.25">
      <c r="I318" s="32"/>
      <c r="J318" s="32"/>
      <c r="AH318" s="52"/>
      <c r="BM318"/>
      <c r="BN318"/>
      <c r="BO318"/>
      <c r="BP318"/>
    </row>
    <row r="319" spans="3:68" hidden="1" x14ac:dyDescent="0.25">
      <c r="I319" s="32"/>
      <c r="J319" s="32"/>
      <c r="AH319" s="52"/>
      <c r="BM319"/>
      <c r="BN319"/>
      <c r="BO319"/>
      <c r="BP319"/>
    </row>
    <row r="320" spans="3:68" hidden="1" x14ac:dyDescent="0.25">
      <c r="I320" s="32"/>
      <c r="AH320" s="411" t="s">
        <v>43</v>
      </c>
      <c r="BM320"/>
      <c r="BN320"/>
      <c r="BO320"/>
      <c r="BP320"/>
    </row>
    <row r="321" spans="3:68" hidden="1" x14ac:dyDescent="0.25">
      <c r="I321" s="32"/>
      <c r="AH321" s="411" t="s">
        <v>43</v>
      </c>
      <c r="BM321"/>
      <c r="BN321"/>
      <c r="BO321"/>
      <c r="BP321"/>
    </row>
    <row r="322" spans="3:68" ht="54.95" hidden="1" customHeight="1" x14ac:dyDescent="0.25">
      <c r="C322" s="685" t="str">
        <f>W322</f>
        <v>Safeguard (d) - The full and effective participation of relevant stakeholders, in particular indigenous peoples and local communities, in REDD+ actions.</v>
      </c>
      <c r="D322" s="685"/>
      <c r="E322" s="685"/>
      <c r="F322" s="685"/>
      <c r="G322" s="685"/>
      <c r="H322" s="685"/>
      <c r="I322" s="685"/>
      <c r="J322" s="685"/>
      <c r="K322" s="685"/>
      <c r="L322" s="685"/>
      <c r="M322" s="685"/>
      <c r="N322" s="685"/>
      <c r="W322" s="717" t="str">
        <f>CONCATENATE($W$17, " - ",$X$17)</f>
        <v>Safeguard (d) - The full and effective participation of relevant stakeholders, in particular indigenous peoples and local communities, in REDD+ actions.</v>
      </c>
      <c r="X322" s="717"/>
      <c r="Y322" s="717"/>
      <c r="Z322" s="717"/>
      <c r="AA322" s="717"/>
      <c r="AB322" s="717"/>
      <c r="AC322" s="717"/>
      <c r="AD322" s="717"/>
      <c r="AE322" s="717"/>
      <c r="AF322" s="717"/>
      <c r="AG322" s="717"/>
      <c r="AH322" s="717"/>
      <c r="BG322" s="36"/>
      <c r="BN322" s="75"/>
      <c r="BO322"/>
      <c r="BP322"/>
    </row>
    <row r="323" spans="3:68" hidden="1" x14ac:dyDescent="0.25">
      <c r="P323"/>
      <c r="S323" s="52"/>
      <c r="BN323" s="75"/>
      <c r="BO323"/>
      <c r="BP323"/>
    </row>
    <row r="324" spans="3:68" ht="18.75" hidden="1" x14ac:dyDescent="0.3">
      <c r="C324" s="7" t="str">
        <f>W324</f>
        <v>How to use</v>
      </c>
      <c r="D324" s="151"/>
      <c r="E324" s="151"/>
      <c r="F324" s="151"/>
      <c r="G324" s="151"/>
      <c r="H324" s="151"/>
      <c r="I324" s="151"/>
      <c r="J324" s="151"/>
      <c r="W324" s="473" t="str">
        <f>$W$39</f>
        <v>How to use</v>
      </c>
      <c r="BN324" s="75"/>
      <c r="BO324"/>
      <c r="BP324"/>
    </row>
    <row r="325" spans="3:68" ht="15" hidden="1" customHeight="1" x14ac:dyDescent="0.3">
      <c r="C325" s="7"/>
      <c r="D325" s="151"/>
      <c r="E325" s="151"/>
      <c r="F325" s="151"/>
      <c r="G325" s="151"/>
      <c r="H325" s="151"/>
      <c r="I325" s="151"/>
      <c r="J325" s="151"/>
      <c r="W325" s="385"/>
      <c r="BN325" s="75"/>
      <c r="BO325"/>
      <c r="BP325"/>
    </row>
    <row r="326" spans="3:68" ht="140.1" hidden="1" customHeight="1" x14ac:dyDescent="0.25">
      <c r="C326" s="705" t="str">
        <f>W326</f>
        <v>• Review Key Issues.
• Answer Guiding questions with a ‘Yes’ or ‘No’ (if appropriate). In case you lack information to answer the question, you may choose ‘Don’t know’.
• Import Benefits and Risks to Table 2.
• Revise and modify the auto-generated benefits and risks to ensure they are appropriate to the national context and assign them to particular REDD+ actions. If more than one action is associated with the benefit or risk, copy and paste the benefit or risk text into one of the empty rows. If the benefit or risk does not pertain to a specific REDD+ action, you may categorise it as ‘overarching’.
• Add any other benefits and risks relevant to the safeguard.  
• Assign a probability and impact for the particular benefit or risk.</v>
      </c>
      <c r="D326" s="705"/>
      <c r="E326" s="705"/>
      <c r="F326" s="705"/>
      <c r="G326" s="705"/>
      <c r="H326" s="705"/>
      <c r="I326" s="705"/>
      <c r="J326" s="705"/>
      <c r="K326" s="705"/>
      <c r="L326" s="705"/>
      <c r="M326" s="282"/>
      <c r="W326" s="716" t="str">
        <f>$W$41</f>
        <v>• Review Key Issues.
• Answer Guiding questions with a ‘Yes’ or ‘No’ (if appropriate). In case you lack information to answer the question, you may choose ‘Don’t know’.
• Import Benefits and Risks to Table 2.
• Revise and modify the auto-generated benefits and risks to ensure they are appropriate to the national context and assign them to particular REDD+ actions. If more than one action is associated with the benefit or risk, copy and paste the benefit or risk text into one of the empty rows. If the benefit or risk does not pertain to a specific REDD+ action, you may categorise it as ‘overarching’.
• Add any other benefits and risks relevant to the safeguard.  
• Assign a probability and impact for the particular benefit or risk.</v>
      </c>
      <c r="X326" s="716"/>
      <c r="Y326" s="716"/>
      <c r="Z326" s="716"/>
      <c r="AA326" s="716"/>
      <c r="AB326" s="716"/>
      <c r="AC326" s="716"/>
      <c r="AD326" s="716"/>
      <c r="AE326" s="716"/>
      <c r="AF326" s="386"/>
      <c r="AG326" s="386"/>
      <c r="BN326" s="75"/>
      <c r="BO326"/>
      <c r="BP326"/>
    </row>
    <row r="327" spans="3:68" ht="22.5" hidden="1" customHeight="1" x14ac:dyDescent="0.25">
      <c r="BN327" s="75"/>
      <c r="BO327"/>
      <c r="BP327"/>
    </row>
    <row r="328" spans="3:68" ht="18.75" hidden="1" x14ac:dyDescent="0.3">
      <c r="C328" s="7" t="str">
        <f>W328</f>
        <v>Key issues</v>
      </c>
      <c r="D328" s="152"/>
      <c r="E328" s="152"/>
      <c r="F328" s="152"/>
      <c r="G328" s="152"/>
      <c r="H328" s="152"/>
      <c r="I328" s="152"/>
      <c r="J328" s="152"/>
      <c r="W328" s="473" t="str">
        <f>$W$43</f>
        <v>Key issues</v>
      </c>
      <c r="BN328" s="75"/>
      <c r="BO328"/>
      <c r="BP328"/>
    </row>
    <row r="329" spans="3:68" hidden="1" x14ac:dyDescent="0.25">
      <c r="BN329" s="75"/>
      <c r="BO329"/>
      <c r="BP329"/>
    </row>
    <row r="330" spans="3:68" ht="15" hidden="1" customHeight="1" x14ac:dyDescent="0.25">
      <c r="C330" s="264" t="str">
        <f t="shared" ref="C330:D334" si="128">W330</f>
        <v>1.</v>
      </c>
      <c r="D330" s="630" t="str">
        <f t="shared" si="128"/>
        <v>Full and effective participation of relevant stakeholders.</v>
      </c>
      <c r="E330" s="630"/>
      <c r="F330" s="630"/>
      <c r="G330" s="630"/>
      <c r="H330" s="630"/>
      <c r="I330" s="630"/>
      <c r="J330" s="630"/>
      <c r="K330" s="630"/>
      <c r="L330" s="630"/>
      <c r="M330" s="280"/>
      <c r="W330" s="387" t="s">
        <v>492</v>
      </c>
      <c r="X330" s="388" t="s">
        <v>525</v>
      </c>
      <c r="Y330" s="389"/>
      <c r="Z330" s="389"/>
      <c r="AA330" s="389"/>
      <c r="AB330" s="389"/>
      <c r="BG330" s="36"/>
      <c r="BN330" s="75"/>
      <c r="BO330"/>
      <c r="BP330"/>
    </row>
    <row r="331" spans="3:68" ht="15" hidden="1" customHeight="1" x14ac:dyDescent="0.25">
      <c r="C331" s="264" t="str">
        <f t="shared" si="128"/>
        <v>2.</v>
      </c>
      <c r="D331" s="630" t="str">
        <f t="shared" si="128"/>
        <v>Legitimacy and accountability of bodies representing relevant stakeholders.</v>
      </c>
      <c r="E331" s="630"/>
      <c r="F331" s="630"/>
      <c r="G331" s="630"/>
      <c r="H331" s="630"/>
      <c r="I331" s="630"/>
      <c r="J331" s="630"/>
      <c r="K331" s="630"/>
      <c r="L331" s="630"/>
      <c r="M331" s="280"/>
      <c r="W331" s="387" t="s">
        <v>493</v>
      </c>
      <c r="X331" s="388" t="s">
        <v>526</v>
      </c>
      <c r="Y331" s="389"/>
      <c r="Z331" s="389"/>
      <c r="AA331" s="389"/>
      <c r="AB331" s="389"/>
      <c r="BG331" s="36"/>
      <c r="BN331" s="75"/>
      <c r="BO331"/>
      <c r="BP331"/>
    </row>
    <row r="332" spans="3:68" ht="15" hidden="1" customHeight="1" x14ac:dyDescent="0.25">
      <c r="C332" s="264" t="str">
        <f t="shared" si="128"/>
        <v>3.</v>
      </c>
      <c r="D332" s="630" t="str">
        <f t="shared" si="128"/>
        <v>Participatory mechanisms or platforms</v>
      </c>
      <c r="E332" s="630"/>
      <c r="F332" s="630"/>
      <c r="G332" s="630"/>
      <c r="H332" s="630"/>
      <c r="I332" s="630"/>
      <c r="J332" s="630"/>
      <c r="K332" s="630"/>
      <c r="L332" s="630"/>
      <c r="M332" s="280"/>
      <c r="W332" s="387" t="s">
        <v>498</v>
      </c>
      <c r="X332" s="388" t="s">
        <v>527</v>
      </c>
      <c r="Y332" s="389"/>
      <c r="Z332" s="389"/>
      <c r="AA332" s="389"/>
      <c r="AB332" s="389"/>
      <c r="BG332" s="36"/>
      <c r="BN332" s="75"/>
      <c r="BO332"/>
      <c r="BP332"/>
    </row>
    <row r="333" spans="3:68" ht="15" hidden="1" customHeight="1" x14ac:dyDescent="0.25">
      <c r="C333" s="264" t="str">
        <f t="shared" si="128"/>
        <v>4.</v>
      </c>
      <c r="D333" s="630" t="str">
        <f t="shared" si="128"/>
        <v>Access to justice, grievance mechanisms.</v>
      </c>
      <c r="E333" s="630"/>
      <c r="F333" s="630"/>
      <c r="G333" s="630"/>
      <c r="H333" s="630"/>
      <c r="I333" s="630"/>
      <c r="J333" s="630"/>
      <c r="K333" s="630"/>
      <c r="L333" s="630"/>
      <c r="M333" s="280"/>
      <c r="W333" s="387" t="s">
        <v>494</v>
      </c>
      <c r="X333" s="388" t="s">
        <v>528</v>
      </c>
      <c r="Y333" s="389"/>
      <c r="Z333" s="389"/>
      <c r="AA333" s="389"/>
      <c r="AB333" s="389"/>
      <c r="BG333" s="36"/>
      <c r="BN333" s="75"/>
      <c r="BO333"/>
      <c r="BP333"/>
    </row>
    <row r="334" spans="3:68" ht="15" hidden="1" customHeight="1" x14ac:dyDescent="0.25">
      <c r="C334" s="264" t="str">
        <f t="shared" si="128"/>
        <v>5.</v>
      </c>
      <c r="D334" s="630" t="str">
        <f t="shared" si="128"/>
        <v>Transparency and accessibility of information related to REDD+.</v>
      </c>
      <c r="E334" s="630"/>
      <c r="F334" s="630"/>
      <c r="G334" s="630"/>
      <c r="H334" s="630"/>
      <c r="I334" s="630"/>
      <c r="J334" s="630"/>
      <c r="K334" s="630"/>
      <c r="L334" s="630"/>
      <c r="M334" s="280"/>
      <c r="W334" s="387" t="s">
        <v>495</v>
      </c>
      <c r="X334" s="388" t="s">
        <v>608</v>
      </c>
      <c r="Y334" s="389"/>
      <c r="Z334" s="389"/>
      <c r="AA334" s="389"/>
      <c r="AB334" s="389"/>
      <c r="BG334" s="36"/>
      <c r="BN334" s="75"/>
      <c r="BO334"/>
      <c r="BP334"/>
    </row>
    <row r="335" spans="3:68" ht="0.95" hidden="1" customHeight="1" x14ac:dyDescent="0.25">
      <c r="C335" s="264"/>
      <c r="D335" s="262"/>
      <c r="E335" s="262"/>
      <c r="F335" s="262"/>
      <c r="G335" s="262"/>
      <c r="H335" s="262"/>
      <c r="I335" s="262"/>
      <c r="J335" s="262"/>
      <c r="K335" s="262"/>
      <c r="L335" s="262"/>
      <c r="M335" s="280"/>
      <c r="W335" s="390"/>
      <c r="X335" s="391"/>
      <c r="Y335" s="389"/>
      <c r="Z335" s="389"/>
      <c r="AA335" s="389"/>
      <c r="AB335" s="389"/>
      <c r="BG335" s="36"/>
      <c r="BN335" s="75"/>
      <c r="BO335"/>
      <c r="BP335"/>
    </row>
    <row r="336" spans="3:68" ht="0.95" hidden="1" customHeight="1" x14ac:dyDescent="0.25">
      <c r="C336" s="264"/>
      <c r="D336" s="262"/>
      <c r="E336" s="262"/>
      <c r="F336" s="262"/>
      <c r="G336" s="262"/>
      <c r="H336" s="262"/>
      <c r="I336" s="262"/>
      <c r="J336" s="262"/>
      <c r="K336" s="262"/>
      <c r="L336" s="262"/>
      <c r="M336" s="280"/>
      <c r="W336" s="390"/>
      <c r="X336" s="391"/>
      <c r="Y336" s="389"/>
      <c r="Z336" s="389"/>
      <c r="AA336" s="389"/>
      <c r="AB336" s="389"/>
      <c r="BG336" s="36"/>
      <c r="BN336" s="75"/>
      <c r="BO336"/>
      <c r="BP336"/>
    </row>
    <row r="337" spans="3:72" ht="7.5" hidden="1" customHeight="1" x14ac:dyDescent="0.25">
      <c r="C337" s="153"/>
      <c r="D337" s="153"/>
      <c r="E337" s="153"/>
      <c r="F337" s="153"/>
      <c r="G337" s="153"/>
      <c r="H337" s="153"/>
      <c r="I337" s="153"/>
      <c r="J337" s="153"/>
      <c r="W337" s="392"/>
      <c r="X337" s="393"/>
      <c r="Y337" s="393"/>
      <c r="Z337" s="393"/>
      <c r="AA337" s="393"/>
      <c r="AB337" s="393"/>
      <c r="BG337" s="36"/>
      <c r="BN337" s="83"/>
      <c r="BO337" s="75"/>
      <c r="BP337" s="75"/>
      <c r="BQ337" s="75"/>
      <c r="BR337" s="75"/>
      <c r="BS337" s="75"/>
      <c r="BT337" s="75"/>
    </row>
    <row r="338" spans="3:72" ht="15" hidden="1" customHeight="1" x14ac:dyDescent="0.25">
      <c r="C338" s="642"/>
      <c r="D338" s="642"/>
      <c r="E338" s="642"/>
      <c r="F338" s="642"/>
      <c r="G338" s="642"/>
      <c r="H338" s="642"/>
      <c r="I338" s="642"/>
      <c r="J338" s="642"/>
      <c r="W338" s="474" t="str">
        <f>$W$55</f>
        <v>Click on the "-" icon on the left to minimize the view.</v>
      </c>
      <c r="X338" s="395"/>
      <c r="Y338" s="395"/>
      <c r="Z338" s="395"/>
      <c r="AA338" s="395"/>
      <c r="AB338" s="395"/>
      <c r="AC338" s="395"/>
      <c r="AD338" s="395"/>
      <c r="BN338" s="75"/>
      <c r="BO338" s="75"/>
      <c r="BP338" s="75"/>
      <c r="BQ338" s="75"/>
      <c r="BR338" s="75"/>
      <c r="BS338" s="75"/>
      <c r="BT338" s="75"/>
    </row>
    <row r="339" spans="3:72" ht="15" hidden="1" customHeight="1" x14ac:dyDescent="0.25">
      <c r="C339" s="631"/>
      <c r="D339" s="631"/>
      <c r="E339" s="631"/>
      <c r="F339" s="631"/>
      <c r="G339" s="631"/>
      <c r="H339" s="631"/>
      <c r="I339" s="631"/>
      <c r="J339" s="631"/>
      <c r="W339" s="475" t="str">
        <f>$W$56</f>
        <v>Click on the "+" icon on the left to extend the view and go through the key issues.</v>
      </c>
      <c r="X339" s="397"/>
      <c r="Y339" s="397"/>
      <c r="Z339" s="397"/>
      <c r="AA339" s="397"/>
      <c r="AB339" s="397"/>
      <c r="AC339" s="397"/>
      <c r="AD339" s="397"/>
      <c r="BN339" s="75"/>
      <c r="BO339" s="75"/>
      <c r="BP339" s="75"/>
      <c r="BQ339" s="75"/>
      <c r="BR339" s="75"/>
      <c r="BS339" s="75"/>
      <c r="BT339" s="75"/>
    </row>
    <row r="340" spans="3:72" ht="22.5" hidden="1" customHeight="1" x14ac:dyDescent="0.25">
      <c r="P340"/>
      <c r="S340" s="52"/>
      <c r="X340" s="398"/>
      <c r="Y340" s="399"/>
      <c r="Z340" s="399"/>
      <c r="AA340" s="389"/>
      <c r="AB340" s="389"/>
      <c r="BN340" s="75"/>
      <c r="BO340" s="75"/>
      <c r="BP340" s="75"/>
      <c r="BQ340" s="75"/>
      <c r="BR340" s="75"/>
      <c r="BS340" s="75"/>
      <c r="BT340" s="75"/>
    </row>
    <row r="341" spans="3:72" ht="18.75" hidden="1" x14ac:dyDescent="0.3">
      <c r="C341" s="7" t="str">
        <f>W341</f>
        <v>Guiding questions</v>
      </c>
      <c r="D341" s="152"/>
      <c r="E341" s="152"/>
      <c r="F341" s="152"/>
      <c r="G341" s="152"/>
      <c r="H341" s="152"/>
      <c r="I341" s="152"/>
      <c r="J341" s="152"/>
      <c r="W341" s="473" t="str">
        <f>$W$58</f>
        <v>Guiding questions</v>
      </c>
      <c r="X341" s="399"/>
      <c r="Y341" s="399"/>
      <c r="Z341" s="399"/>
      <c r="AA341" s="389"/>
      <c r="AB341" s="389"/>
      <c r="BN341" s="75"/>
      <c r="BO341" s="75"/>
      <c r="BP341" s="75"/>
      <c r="BQ341" s="75"/>
      <c r="BR341" s="75"/>
      <c r="BS341" s="75"/>
      <c r="BT341" s="75"/>
    </row>
    <row r="342" spans="3:72" ht="15" hidden="1" customHeight="1" x14ac:dyDescent="0.3">
      <c r="C342" s="7"/>
      <c r="D342" s="152"/>
      <c r="E342" s="152"/>
      <c r="F342" s="152"/>
      <c r="G342" s="152"/>
      <c r="H342" s="152"/>
      <c r="I342" s="152"/>
      <c r="J342" s="152"/>
      <c r="W342" s="385"/>
      <c r="X342" s="399"/>
      <c r="Y342" s="399"/>
      <c r="Z342" s="399"/>
      <c r="AA342" s="389"/>
      <c r="AB342" s="389"/>
      <c r="BN342" s="75"/>
      <c r="BO342" s="75"/>
      <c r="BP342" s="75"/>
      <c r="BQ342" s="75"/>
      <c r="BR342" s="75"/>
      <c r="BS342" s="75"/>
      <c r="BT342" s="75"/>
    </row>
    <row r="343" spans="3:72" ht="18.75" hidden="1" customHeight="1" thickBot="1" x14ac:dyDescent="0.35">
      <c r="C343" s="613" t="str">
        <f>$C$60</f>
        <v>Please answer each of the questions below by clicking on the appropriate answer:</v>
      </c>
      <c r="D343" s="613"/>
      <c r="E343" s="613"/>
      <c r="F343" s="613"/>
      <c r="G343" s="613"/>
      <c r="H343" s="613"/>
      <c r="I343" s="613"/>
      <c r="J343" s="613"/>
      <c r="K343" s="613"/>
      <c r="L343" s="613"/>
      <c r="M343" s="279"/>
      <c r="W343" s="385"/>
      <c r="X343" s="704" t="str">
        <f>$X$60</f>
        <v>RELATED TO</v>
      </c>
      <c r="Y343" s="704" t="str">
        <f>$Y$60</f>
        <v>NUMBER</v>
      </c>
      <c r="Z343" s="704" t="str">
        <f>$Z$60</f>
        <v>TRANSLATED VALUE</v>
      </c>
      <c r="AA343" s="704" t="str">
        <f>$AA$60</f>
        <v>IF YES (Benefit)</v>
      </c>
      <c r="AB343" s="704" t="str">
        <f>$AB$60</f>
        <v>IF YES (Risk)</v>
      </c>
      <c r="AC343" s="704" t="str">
        <f>$AC$60</f>
        <v>IF NO (Benefit)</v>
      </c>
      <c r="AD343" s="704" t="str">
        <f>$AD$60</f>
        <v>IF NO (Risk)</v>
      </c>
      <c r="AE343" s="704" t="str">
        <f>$AE$60</f>
        <v>CLASIFIED TEXT</v>
      </c>
      <c r="AF343" s="704"/>
      <c r="AG343" s="704" t="str">
        <f>$AG$60</f>
        <v>SORTED TEXT</v>
      </c>
      <c r="AH343" s="704"/>
      <c r="AJ343" s="704" t="str">
        <f>$AJ$60</f>
        <v>IF "DON'T KNOW"</v>
      </c>
      <c r="AK343" s="704" t="str">
        <f>$AK$60</f>
        <v>AUTOPOPULATED TEXT</v>
      </c>
      <c r="AL343" s="704" t="str">
        <f>$AL$60</f>
        <v>SORTED TEXT</v>
      </c>
      <c r="BG343" s="75"/>
      <c r="BH343" s="75"/>
      <c r="BN343" s="75"/>
      <c r="BO343" s="75"/>
      <c r="BP343" s="75"/>
      <c r="BQ343" s="75"/>
      <c r="BR343" s="75"/>
    </row>
    <row r="344" spans="3:72" ht="26.25" hidden="1" thickBot="1" x14ac:dyDescent="0.3">
      <c r="K344" s="290" t="str">
        <f>$K$61</f>
        <v>Yes</v>
      </c>
      <c r="L344" s="596" t="str">
        <f>$L$61</f>
        <v>No</v>
      </c>
      <c r="M344" s="595" t="str">
        <f>$M$61</f>
        <v>Don't know</v>
      </c>
      <c r="Q344" s="137" t="s">
        <v>128</v>
      </c>
      <c r="S344" s="137" t="s">
        <v>128</v>
      </c>
      <c r="X344" s="704"/>
      <c r="Y344" s="704"/>
      <c r="Z344" s="704"/>
      <c r="AA344" s="704"/>
      <c r="AB344" s="704"/>
      <c r="AC344" s="704"/>
      <c r="AD344" s="704"/>
      <c r="AE344" s="478" t="str">
        <f>$AE$61</f>
        <v>Benefits</v>
      </c>
      <c r="AF344" s="478" t="str">
        <f>$AF$61</f>
        <v>Risks</v>
      </c>
      <c r="AG344" s="479" t="str">
        <f>$AG$61</f>
        <v>Benefits</v>
      </c>
      <c r="AH344" s="479" t="str">
        <f>$AH$61</f>
        <v>Risks</v>
      </c>
      <c r="AJ344" s="704"/>
      <c r="AK344" s="704"/>
      <c r="AL344" s="704"/>
      <c r="BE344" s="36"/>
      <c r="BG344" s="75"/>
      <c r="BH344" s="75"/>
      <c r="BL344"/>
      <c r="BM344"/>
      <c r="BN344"/>
      <c r="BO344"/>
      <c r="BP344"/>
    </row>
    <row r="345" spans="3:72" ht="30" hidden="1" customHeight="1" x14ac:dyDescent="0.25">
      <c r="C345" s="701" t="str">
        <f t="shared" ref="C345:C352" si="129">W345</f>
        <v>1.       Are any of the REDD+ actions identified in Module 1 likely to potentially exclude any affected stakeholders, in particular marginalized groups, from fully participating in decisions that may affect them?</v>
      </c>
      <c r="D345" s="702"/>
      <c r="E345" s="702"/>
      <c r="F345" s="702"/>
      <c r="G345" s="702"/>
      <c r="H345" s="702"/>
      <c r="I345" s="702"/>
      <c r="J345" s="781"/>
      <c r="K345" s="175"/>
      <c r="L345" s="169"/>
      <c r="M345" s="169"/>
      <c r="Q345" s="162">
        <v>0</v>
      </c>
      <c r="R345" s="401"/>
      <c r="S345" s="138" t="str">
        <f>LOOKUP(Q345,$AG$31:$AH$34)</f>
        <v/>
      </c>
      <c r="W345" s="384" t="s">
        <v>439</v>
      </c>
      <c r="X345" s="402" t="s">
        <v>13</v>
      </c>
      <c r="Y345" s="403">
        <v>1</v>
      </c>
      <c r="Z345" s="499" t="str">
        <f>S345</f>
        <v/>
      </c>
      <c r="AA345" s="119" t="s">
        <v>43</v>
      </c>
      <c r="AB345" s="119" t="s">
        <v>447</v>
      </c>
      <c r="AC345" s="119" t="s">
        <v>43</v>
      </c>
      <c r="AD345" s="119" t="s">
        <v>43</v>
      </c>
      <c r="AE345" s="406" t="str">
        <f t="shared" ref="AE345" si="130">IF(Z345=TRUE,AA345,AC345)</f>
        <v/>
      </c>
      <c r="AF345" s="406" t="str">
        <f t="shared" ref="AF345" si="131">IF(Z345=TRUE,AB345,AD345)</f>
        <v/>
      </c>
      <c r="AG345" s="407" t="str">
        <f t="array" ref="AG345">IFERROR((IF(ROWS(AG$345:AG345)&gt;COUNTA(AE:AE),"",INDEX(AE:AE,SMALL(IF(AE$345:AE$352&lt;&gt;"",ROW(AE$345:AE$352)),ROWS(AG$345:AG345))))),"")</f>
        <v/>
      </c>
      <c r="AH345" s="480" t="str">
        <f t="array" ref="AH345">IFERROR((IF(ROWS(AH$345:AH345)&gt;COUNTA(AF:AF),"",INDEX(AF:AF,SMALL(IF(AF$345:AF$352&lt;&gt;"",ROW(AF$345:AF$352)),ROWS(AH$345:AH345))))),"")</f>
        <v>Potential that relevant stakeholders will not / have not been engaged on REDD+ actions that could impact them. Please give further details.</v>
      </c>
      <c r="AI345" s="409">
        <v>1</v>
      </c>
      <c r="AJ345" s="500" t="str">
        <f t="shared" ref="AJ345:AJ352" si="132">W345</f>
        <v>1.       Are any of the REDD+ actions identified in Module 1 likely to potentially exclude any affected stakeholders, in particular marginalized groups, from fully participating in decisions that may affect them?</v>
      </c>
      <c r="AK345" s="406" t="str">
        <f t="shared" ref="AK345:AK352" si="133">IF(Z345="DK",AJ345,"")</f>
        <v/>
      </c>
      <c r="AL345" s="501" t="str">
        <f t="array" ref="AL345">IFERROR((IF(ROWS(AL$345:AL345)&gt;COUNTA(AK:AK),"",INDEX(AK:AK,SMALL(IF(AK$345:AK$352&lt;&gt;"",ROW(AK$345:AK$352)),ROWS(AL$345:AL345))))),"")</f>
        <v/>
      </c>
      <c r="AM345" s="411" t="s">
        <v>43</v>
      </c>
      <c r="BG345" s="75"/>
      <c r="BH345" s="75"/>
      <c r="BL345"/>
      <c r="BM345"/>
      <c r="BN345"/>
      <c r="BO345"/>
      <c r="BP345"/>
    </row>
    <row r="346" spans="3:72" s="76" customFormat="1" ht="30" hidden="1" customHeight="1" x14ac:dyDescent="0.25">
      <c r="C346" s="649" t="str">
        <f t="shared" si="129"/>
        <v>2.       Are any of the REDD+ actions identified in Module 1 likely to potentially exacerbate conflicts among and/or the risk of violence to project-affected communities and individuals?</v>
      </c>
      <c r="D346" s="650"/>
      <c r="E346" s="650"/>
      <c r="F346" s="650"/>
      <c r="G346" s="650"/>
      <c r="H346" s="650"/>
      <c r="I346" s="650"/>
      <c r="J346" s="651"/>
      <c r="K346" s="176"/>
      <c r="L346" s="170"/>
      <c r="M346" s="170"/>
      <c r="Q346" s="162">
        <v>0</v>
      </c>
      <c r="R346" s="401"/>
      <c r="S346" s="138" t="str">
        <f t="shared" ref="S346:S352" si="134">LOOKUP(Q346,$AG$31:$AH$34)</f>
        <v/>
      </c>
      <c r="T346" s="401"/>
      <c r="U346" s="401"/>
      <c r="V346" s="412"/>
      <c r="W346" s="388" t="s">
        <v>440</v>
      </c>
      <c r="X346" s="402" t="s">
        <v>13</v>
      </c>
      <c r="Y346" s="414">
        <v>2</v>
      </c>
      <c r="Z346" s="499" t="str">
        <f t="shared" ref="Z346:Z352" si="135">S346</f>
        <v/>
      </c>
      <c r="AA346" s="119" t="s">
        <v>43</v>
      </c>
      <c r="AB346" s="119" t="s">
        <v>448</v>
      </c>
      <c r="AC346" s="119" t="s">
        <v>43</v>
      </c>
      <c r="AD346" s="119" t="s">
        <v>43</v>
      </c>
      <c r="AE346" s="406" t="str">
        <f t="shared" ref="AE346:AE352" si="136">IF(Z346=TRUE,AA346,AC346)</f>
        <v/>
      </c>
      <c r="AF346" s="406" t="str">
        <f t="shared" ref="AF346:AF352" si="137">IF(Z346=TRUE,AB346,AD346)</f>
        <v/>
      </c>
      <c r="AG346" s="482" t="str">
        <f t="array" ref="AG346">IFERROR((IF(ROWS(AG$345:AG346)&gt;COUNTA(AE:AE),"",INDEX(AE:AE,SMALL(IF(AE$345:AE$352&lt;&gt;"",ROW(AE$345:AE$352)),ROWS(AG$345:AG346))))),"")</f>
        <v/>
      </c>
      <c r="AH346" s="416" t="str">
        <f t="array" ref="AH346">IFERROR((IF(ROWS(AH$345:AH346)&gt;COUNTA(AF:AF),"",INDEX(AF:AF,SMALL(IF(AF$345:AF$352&lt;&gt;"",ROW(AF$345:AF$352)),ROWS(AH$345:AH346))))),"")</f>
        <v>Potential that relevant rights-holders will not / have not been engaged on REDD+ actions that could impact them. Potential violation of applicable law in the context of FPIC. Please give further details.</v>
      </c>
      <c r="AI346" s="409">
        <v>2</v>
      </c>
      <c r="AJ346" s="500" t="str">
        <f t="shared" si="132"/>
        <v>2.       Are any of the REDD+ actions identified in Module 1 likely to potentially exacerbate conflicts among and/or the risk of violence to project-affected communities and individuals?</v>
      </c>
      <c r="AK346" s="406" t="str">
        <f t="shared" si="133"/>
        <v/>
      </c>
      <c r="AL346" s="501" t="str">
        <f t="array" ref="AL346">IFERROR((IF(ROWS(AL$345:AL346)&gt;COUNTA(AK:AK),"",INDEX(AK:AK,SMALL(IF(AK$345:AK$352&lt;&gt;"",ROW(AK$345:AK$352)),ROWS(AL$345:AL346))))),"")</f>
        <v/>
      </c>
      <c r="AM346" s="417" t="s">
        <v>43</v>
      </c>
      <c r="AN346" s="412"/>
      <c r="AO346" s="412"/>
      <c r="AP346" s="412"/>
      <c r="AQ346" s="52"/>
      <c r="AR346" s="412"/>
      <c r="AS346" s="412"/>
      <c r="AT346" s="52"/>
      <c r="AU346" s="412"/>
      <c r="AV346" s="412"/>
      <c r="AW346" s="412"/>
      <c r="AX346" s="412"/>
      <c r="AY346" s="412"/>
    </row>
    <row r="347" spans="3:72" s="76" customFormat="1" ht="30" hidden="1" customHeight="1" x14ac:dyDescent="0.25">
      <c r="C347" s="652" t="str">
        <f t="shared" si="129"/>
        <v>3.       Has a process/platform been established for the relevant stakeholders to engage fully and effectively (e.g. in a gender-responsive, culturally sensitive, non-discriminatory and inclusive manner)?</v>
      </c>
      <c r="D347" s="653"/>
      <c r="E347" s="653"/>
      <c r="F347" s="653"/>
      <c r="G347" s="653"/>
      <c r="H347" s="653"/>
      <c r="I347" s="653"/>
      <c r="J347" s="654"/>
      <c r="K347" s="176"/>
      <c r="L347" s="170"/>
      <c r="M347" s="170"/>
      <c r="Q347" s="162">
        <v>0</v>
      </c>
      <c r="R347" s="401"/>
      <c r="S347" s="138" t="str">
        <f t="shared" si="134"/>
        <v/>
      </c>
      <c r="T347" s="401"/>
      <c r="U347" s="401"/>
      <c r="V347" s="412"/>
      <c r="W347" s="388" t="s">
        <v>441</v>
      </c>
      <c r="X347" s="402" t="s">
        <v>138</v>
      </c>
      <c r="Y347" s="414">
        <v>3</v>
      </c>
      <c r="Z347" s="499" t="str">
        <f t="shared" si="135"/>
        <v/>
      </c>
      <c r="AA347" s="119" t="s">
        <v>207</v>
      </c>
      <c r="AB347" s="119" t="s">
        <v>43</v>
      </c>
      <c r="AC347" s="119" t="s">
        <v>43</v>
      </c>
      <c r="AD347" s="119" t="s">
        <v>211</v>
      </c>
      <c r="AE347" s="406" t="str">
        <f t="shared" si="136"/>
        <v/>
      </c>
      <c r="AF347" s="406" t="str">
        <f t="shared" si="137"/>
        <v>Potential that relevant stakeholders will not / have not been engaged on REDD+ actions that could impact them. Please give further details.</v>
      </c>
      <c r="AG347" s="482" t="str">
        <f t="array" ref="AG347">IFERROR((IF(ROWS(AG$345:AG347)&gt;COUNTA(AE:AE),"",INDEX(AE:AE,SMALL(IF(AE$345:AE$352&lt;&gt;"",ROW(AE$345:AE$352)),ROWS(AG$345:AG347))))),"")</f>
        <v/>
      </c>
      <c r="AH347" s="416" t="str">
        <f t="array" ref="AH347">IFERROR((IF(ROWS(AH$345:AH347)&gt;COUNTA(AF:AF),"",INDEX(AF:AF,SMALL(IF(AF$345:AF$352&lt;&gt;"",ROW(AF$345:AF$352)),ROWS(AH$345:AH347))))),"")</f>
        <v>Potential for a lack of a representative participation structures, leading to a decreased ability to ensure full and effective participation on relevant stakeholders and increase risk of conflict among stakeholders. Please give further details.</v>
      </c>
      <c r="AI347" s="409">
        <v>3</v>
      </c>
      <c r="AJ347" s="500" t="str">
        <f t="shared" si="132"/>
        <v>3.       Has a process/platform been established for the relevant stakeholders to engage fully and effectively (e.g. in a gender-responsive, culturally sensitive, non-discriminatory and inclusive manner)?</v>
      </c>
      <c r="AK347" s="406" t="str">
        <f t="shared" si="133"/>
        <v/>
      </c>
      <c r="AL347" s="501" t="str">
        <f t="array" ref="AL347">IFERROR((IF(ROWS(AL$345:AL347)&gt;COUNTA(AK:AK),"",INDEX(AK:AK,SMALL(IF(AK$345:AK$352&lt;&gt;"",ROW(AK$345:AK$352)),ROWS(AL$345:AL347))))),"")</f>
        <v/>
      </c>
      <c r="AM347" s="417" t="s">
        <v>43</v>
      </c>
      <c r="AN347" s="412"/>
      <c r="AO347" s="412"/>
      <c r="AP347" s="412"/>
      <c r="AQ347" s="52"/>
      <c r="AR347" s="412"/>
      <c r="AS347" s="412"/>
      <c r="AT347" s="52"/>
      <c r="AU347" s="412"/>
      <c r="AV347" s="412"/>
      <c r="AW347" s="412"/>
      <c r="AX347" s="412"/>
      <c r="AY347" s="412"/>
    </row>
    <row r="348" spans="3:72" s="76" customFormat="1" ht="30" hidden="1" customHeight="1" x14ac:dyDescent="0.25">
      <c r="C348" s="652" t="str">
        <f t="shared" si="129"/>
        <v>4.       Has a process been established to outline how the government will secure the free, prior and informed consent of relevant rights-holders for REDD+ actions that will impact their rights, lands, territories or resources?</v>
      </c>
      <c r="D348" s="653"/>
      <c r="E348" s="653"/>
      <c r="F348" s="653"/>
      <c r="G348" s="653"/>
      <c r="H348" s="653"/>
      <c r="I348" s="653"/>
      <c r="J348" s="654"/>
      <c r="K348" s="176"/>
      <c r="L348" s="170"/>
      <c r="M348" s="170"/>
      <c r="Q348" s="162">
        <v>0</v>
      </c>
      <c r="R348" s="401"/>
      <c r="S348" s="138" t="str">
        <f t="shared" si="134"/>
        <v/>
      </c>
      <c r="T348" s="401"/>
      <c r="U348" s="401"/>
      <c r="V348" s="412"/>
      <c r="W348" s="388" t="s">
        <v>442</v>
      </c>
      <c r="X348" s="402" t="s">
        <v>138</v>
      </c>
      <c r="Y348" s="403">
        <v>4</v>
      </c>
      <c r="Z348" s="499" t="str">
        <f t="shared" si="135"/>
        <v/>
      </c>
      <c r="AA348" s="119" t="s">
        <v>449</v>
      </c>
      <c r="AB348" s="119" t="s">
        <v>43</v>
      </c>
      <c r="AC348" s="119" t="s">
        <v>43</v>
      </c>
      <c r="AD348" s="119" t="s">
        <v>450</v>
      </c>
      <c r="AE348" s="406" t="str">
        <f t="shared" si="136"/>
        <v/>
      </c>
      <c r="AF348" s="406" t="str">
        <f t="shared" si="137"/>
        <v>Potential that relevant rights-holders will not / have not been engaged on REDD+ actions that could impact them. Potential violation of applicable law in the context of FPIC. Please give further details.</v>
      </c>
      <c r="AG348" s="482" t="str">
        <f t="array" ref="AG348">IFERROR((IF(ROWS(AG$345:AG348)&gt;COUNTA(AE:AE),"",INDEX(AE:AE,SMALL(IF(AE$345:AE$352&lt;&gt;"",ROW(AE$345:AE$352)),ROWS(AG$345:AG348))))),"")</f>
        <v/>
      </c>
      <c r="AH348" s="416" t="str">
        <f t="array" ref="AH348">IFERROR((IF(ROWS(AH$345:AH348)&gt;COUNTA(AF:AF),"",INDEX(AF:AF,SMALL(IF(AF$345:AF$352&lt;&gt;"",ROW(AF$345:AF$352)),ROWS(AH$345:AH348))))),"")</f>
        <v>Increased likelihood of conflict and criticism from relevant stakeholders during REDD+ implementation. Please give further details.</v>
      </c>
      <c r="AI348" s="409">
        <v>4</v>
      </c>
      <c r="AJ348" s="500" t="str">
        <f t="shared" si="132"/>
        <v>4.       Has a process been established to outline how the government will secure the free, prior and informed consent of relevant rights-holders for REDD+ actions that will impact their rights, lands, territories or resources?</v>
      </c>
      <c r="AK348" s="406" t="str">
        <f t="shared" si="133"/>
        <v/>
      </c>
      <c r="AL348" s="501" t="str">
        <f t="array" ref="AL348">IFERROR((IF(ROWS(AL$345:AL348)&gt;COUNTA(AK:AK),"",INDEX(AK:AK,SMALL(IF(AK$345:AK$352&lt;&gt;"",ROW(AK$345:AK$352)),ROWS(AL$345:AL348))))),"")</f>
        <v/>
      </c>
      <c r="AM348" s="417" t="s">
        <v>43</v>
      </c>
      <c r="AN348" s="412"/>
      <c r="AO348" s="412"/>
      <c r="AP348" s="412"/>
      <c r="AQ348" s="52"/>
      <c r="AR348" s="412"/>
      <c r="AS348" s="412"/>
      <c r="AT348" s="52"/>
      <c r="AU348" s="412"/>
      <c r="AV348" s="412"/>
      <c r="AW348" s="412"/>
      <c r="AX348" s="412"/>
      <c r="AY348" s="412"/>
    </row>
    <row r="349" spans="3:72" s="76" customFormat="1" ht="20.100000000000001" hidden="1" customHeight="1" x14ac:dyDescent="0.25">
      <c r="C349" s="652" t="str">
        <f t="shared" si="129"/>
        <v>5.       Have the relevant stakeholders identified their own representation structures, including representatives?</v>
      </c>
      <c r="D349" s="653"/>
      <c r="E349" s="653"/>
      <c r="F349" s="653"/>
      <c r="G349" s="653"/>
      <c r="H349" s="653"/>
      <c r="I349" s="653"/>
      <c r="J349" s="654"/>
      <c r="K349" s="176"/>
      <c r="L349" s="170"/>
      <c r="M349" s="170"/>
      <c r="Q349" s="162">
        <v>0</v>
      </c>
      <c r="R349" s="401"/>
      <c r="S349" s="138" t="str">
        <f t="shared" si="134"/>
        <v/>
      </c>
      <c r="T349" s="401"/>
      <c r="U349" s="401"/>
      <c r="V349" s="412"/>
      <c r="W349" s="388" t="s">
        <v>443</v>
      </c>
      <c r="X349" s="402" t="s">
        <v>138</v>
      </c>
      <c r="Y349" s="414">
        <v>5</v>
      </c>
      <c r="Z349" s="499" t="str">
        <f t="shared" si="135"/>
        <v/>
      </c>
      <c r="AA349" s="119" t="s">
        <v>208</v>
      </c>
      <c r="AB349" s="119" t="s">
        <v>43</v>
      </c>
      <c r="AC349" s="119" t="s">
        <v>43</v>
      </c>
      <c r="AD349" s="119" t="s">
        <v>451</v>
      </c>
      <c r="AE349" s="406" t="str">
        <f t="shared" si="136"/>
        <v/>
      </c>
      <c r="AF349" s="406" t="str">
        <f t="shared" si="137"/>
        <v>Potential for a lack of a representative participation structures, leading to a decreased ability to ensure full and effective participation on relevant stakeholders and increase risk of conflict among stakeholders. Please give further details.</v>
      </c>
      <c r="AG349" s="482" t="str">
        <f t="array" ref="AG349">IFERROR((IF(ROWS(AG$345:AG349)&gt;COUNTA(AE:AE),"",INDEX(AE:AE,SMALL(IF(AE$345:AE$352&lt;&gt;"",ROW(AE$345:AE$352)),ROWS(AG$345:AG349))))),"")</f>
        <v/>
      </c>
      <c r="AH349" s="416" t="str">
        <f t="array" ref="AH349">IFERROR((IF(ROWS(AH$345:AH349)&gt;COUNTA(AF:AF),"",INDEX(AF:AF,SMALL(IF(AF$345:AF$352&lt;&gt;"",ROW(AF$345:AF$352)),ROWS(AH$345:AH349))))),"")</f>
        <v>Increased likelihood that conflicts between stakeholders could result in escalation due to lack of mechanism/procedures to manage grievances effectively. Please give further details.</v>
      </c>
      <c r="AI349" s="409">
        <v>5</v>
      </c>
      <c r="AJ349" s="500" t="str">
        <f t="shared" si="132"/>
        <v>5.       Have the relevant stakeholders identified their own representation structures, including representatives?</v>
      </c>
      <c r="AK349" s="406" t="str">
        <f t="shared" si="133"/>
        <v/>
      </c>
      <c r="AL349" s="501" t="str">
        <f t="array" ref="AL349">IFERROR((IF(ROWS(AL$345:AL349)&gt;COUNTA(AK:AK),"",INDEX(AK:AK,SMALL(IF(AK$345:AK$352&lt;&gt;"",ROW(AK$345:AK$352)),ROWS(AL$345:AL349))))),"")</f>
        <v/>
      </c>
      <c r="AM349" s="417" t="s">
        <v>43</v>
      </c>
      <c r="AN349" s="412"/>
      <c r="AO349" s="412"/>
      <c r="AP349" s="412"/>
      <c r="AQ349" s="52"/>
      <c r="AR349" s="412"/>
      <c r="AS349" s="412"/>
      <c r="AT349" s="52"/>
      <c r="AU349" s="412"/>
      <c r="AV349" s="412"/>
      <c r="AW349" s="412"/>
      <c r="AX349" s="412"/>
      <c r="AY349" s="412"/>
    </row>
    <row r="350" spans="3:72" s="76" customFormat="1" ht="30" hidden="1" customHeight="1" thickBot="1" x14ac:dyDescent="0.3">
      <c r="C350" s="652" t="str">
        <f t="shared" si="129"/>
        <v>6.       Have the relevant stakeholders been consulted fully and effectively in the design and agreement of the REDD+ actions?</v>
      </c>
      <c r="D350" s="653"/>
      <c r="E350" s="653"/>
      <c r="F350" s="653"/>
      <c r="G350" s="653"/>
      <c r="H350" s="653"/>
      <c r="I350" s="653"/>
      <c r="J350" s="654"/>
      <c r="K350" s="176"/>
      <c r="L350" s="170"/>
      <c r="M350" s="170"/>
      <c r="Q350" s="162">
        <v>0</v>
      </c>
      <c r="R350" s="401"/>
      <c r="S350" s="138" t="str">
        <f t="shared" si="134"/>
        <v/>
      </c>
      <c r="T350" s="401"/>
      <c r="U350" s="401"/>
      <c r="V350" s="412"/>
      <c r="W350" s="388" t="s">
        <v>444</v>
      </c>
      <c r="X350" s="402" t="s">
        <v>138</v>
      </c>
      <c r="Y350" s="414">
        <v>6</v>
      </c>
      <c r="Z350" s="499" t="str">
        <f t="shared" si="135"/>
        <v/>
      </c>
      <c r="AA350" s="119" t="s">
        <v>314</v>
      </c>
      <c r="AB350" s="119" t="s">
        <v>43</v>
      </c>
      <c r="AC350" s="119" t="s">
        <v>43</v>
      </c>
      <c r="AD350" s="119" t="s">
        <v>452</v>
      </c>
      <c r="AE350" s="406" t="str">
        <f t="shared" si="136"/>
        <v/>
      </c>
      <c r="AF350" s="406" t="str">
        <f t="shared" si="137"/>
        <v>Increased likelihood of conflict and criticism from relevant stakeholders during REDD+ implementation. Please give further details.</v>
      </c>
      <c r="AG350" s="485" t="str">
        <f t="array" ref="AG350">IFERROR((IF(ROWS(AG$345:AG350)&gt;COUNTA(AE:AE),"",INDEX(AE:AE,SMALL(IF(AE$345:AE$352&lt;&gt;"",ROW(AE$345:AE$352)),ROWS(AG$345:AG350))))),"")</f>
        <v/>
      </c>
      <c r="AH350" s="416" t="str">
        <f t="array" ref="AH350">IFERROR((IF(ROWS(AH$345:AH350)&gt;COUNTA(AF:AF),"",INDEX(AF:AF,SMALL(IF(AF$345:AF$352&lt;&gt;"",ROW(AF$345:AF$352)),ROWS(AH$345:AH350))))),"")</f>
        <v>Relevant stakeholders won’t/don’t receive necessary information to engage effectively in REDD+ actions. Please give further details.</v>
      </c>
      <c r="AI350" s="409">
        <v>6</v>
      </c>
      <c r="AJ350" s="500" t="str">
        <f t="shared" si="132"/>
        <v>6.       Have the relevant stakeholders been consulted fully and effectively in the design and agreement of the REDD+ actions?</v>
      </c>
      <c r="AK350" s="406" t="str">
        <f t="shared" si="133"/>
        <v/>
      </c>
      <c r="AL350" s="501" t="str">
        <f t="array" ref="AL350">IFERROR((IF(ROWS(AL$345:AL350)&gt;COUNTA(AK:AK),"",INDEX(AK:AK,SMALL(IF(AK$345:AK$352&lt;&gt;"",ROW(AK$345:AK$352)),ROWS(AL$345:AL350))))),"")</f>
        <v/>
      </c>
      <c r="AM350" s="417" t="s">
        <v>43</v>
      </c>
      <c r="AN350" s="412"/>
      <c r="AO350" s="412"/>
      <c r="AP350" s="412"/>
      <c r="AQ350" s="52"/>
      <c r="AR350" s="412"/>
      <c r="AS350" s="412"/>
      <c r="AT350" s="52"/>
      <c r="AU350" s="412"/>
      <c r="AV350" s="412"/>
      <c r="AW350" s="412"/>
      <c r="AX350" s="412"/>
      <c r="AY350" s="412"/>
    </row>
    <row r="351" spans="3:72" s="76" customFormat="1" ht="30" hidden="1" customHeight="1" x14ac:dyDescent="0.25">
      <c r="C351" s="652" t="str">
        <f t="shared" ref="C351" si="138">W351</f>
        <v>7.       Has a process been established for those impacted/affected by REDD+ actions to have their complaints heard and addressed?</v>
      </c>
      <c r="D351" s="653"/>
      <c r="E351" s="653"/>
      <c r="F351" s="653"/>
      <c r="G351" s="653"/>
      <c r="H351" s="653"/>
      <c r="I351" s="653"/>
      <c r="J351" s="654"/>
      <c r="K351" s="255"/>
      <c r="L351" s="256"/>
      <c r="M351" s="256"/>
      <c r="Q351" s="162">
        <v>0</v>
      </c>
      <c r="R351" s="401"/>
      <c r="S351" s="138" t="str">
        <f t="shared" si="134"/>
        <v/>
      </c>
      <c r="T351" s="401"/>
      <c r="U351" s="401"/>
      <c r="V351" s="412"/>
      <c r="W351" s="388" t="s">
        <v>445</v>
      </c>
      <c r="X351" s="402" t="s">
        <v>138</v>
      </c>
      <c r="Y351" s="403">
        <v>7</v>
      </c>
      <c r="Z351" s="499" t="str">
        <f t="shared" si="135"/>
        <v/>
      </c>
      <c r="AA351" s="119" t="s">
        <v>209</v>
      </c>
      <c r="AB351" s="119" t="s">
        <v>43</v>
      </c>
      <c r="AC351" s="119" t="s">
        <v>43</v>
      </c>
      <c r="AD351" s="119" t="s">
        <v>212</v>
      </c>
      <c r="AE351" s="406" t="str">
        <f t="shared" si="136"/>
        <v/>
      </c>
      <c r="AF351" s="486" t="str">
        <f t="shared" si="137"/>
        <v>Increased likelihood that conflicts between stakeholders could result in escalation due to lack of mechanism/procedures to manage grievances effectively. Please give further details.</v>
      </c>
      <c r="AG351" s="502" t="s">
        <v>43</v>
      </c>
      <c r="AH351" s="503" t="str">
        <f t="array" ref="AH351">IFERROR((IF(ROWS(AH$345:AH351)&gt;COUNTA(AF:AF),"",INDEX(AF:AF,SMALL(IF(AF$345:AF$352&lt;&gt;"",ROW(AF$345:AF$352)),ROWS(AH$345:AH351))))),"")</f>
        <v/>
      </c>
      <c r="AI351" s="409">
        <v>7</v>
      </c>
      <c r="AJ351" s="500" t="str">
        <f t="shared" si="132"/>
        <v>7.       Has a process been established for those impacted/affected by REDD+ actions to have their complaints heard and addressed?</v>
      </c>
      <c r="AK351" s="406" t="str">
        <f t="shared" si="133"/>
        <v/>
      </c>
      <c r="AL351" s="501" t="str">
        <f t="array" ref="AL351">IFERROR((IF(ROWS(AL$345:AL351)&gt;COUNTA(AK:AK),"",INDEX(AK:AK,SMALL(IF(AK$345:AK$352&lt;&gt;"",ROW(AK$345:AK$352)),ROWS(AL$345:AL351))))),"")</f>
        <v/>
      </c>
      <c r="AM351" s="417" t="s">
        <v>43</v>
      </c>
      <c r="AN351" s="412"/>
      <c r="AO351" s="412"/>
      <c r="AP351" s="412"/>
      <c r="AQ351" s="52"/>
      <c r="AR351" s="412"/>
      <c r="AS351" s="412"/>
      <c r="AT351" s="52"/>
      <c r="AU351" s="412"/>
      <c r="AV351" s="412"/>
      <c r="AW351" s="412"/>
      <c r="AX351" s="412"/>
      <c r="AY351" s="412"/>
    </row>
    <row r="352" spans="3:72" s="76" customFormat="1" ht="30" hidden="1" customHeight="1" thickBot="1" x14ac:dyDescent="0.3">
      <c r="C352" s="635" t="str">
        <f t="shared" si="129"/>
        <v>8.       Has a process been established to ensure the timely dissemination of information about REDD+ actions to relevant stakeholders in an accessible form and language?</v>
      </c>
      <c r="D352" s="636"/>
      <c r="E352" s="636"/>
      <c r="F352" s="636"/>
      <c r="G352" s="636"/>
      <c r="H352" s="636"/>
      <c r="I352" s="636"/>
      <c r="J352" s="637"/>
      <c r="K352" s="177"/>
      <c r="L352" s="171"/>
      <c r="M352" s="171"/>
      <c r="Q352" s="162">
        <v>0</v>
      </c>
      <c r="R352" s="401"/>
      <c r="S352" s="138" t="str">
        <f t="shared" si="134"/>
        <v/>
      </c>
      <c r="T352" s="401"/>
      <c r="U352" s="401"/>
      <c r="V352" s="412"/>
      <c r="W352" s="388" t="s">
        <v>446</v>
      </c>
      <c r="X352" s="402" t="s">
        <v>138</v>
      </c>
      <c r="Y352" s="414">
        <v>8</v>
      </c>
      <c r="Z352" s="499" t="str">
        <f t="shared" si="135"/>
        <v/>
      </c>
      <c r="AA352" s="119" t="s">
        <v>210</v>
      </c>
      <c r="AB352" s="119" t="s">
        <v>43</v>
      </c>
      <c r="AC352" s="119" t="s">
        <v>43</v>
      </c>
      <c r="AD352" s="119" t="s">
        <v>213</v>
      </c>
      <c r="AE352" s="406" t="str">
        <f t="shared" si="136"/>
        <v/>
      </c>
      <c r="AF352" s="486" t="str">
        <f t="shared" si="137"/>
        <v>Relevant stakeholders won’t/don’t receive necessary information to engage effectively in REDD+ actions. Please give further details.</v>
      </c>
      <c r="AG352" s="504" t="s">
        <v>43</v>
      </c>
      <c r="AH352" s="505" t="str">
        <f t="array" ref="AH352">IFERROR((IF(ROWS(AH$345:AH352)&gt;COUNTA(AF:AF),"",INDEX(AF:AF,SMALL(IF(AF$345:AF$352&lt;&gt;"",ROW(AF$345:AF$352)),ROWS(AH$345:AH352))))),"")</f>
        <v/>
      </c>
      <c r="AI352" s="409">
        <v>8</v>
      </c>
      <c r="AJ352" s="500" t="str">
        <f t="shared" si="132"/>
        <v>8.       Has a process been established to ensure the timely dissemination of information about REDD+ actions to relevant stakeholders in an accessible form and language?</v>
      </c>
      <c r="AK352" s="406" t="str">
        <f t="shared" si="133"/>
        <v/>
      </c>
      <c r="AL352" s="501" t="str">
        <f t="array" ref="AL352">IFERROR((IF(ROWS(AL$345:AL352)&gt;COUNTA(AK:AK),"",INDEX(AK:AK,SMALL(IF(AK$345:AK$352&lt;&gt;"",ROW(AK$345:AK$352)),ROWS(AL$345:AL352))))),"")</f>
        <v/>
      </c>
      <c r="AM352" s="417" t="s">
        <v>43</v>
      </c>
      <c r="AN352" s="412"/>
      <c r="AO352" s="412"/>
      <c r="AP352" s="412"/>
      <c r="AQ352" s="52"/>
      <c r="AR352" s="412"/>
      <c r="AS352" s="412"/>
      <c r="AT352" s="52"/>
      <c r="AU352" s="412"/>
      <c r="AV352" s="412"/>
      <c r="AW352" s="412"/>
      <c r="AX352" s="412"/>
      <c r="AY352" s="412"/>
    </row>
    <row r="353" spans="3:68" s="76" customFormat="1" ht="0.95" hidden="1" customHeight="1" x14ac:dyDescent="0.25">
      <c r="C353" s="274"/>
      <c r="D353" s="274"/>
      <c r="E353" s="274"/>
      <c r="F353" s="274"/>
      <c r="G353" s="274"/>
      <c r="H353" s="274"/>
      <c r="I353" s="274"/>
      <c r="J353" s="274"/>
      <c r="K353" s="275"/>
      <c r="L353" s="275"/>
      <c r="M353" s="275"/>
      <c r="P353" s="273"/>
      <c r="Q353" s="412"/>
      <c r="R353" s="401"/>
      <c r="S353" s="268"/>
      <c r="T353" s="401"/>
      <c r="U353" s="401"/>
      <c r="V353" s="412"/>
      <c r="W353" s="391"/>
      <c r="X353" s="423"/>
      <c r="Y353" s="497"/>
      <c r="Z353" s="506"/>
      <c r="AA353" s="271"/>
      <c r="AB353" s="271" t="s">
        <v>43</v>
      </c>
      <c r="AC353" s="426"/>
      <c r="AD353" s="426"/>
      <c r="AE353" s="420"/>
      <c r="AF353" s="420"/>
      <c r="AG353" s="420"/>
      <c r="AH353" s="409"/>
      <c r="AI353" s="355"/>
      <c r="AJ353" s="420"/>
      <c r="AK353" s="426"/>
      <c r="AL353" s="420"/>
      <c r="AM353" s="417"/>
      <c r="AN353" s="412"/>
      <c r="AO353" s="412"/>
      <c r="AP353" s="412"/>
      <c r="AQ353" s="52"/>
      <c r="AR353" s="412"/>
      <c r="AS353" s="412"/>
      <c r="AT353" s="52"/>
      <c r="AU353" s="412"/>
      <c r="AV353" s="412"/>
      <c r="AW353" s="412"/>
      <c r="AX353" s="412"/>
      <c r="AY353" s="412"/>
    </row>
    <row r="354" spans="3:68" s="76" customFormat="1" ht="0.95" hidden="1" customHeight="1" x14ac:dyDescent="0.25">
      <c r="C354" s="274"/>
      <c r="D354" s="274"/>
      <c r="E354" s="274"/>
      <c r="F354" s="274"/>
      <c r="G354" s="274"/>
      <c r="H354" s="274"/>
      <c r="I354" s="274"/>
      <c r="J354" s="274"/>
      <c r="K354" s="275"/>
      <c r="L354" s="275"/>
      <c r="M354" s="275"/>
      <c r="P354" s="273"/>
      <c r="Q354" s="412"/>
      <c r="R354" s="401"/>
      <c r="S354" s="268"/>
      <c r="T354" s="401"/>
      <c r="U354" s="401"/>
      <c r="V354" s="412"/>
      <c r="W354" s="391"/>
      <c r="X354" s="423"/>
      <c r="Y354" s="497"/>
      <c r="Z354" s="506"/>
      <c r="AA354" s="271"/>
      <c r="AB354" s="271"/>
      <c r="AC354" s="426"/>
      <c r="AD354" s="426"/>
      <c r="AE354" s="420"/>
      <c r="AF354" s="420"/>
      <c r="AG354" s="420"/>
      <c r="AH354" s="409"/>
      <c r="AI354" s="355"/>
      <c r="AJ354" s="420"/>
      <c r="AK354" s="426"/>
      <c r="AL354" s="420"/>
      <c r="AM354" s="417"/>
      <c r="AN354" s="412"/>
      <c r="AO354" s="412"/>
      <c r="AP354" s="412"/>
      <c r="AQ354" s="52"/>
      <c r="AR354" s="412"/>
      <c r="AS354" s="412"/>
      <c r="AT354" s="52"/>
      <c r="AU354" s="412"/>
      <c r="AV354" s="412"/>
      <c r="AW354" s="412"/>
      <c r="AX354" s="412"/>
      <c r="AY354" s="412"/>
    </row>
    <row r="355" spans="3:68" ht="66" hidden="1" customHeight="1" x14ac:dyDescent="0.25">
      <c r="S355" s="52"/>
      <c r="X355" s="389"/>
      <c r="Y355" s="428"/>
      <c r="Z355" s="428"/>
      <c r="AA355" s="128">
        <f>$V$22</f>
        <v>0</v>
      </c>
      <c r="AB355" s="121"/>
      <c r="AC355" s="428"/>
      <c r="AD355" s="411" t="s">
        <v>43</v>
      </c>
      <c r="BN355"/>
      <c r="BO355"/>
      <c r="BP355"/>
    </row>
    <row r="356" spans="3:68" hidden="1" x14ac:dyDescent="0.25">
      <c r="C356" s="642"/>
      <c r="D356" s="642"/>
      <c r="E356" s="642"/>
      <c r="F356" s="642"/>
      <c r="G356" s="642"/>
      <c r="H356" s="642"/>
      <c r="I356" s="642"/>
      <c r="J356" s="642"/>
      <c r="P356" s="34"/>
      <c r="R356" s="429"/>
      <c r="S356" s="429"/>
      <c r="T356" s="429"/>
      <c r="U356" s="429"/>
      <c r="W356" s="474" t="str">
        <f>$W$76</f>
        <v>Click on the "-" icon on the left to minimize the view.</v>
      </c>
      <c r="X356" s="389"/>
      <c r="Y356" s="428"/>
      <c r="Z356" s="428"/>
      <c r="AA356" s="128"/>
      <c r="AB356" s="121"/>
      <c r="AC356" s="428"/>
      <c r="AD356" s="411"/>
      <c r="BN356"/>
      <c r="BO356"/>
      <c r="BP356"/>
    </row>
    <row r="357" spans="3:68" ht="15" hidden="1" customHeight="1" x14ac:dyDescent="0.25">
      <c r="C357" s="631"/>
      <c r="D357" s="631"/>
      <c r="E357" s="631"/>
      <c r="F357" s="631"/>
      <c r="G357" s="631"/>
      <c r="H357" s="631"/>
      <c r="I357" s="631"/>
      <c r="J357" s="631"/>
      <c r="P357" s="34"/>
      <c r="R357" s="429"/>
      <c r="S357" s="429"/>
      <c r="T357" s="429"/>
      <c r="U357" s="429"/>
      <c r="W357" s="475" t="str">
        <f>$W$77</f>
        <v>Click on the "+" icon on the left to extend the view and go through the guiding questions.</v>
      </c>
      <c r="X357" s="430"/>
      <c r="Y357" s="430"/>
      <c r="Z357" s="430"/>
      <c r="AA357" s="430"/>
      <c r="AB357" s="430"/>
      <c r="AC357" s="430"/>
      <c r="AD357" s="430"/>
    </row>
    <row r="358" spans="3:68" hidden="1" x14ac:dyDescent="0.25">
      <c r="C358" s="151"/>
      <c r="D358" s="152"/>
      <c r="E358" s="152"/>
      <c r="F358" s="152"/>
      <c r="G358" s="152"/>
      <c r="H358" s="152"/>
      <c r="I358" s="152"/>
      <c r="J358" s="152"/>
      <c r="P358" s="34"/>
      <c r="R358" s="429"/>
      <c r="S358" s="429"/>
      <c r="T358" s="429"/>
      <c r="U358" s="429"/>
    </row>
    <row r="359" spans="3:68" hidden="1" x14ac:dyDescent="0.25">
      <c r="C359" s="151"/>
      <c r="D359" s="152"/>
      <c r="E359" s="152"/>
      <c r="F359" s="152"/>
      <c r="G359" s="152"/>
      <c r="H359" s="152"/>
      <c r="I359" s="152"/>
      <c r="J359" s="152"/>
      <c r="P359" s="34"/>
      <c r="R359" s="429"/>
      <c r="S359" s="429"/>
      <c r="T359" s="429"/>
      <c r="U359" s="429"/>
    </row>
    <row r="360" spans="3:68" hidden="1" x14ac:dyDescent="0.25">
      <c r="C360" s="151"/>
      <c r="D360" s="152"/>
      <c r="E360" s="152"/>
      <c r="F360" s="152"/>
      <c r="G360" s="152"/>
      <c r="H360" s="152"/>
      <c r="I360" s="152"/>
      <c r="J360" s="152"/>
      <c r="P360" s="34"/>
      <c r="R360" s="429"/>
      <c r="S360" s="429"/>
      <c r="T360" s="429"/>
      <c r="U360" s="429"/>
      <c r="W360" s="431" t="str">
        <f>$W$80</f>
        <v xml:space="preserve">(Draft) OUTPUT TABLE </v>
      </c>
    </row>
    <row r="361" spans="3:68" ht="15.75" hidden="1" x14ac:dyDescent="0.25">
      <c r="C361" s="92" t="str">
        <f>W361</f>
        <v>Table 2:</v>
      </c>
      <c r="D361" s="8" t="str">
        <f>X361</f>
        <v>Benefits and Risks relating to</v>
      </c>
      <c r="G361" s="8"/>
      <c r="I361" s="8"/>
      <c r="P361" s="34"/>
      <c r="R361" s="429"/>
      <c r="S361" s="429"/>
      <c r="T361" s="429"/>
      <c r="U361" s="429"/>
      <c r="W361" s="493" t="str">
        <f>$W$81</f>
        <v>Table 2:</v>
      </c>
      <c r="X361" s="493" t="str">
        <f>$X$81</f>
        <v>Benefits and Risks relating to</v>
      </c>
    </row>
    <row r="362" spans="3:68" ht="15.75" hidden="1" customHeight="1" x14ac:dyDescent="0.25">
      <c r="D362" s="95" t="str">
        <f>X362</f>
        <v>Safeguard (d) - Full and effective participation of stakeholders.</v>
      </c>
      <c r="F362" s="93"/>
      <c r="G362" s="93"/>
      <c r="H362" s="93"/>
      <c r="I362" s="93"/>
      <c r="J362" s="93"/>
      <c r="K362" s="93"/>
      <c r="L362" s="93"/>
      <c r="M362" s="93"/>
      <c r="P362" s="34"/>
      <c r="R362" s="429"/>
      <c r="S362" s="429"/>
      <c r="T362" s="429"/>
      <c r="U362" s="429"/>
      <c r="W362" s="433"/>
      <c r="X362" s="434" t="str">
        <f>$AA$17</f>
        <v>Safeguard (d) - Full and effective participation of stakeholders.</v>
      </c>
    </row>
    <row r="363" spans="3:68" hidden="1" x14ac:dyDescent="0.25"/>
    <row r="364" spans="3:68" ht="30" hidden="1" customHeight="1" x14ac:dyDescent="0.25">
      <c r="C364" s="665" t="str">
        <f>W364</f>
        <v>Benefits relevant to safeguard</v>
      </c>
      <c r="D364" s="708" t="str">
        <f>X364</f>
        <v>REDD+ actions from Module 1 (not all actions may have benefits relevant to the safeguard)</v>
      </c>
      <c r="E364" s="709"/>
      <c r="F364" s="709"/>
      <c r="G364" s="709"/>
      <c r="H364" s="710"/>
      <c r="I364" s="288"/>
      <c r="J364" s="281" t="str">
        <f>AC364</f>
        <v>Benefits</v>
      </c>
      <c r="K364" s="643" t="str">
        <f>AH364</f>
        <v>Rank of benefits</v>
      </c>
      <c r="L364" s="644"/>
      <c r="M364" s="644"/>
      <c r="N364" s="645"/>
      <c r="O364" s="58"/>
      <c r="P364"/>
      <c r="Q364" s="137" t="s">
        <v>128</v>
      </c>
      <c r="S364" s="137" t="s">
        <v>128</v>
      </c>
      <c r="W364" s="713" t="str">
        <f>$W$84</f>
        <v>Benefits relevant to safeguard</v>
      </c>
      <c r="X364" s="690" t="str">
        <f>$X$84</f>
        <v>REDD+ actions from Module 1 (not all actions may have benefits relevant to the safeguard)</v>
      </c>
      <c r="Y364" s="692"/>
      <c r="Z364" s="692"/>
      <c r="AA364" s="692"/>
      <c r="AB364" s="691"/>
      <c r="AC364" s="690" t="str">
        <f>$AC$84</f>
        <v>Benefits</v>
      </c>
      <c r="AD364" s="692"/>
      <c r="AE364" s="692"/>
      <c r="AF364" s="692"/>
      <c r="AG364" s="691"/>
      <c r="AH364" s="690" t="str">
        <f>$AH$84</f>
        <v>Rank of benefits</v>
      </c>
      <c r="AI364" s="691"/>
      <c r="AL364" s="137" t="s">
        <v>132</v>
      </c>
      <c r="AR364" s="137" t="s">
        <v>130</v>
      </c>
      <c r="AU364" s="137" t="s">
        <v>126</v>
      </c>
    </row>
    <row r="365" spans="3:68" ht="39.950000000000003" hidden="1" customHeight="1" x14ac:dyDescent="0.25">
      <c r="C365" s="666"/>
      <c r="D365" s="646" t="str">
        <f>LOOKUP($Q$365,$AE$397:$AE$399,$AC$397:$AC$399)</f>
        <v>CLICK FOR AN EXAMPLE:</v>
      </c>
      <c r="E365" s="647"/>
      <c r="F365" s="647"/>
      <c r="G365" s="647"/>
      <c r="H365" s="648"/>
      <c r="I365" s="285"/>
      <c r="J365" s="323" t="str">
        <f>LOOKUP(Q365,AE397:AE400,AD397:AD400)</f>
        <v>(To see a sample benefit, first select a sample REDD+ action from the drop-down list on the left)</v>
      </c>
      <c r="K365" s="672" t="str">
        <f>AH365</f>
        <v>Probability</v>
      </c>
      <c r="L365" s="673"/>
      <c r="M365" s="672" t="str">
        <f>AI365</f>
        <v>Impact</v>
      </c>
      <c r="N365" s="673"/>
      <c r="O365" s="58"/>
      <c r="P365"/>
      <c r="Q365" s="436">
        <v>1</v>
      </c>
      <c r="R365" s="437" t="s">
        <v>96</v>
      </c>
      <c r="S365" s="438" t="s">
        <v>93</v>
      </c>
      <c r="T365" s="438" t="s">
        <v>94</v>
      </c>
      <c r="W365" s="714"/>
      <c r="X365" s="439"/>
      <c r="Y365" s="725"/>
      <c r="Z365" s="725"/>
      <c r="AA365" s="725"/>
      <c r="AB365" s="726"/>
      <c r="AC365" s="440"/>
      <c r="AD365" s="711"/>
      <c r="AE365" s="711"/>
      <c r="AF365" s="711"/>
      <c r="AG365" s="712"/>
      <c r="AH365" s="494" t="str">
        <f>$AH$85</f>
        <v>Probability</v>
      </c>
      <c r="AI365" s="494" t="str">
        <f>$AI$85</f>
        <v>Impact</v>
      </c>
      <c r="AL365" s="438" t="str">
        <f>$X$84</f>
        <v>REDD+ actions from Module 1 (not all actions may have benefits relevant to the safeguard)</v>
      </c>
      <c r="AM365" s="438" t="str">
        <f>$AC$84</f>
        <v>Benefits</v>
      </c>
      <c r="AN365" s="438" t="str">
        <f t="shared" ref="AN365:AN371" si="139">AH365</f>
        <v>Probability</v>
      </c>
      <c r="AO365" s="438" t="str">
        <f t="shared" ref="AO365:AO371" si="140">AI365</f>
        <v>Impact</v>
      </c>
      <c r="AP365" s="442" t="s">
        <v>129</v>
      </c>
      <c r="AR365" s="138">
        <f>MAX(AP366:AP376)</f>
        <v>0</v>
      </c>
      <c r="AT365" s="442" t="s">
        <v>131</v>
      </c>
      <c r="AU365" s="438" t="str">
        <f>$X$84</f>
        <v>REDD+ actions from Module 1 (not all actions may have benefits relevant to the safeguard)</v>
      </c>
      <c r="AV365" s="438" t="str">
        <f>$AC$84</f>
        <v>Benefits</v>
      </c>
      <c r="AW365" s="438" t="str">
        <f>AN365</f>
        <v>Probability</v>
      </c>
      <c r="AX365" s="438" t="str">
        <f>AO365</f>
        <v>Impact</v>
      </c>
      <c r="BI365"/>
      <c r="BJ365"/>
      <c r="BM365" s="78" t="s">
        <v>56</v>
      </c>
      <c r="BN365" s="78" t="s">
        <v>72</v>
      </c>
      <c r="BO365" s="78" t="s">
        <v>71</v>
      </c>
      <c r="BP365" s="79"/>
    </row>
    <row r="366" spans="3:68" ht="37.5" hidden="1" customHeight="1" x14ac:dyDescent="0.25">
      <c r="C366" s="666"/>
      <c r="D366" s="74"/>
      <c r="E366" s="629"/>
      <c r="F366" s="629"/>
      <c r="G366" s="629"/>
      <c r="H366" s="629"/>
      <c r="I366" s="74" t="s">
        <v>49</v>
      </c>
      <c r="J366" s="284"/>
      <c r="K366" s="582"/>
      <c r="L366" s="584"/>
      <c r="M366" s="584"/>
      <c r="N366" s="584"/>
      <c r="O366" s="58"/>
      <c r="P366"/>
      <c r="Q366" s="138">
        <v>1</v>
      </c>
      <c r="S366" s="138">
        <v>1</v>
      </c>
      <c r="T366" s="138">
        <v>1</v>
      </c>
      <c r="W366" s="714"/>
      <c r="X366" s="443" t="s">
        <v>49</v>
      </c>
      <c r="Y366" s="670" t="str">
        <f>LOOKUP(Q366,$AG$13:$AG$29,$AH$13:$AH$29)</f>
        <v/>
      </c>
      <c r="Z366" s="670"/>
      <c r="AA366" s="670"/>
      <c r="AB366" s="671"/>
      <c r="AC366" s="443" t="s">
        <v>49</v>
      </c>
      <c r="AD366" s="670" t="str">
        <f t="shared" ref="AD366:AD376" si="141">IF(J366=0,"",J366)</f>
        <v/>
      </c>
      <c r="AE366" s="670"/>
      <c r="AF366" s="670"/>
      <c r="AG366" s="671"/>
      <c r="AH366" s="444" t="str">
        <f t="shared" ref="AH366" si="142">LOOKUP(S366,$AL$13:$AL$16,$AM$13:$AM$16)</f>
        <v/>
      </c>
      <c r="AI366" s="444" t="str">
        <f>LOOKUP(T366,$AL$13:$AL$16,$AN$13:$AN$16)</f>
        <v/>
      </c>
      <c r="AL366" s="445" t="str">
        <f t="shared" ref="AL366:AL371" si="143">Y366</f>
        <v/>
      </c>
      <c r="AM366" s="445" t="str">
        <f t="shared" ref="AM366:AM371" si="144">AD366</f>
        <v/>
      </c>
      <c r="AN366" s="446" t="str">
        <f t="shared" si="139"/>
        <v/>
      </c>
      <c r="AO366" s="447" t="str">
        <f t="shared" si="140"/>
        <v/>
      </c>
      <c r="AP366" s="448">
        <f t="shared" ref="AP366:AP376" si="145">SUM(AND(AN366=$AL$34, AO366=$AM$34),AP365)</f>
        <v>0</v>
      </c>
      <c r="AT366" s="448">
        <v>1</v>
      </c>
      <c r="AU366" s="449" t="str">
        <f t="array" ref="AU366">IF($AT366&gt;$AR$365,"",INDEX(AL$366:AL$376,MATCH($AT366,$AP$366:$AP$376,0)))</f>
        <v/>
      </c>
      <c r="AV366" s="449" t="str">
        <f t="array" ref="AV366">IF($AT366&gt;$AR$365,"",INDEX(AM$366:AM$376,MATCH($AT366,$AP$366:$AP$376,0)))</f>
        <v/>
      </c>
      <c r="AW366" s="449" t="str">
        <f t="array" ref="AW366">IF($AT366&gt;$AR$365,"",INDEX(AN$366:AN$376,MATCH($AT366,$AP$366:$AP$376,0)))</f>
        <v/>
      </c>
      <c r="AX366" s="449" t="str">
        <f t="array" ref="AX366">IF($AT366&gt;$AR$365,"",INDEX(AO$366:AO$376,MATCH($AT366,$AP$366:$AP$376,0)))</f>
        <v/>
      </c>
      <c r="BI366"/>
      <c r="BJ366"/>
      <c r="BM366" s="80">
        <f t="shared" ref="BM366:BM376" si="146">COUNTIF($BN$86:$BN$91,"&lt;="&amp;BN366)</f>
        <v>1</v>
      </c>
      <c r="BN366" s="80" t="str">
        <f>IF(BF366=$AP$14,BI366,"xx")</f>
        <v>xx</v>
      </c>
      <c r="BO366" s="80" t="e">
        <f t="shared" ref="BO366:BO376" si="147">VLOOKUP(ROW()-ROW($BO$85),$BM$86:$BN$91,2,FALSE)</f>
        <v>#N/A</v>
      </c>
      <c r="BP366" s="81" t="e">
        <f>IF(COUNT(SEARCH({"xx";"xxx";"xxxx";"xxxxx";"xxxxxx";"xxxxxxx"},#REF!)),"-",BO366)</f>
        <v>#N/A</v>
      </c>
    </row>
    <row r="367" spans="3:68" ht="37.5" hidden="1" customHeight="1" x14ac:dyDescent="0.25">
      <c r="C367" s="666"/>
      <c r="D367" s="27"/>
      <c r="E367" s="641"/>
      <c r="F367" s="641"/>
      <c r="G367" s="641"/>
      <c r="H367" s="641"/>
      <c r="I367" s="27" t="s">
        <v>49</v>
      </c>
      <c r="J367" s="284"/>
      <c r="K367" s="582"/>
      <c r="L367" s="587"/>
      <c r="M367" s="587"/>
      <c r="N367" s="587"/>
      <c r="O367" s="58"/>
      <c r="P367"/>
      <c r="Q367" s="138">
        <v>1</v>
      </c>
      <c r="S367" s="138">
        <v>1</v>
      </c>
      <c r="T367" s="138">
        <v>1</v>
      </c>
      <c r="W367" s="714"/>
      <c r="X367" s="443" t="s">
        <v>49</v>
      </c>
      <c r="Y367" s="670" t="str">
        <f t="shared" ref="Y367:Y376" si="148">LOOKUP(Q367,$AG$13:$AG$29,$AH$13:$AH$29)</f>
        <v/>
      </c>
      <c r="Z367" s="670"/>
      <c r="AA367" s="670"/>
      <c r="AB367" s="671"/>
      <c r="AC367" s="443" t="s">
        <v>49</v>
      </c>
      <c r="AD367" s="670" t="str">
        <f t="shared" si="141"/>
        <v/>
      </c>
      <c r="AE367" s="670"/>
      <c r="AF367" s="670"/>
      <c r="AG367" s="671"/>
      <c r="AH367" s="444" t="str">
        <f t="shared" ref="AH367:AH376" si="149">LOOKUP(S367,$AL$13:$AL$16,$AM$13:$AM$16)</f>
        <v/>
      </c>
      <c r="AI367" s="444" t="str">
        <f t="shared" ref="AI367:AI376" si="150">LOOKUP(T367,$AL$13:$AL$16,$AN$13:$AN$16)</f>
        <v/>
      </c>
      <c r="AL367" s="450" t="str">
        <f t="shared" si="143"/>
        <v/>
      </c>
      <c r="AM367" s="450" t="str">
        <f t="shared" si="144"/>
        <v/>
      </c>
      <c r="AN367" s="451" t="str">
        <f t="shared" si="139"/>
        <v/>
      </c>
      <c r="AO367" s="452" t="str">
        <f t="shared" si="140"/>
        <v/>
      </c>
      <c r="AP367" s="448">
        <f t="shared" si="145"/>
        <v>0</v>
      </c>
      <c r="AT367" s="448">
        <v>2</v>
      </c>
      <c r="AU367" s="449" t="str">
        <f t="array" ref="AU367">IF($AT367&gt;$AR$365,"",INDEX(AL$366:AL$376,MATCH($AT367,$AP$366:$AP$376,0)))</f>
        <v/>
      </c>
      <c r="AV367" s="449" t="str">
        <f t="array" ref="AV367">IF($AT367&gt;$AR$365,"",INDEX(AM$366:AM$376,MATCH($AT367,$AP$366:$AP$376,0)))</f>
        <v/>
      </c>
      <c r="AW367" s="449" t="str">
        <f t="array" ref="AW367">IF($AT367&gt;$AR$365,"",INDEX(AN$366:AN$376,MATCH($AT367,$AP$366:$AP$376,0)))</f>
        <v/>
      </c>
      <c r="AX367" s="449" t="str">
        <f t="array" ref="AX367">IF($AT367&gt;$AR$365,"",INDEX(AO$366:AO$376,MATCH($AT367,$AP$366:$AP$376,0)))</f>
        <v/>
      </c>
      <c r="BI367"/>
      <c r="BJ367"/>
      <c r="BM367" s="80">
        <f t="shared" si="146"/>
        <v>2</v>
      </c>
      <c r="BN367" s="80" t="str">
        <f>IF(BF367=$AP$14,BI367,"xxx")</f>
        <v>xxx</v>
      </c>
      <c r="BO367" s="80" t="e">
        <f t="shared" si="147"/>
        <v>#N/A</v>
      </c>
      <c r="BP367" s="81" t="e">
        <f>IF(COUNT(SEARCH({"xx";"xxx";"xxxx";"xxxxx";"xxxxxx";"xxxxxxx"},#REF!)),"-",BO367)</f>
        <v>#N/A</v>
      </c>
    </row>
    <row r="368" spans="3:68" ht="38.25" hidden="1" customHeight="1" x14ac:dyDescent="0.25">
      <c r="C368" s="666"/>
      <c r="D368" s="27"/>
      <c r="E368" s="641"/>
      <c r="F368" s="641"/>
      <c r="G368" s="641"/>
      <c r="H368" s="641"/>
      <c r="I368" s="27" t="s">
        <v>49</v>
      </c>
      <c r="J368" s="284"/>
      <c r="K368" s="582"/>
      <c r="L368" s="587"/>
      <c r="M368" s="587"/>
      <c r="N368" s="587"/>
      <c r="O368" s="58"/>
      <c r="P368"/>
      <c r="Q368" s="138">
        <v>1</v>
      </c>
      <c r="S368" s="138">
        <v>1</v>
      </c>
      <c r="T368" s="138">
        <v>1</v>
      </c>
      <c r="W368" s="714"/>
      <c r="X368" s="443" t="s">
        <v>49</v>
      </c>
      <c r="Y368" s="670" t="str">
        <f t="shared" si="148"/>
        <v/>
      </c>
      <c r="Z368" s="670"/>
      <c r="AA368" s="670"/>
      <c r="AB368" s="671"/>
      <c r="AC368" s="443" t="s">
        <v>49</v>
      </c>
      <c r="AD368" s="670" t="str">
        <f t="shared" si="141"/>
        <v/>
      </c>
      <c r="AE368" s="670"/>
      <c r="AF368" s="670"/>
      <c r="AG368" s="671"/>
      <c r="AH368" s="444" t="str">
        <f t="shared" si="149"/>
        <v/>
      </c>
      <c r="AI368" s="444" t="str">
        <f t="shared" si="150"/>
        <v/>
      </c>
      <c r="AL368" s="450" t="str">
        <f t="shared" si="143"/>
        <v/>
      </c>
      <c r="AM368" s="450" t="str">
        <f t="shared" si="144"/>
        <v/>
      </c>
      <c r="AN368" s="451" t="str">
        <f t="shared" si="139"/>
        <v/>
      </c>
      <c r="AO368" s="452" t="str">
        <f t="shared" si="140"/>
        <v/>
      </c>
      <c r="AP368" s="448">
        <f t="shared" si="145"/>
        <v>0</v>
      </c>
      <c r="AT368" s="448">
        <v>3</v>
      </c>
      <c r="AU368" s="449" t="str">
        <f t="array" ref="AU368">IF($AT368&gt;$AR$365,"",INDEX(AL$366:AL$376,MATCH($AT368,$AP$366:$AP$376,0)))</f>
        <v/>
      </c>
      <c r="AV368" s="449" t="str">
        <f t="array" ref="AV368">IF($AT368&gt;$AR$365,"",INDEX(AM$366:AM$376,MATCH($AT368,$AP$366:$AP$376,0)))</f>
        <v/>
      </c>
      <c r="AW368" s="449" t="str">
        <f t="array" ref="AW368">IF($AT368&gt;$AR$365,"",INDEX(AN$366:AN$376,MATCH($AT368,$AP$366:$AP$376,0)))</f>
        <v/>
      </c>
      <c r="AX368" s="449" t="str">
        <f t="array" ref="AX368">IF($AT368&gt;$AR$365,"",INDEX(AO$366:AO$376,MATCH($AT368,$AP$366:$AP$376,0)))</f>
        <v/>
      </c>
      <c r="BI368"/>
      <c r="BJ368"/>
      <c r="BM368" s="80">
        <f t="shared" si="146"/>
        <v>3</v>
      </c>
      <c r="BN368" s="80" t="str">
        <f>IF(BF368=$AP$14,BI368,"xxxx")</f>
        <v>xxxx</v>
      </c>
      <c r="BO368" s="80" t="e">
        <f t="shared" si="147"/>
        <v>#N/A</v>
      </c>
      <c r="BP368" s="81" t="e">
        <f>IF(COUNT(SEARCH({"xx";"xxx";"xxxx";"xxxxx";"xxxxxx";"xxxxxxx"},#REF!)),"-",BO368)</f>
        <v>#N/A</v>
      </c>
    </row>
    <row r="369" spans="3:68" ht="37.5" hidden="1" customHeight="1" x14ac:dyDescent="0.25">
      <c r="C369" s="666"/>
      <c r="D369" s="27"/>
      <c r="E369" s="641"/>
      <c r="F369" s="641"/>
      <c r="G369" s="641"/>
      <c r="H369" s="641"/>
      <c r="I369" s="27" t="s">
        <v>49</v>
      </c>
      <c r="J369" s="284"/>
      <c r="K369" s="582"/>
      <c r="L369" s="587"/>
      <c r="M369" s="587"/>
      <c r="N369" s="587"/>
      <c r="O369" s="58"/>
      <c r="P369"/>
      <c r="Q369" s="138">
        <v>1</v>
      </c>
      <c r="S369" s="138">
        <v>1</v>
      </c>
      <c r="T369" s="138">
        <v>1</v>
      </c>
      <c r="W369" s="714"/>
      <c r="X369" s="443" t="s">
        <v>49</v>
      </c>
      <c r="Y369" s="670" t="str">
        <f t="shared" si="148"/>
        <v/>
      </c>
      <c r="Z369" s="670"/>
      <c r="AA369" s="670"/>
      <c r="AB369" s="671"/>
      <c r="AC369" s="443" t="s">
        <v>49</v>
      </c>
      <c r="AD369" s="670" t="str">
        <f t="shared" si="141"/>
        <v/>
      </c>
      <c r="AE369" s="670"/>
      <c r="AF369" s="670"/>
      <c r="AG369" s="671"/>
      <c r="AH369" s="444" t="str">
        <f t="shared" si="149"/>
        <v/>
      </c>
      <c r="AI369" s="444" t="str">
        <f t="shared" si="150"/>
        <v/>
      </c>
      <c r="AL369" s="450" t="str">
        <f t="shared" si="143"/>
        <v/>
      </c>
      <c r="AM369" s="450" t="str">
        <f t="shared" si="144"/>
        <v/>
      </c>
      <c r="AN369" s="451" t="str">
        <f t="shared" si="139"/>
        <v/>
      </c>
      <c r="AO369" s="452" t="str">
        <f t="shared" si="140"/>
        <v/>
      </c>
      <c r="AP369" s="448">
        <f t="shared" si="145"/>
        <v>0</v>
      </c>
      <c r="AT369" s="448">
        <v>4</v>
      </c>
      <c r="AU369" s="449" t="str">
        <f t="array" ref="AU369">IF($AT369&gt;$AR$365,"",INDEX(AL$366:AL$376,MATCH($AT369,$AP$366:$AP$376,0)))</f>
        <v/>
      </c>
      <c r="AV369" s="449" t="str">
        <f t="array" ref="AV369">IF($AT369&gt;$AR$365,"",INDEX(AM$366:AM$376,MATCH($AT369,$AP$366:$AP$376,0)))</f>
        <v/>
      </c>
      <c r="AW369" s="449" t="str">
        <f t="array" ref="AW369">IF($AT369&gt;$AR$365,"",INDEX(AN$366:AN$376,MATCH($AT369,$AP$366:$AP$376,0)))</f>
        <v/>
      </c>
      <c r="AX369" s="449" t="str">
        <f t="array" ref="AX369">IF($AT369&gt;$AR$365,"",INDEX(AO$366:AO$376,MATCH($AT369,$AP$366:$AP$376,0)))</f>
        <v/>
      </c>
      <c r="BI369"/>
      <c r="BJ369"/>
      <c r="BM369" s="80">
        <f t="shared" si="146"/>
        <v>4</v>
      </c>
      <c r="BN369" s="80" t="str">
        <f>IF(BF369=$AP$14,BI369,"xxxxx")</f>
        <v>xxxxx</v>
      </c>
      <c r="BO369" s="80" t="e">
        <f t="shared" si="147"/>
        <v>#N/A</v>
      </c>
      <c r="BP369" s="81" t="e">
        <f>IF(COUNT(SEARCH({"xx";"xxx";"xxxx";"xxxxx";"xxxxxx";"xxxxxxx"},#REF!)),"-",BO369)</f>
        <v>#N/A</v>
      </c>
    </row>
    <row r="370" spans="3:68" ht="37.5" hidden="1" customHeight="1" x14ac:dyDescent="0.25">
      <c r="C370" s="666"/>
      <c r="D370" s="27"/>
      <c r="E370" s="641"/>
      <c r="F370" s="641"/>
      <c r="G370" s="641"/>
      <c r="H370" s="641"/>
      <c r="I370" s="27" t="s">
        <v>49</v>
      </c>
      <c r="J370" s="284"/>
      <c r="K370" s="582"/>
      <c r="L370" s="587"/>
      <c r="M370" s="587"/>
      <c r="N370" s="587"/>
      <c r="O370" s="58"/>
      <c r="P370"/>
      <c r="Q370" s="138">
        <v>1</v>
      </c>
      <c r="S370" s="138">
        <v>1</v>
      </c>
      <c r="T370" s="138">
        <v>1</v>
      </c>
      <c r="W370" s="714"/>
      <c r="X370" s="443" t="s">
        <v>49</v>
      </c>
      <c r="Y370" s="670" t="str">
        <f t="shared" si="148"/>
        <v/>
      </c>
      <c r="Z370" s="670"/>
      <c r="AA370" s="670"/>
      <c r="AB370" s="671"/>
      <c r="AC370" s="443" t="s">
        <v>49</v>
      </c>
      <c r="AD370" s="670" t="str">
        <f t="shared" si="141"/>
        <v/>
      </c>
      <c r="AE370" s="670"/>
      <c r="AF370" s="670"/>
      <c r="AG370" s="671"/>
      <c r="AH370" s="444" t="str">
        <f t="shared" si="149"/>
        <v/>
      </c>
      <c r="AI370" s="444" t="str">
        <f t="shared" si="150"/>
        <v/>
      </c>
      <c r="AL370" s="450" t="str">
        <f t="shared" si="143"/>
        <v/>
      </c>
      <c r="AM370" s="450" t="str">
        <f t="shared" si="144"/>
        <v/>
      </c>
      <c r="AN370" s="451" t="str">
        <f t="shared" si="139"/>
        <v/>
      </c>
      <c r="AO370" s="452" t="str">
        <f t="shared" si="140"/>
        <v/>
      </c>
      <c r="AP370" s="448">
        <f t="shared" si="145"/>
        <v>0</v>
      </c>
      <c r="AT370" s="448">
        <v>5</v>
      </c>
      <c r="AU370" s="449" t="str">
        <f t="array" ref="AU370">IF($AT370&gt;$AR$365,"",INDEX(AL$366:AL$376,MATCH($AT370,$AP$366:$AP$376,0)))</f>
        <v/>
      </c>
      <c r="AV370" s="449" t="str">
        <f t="array" ref="AV370">IF($AT370&gt;$AR$365,"",INDEX(AM$366:AM$376,MATCH($AT370,$AP$366:$AP$376,0)))</f>
        <v/>
      </c>
      <c r="AW370" s="449" t="str">
        <f t="array" ref="AW370">IF($AT370&gt;$AR$365,"",INDEX(AN$366:AN$376,MATCH($AT370,$AP$366:$AP$376,0)))</f>
        <v/>
      </c>
      <c r="AX370" s="449" t="str">
        <f t="array" ref="AX370">IF($AT370&gt;$AR$365,"",INDEX(AO$366:AO$376,MATCH($AT370,$AP$366:$AP$376,0)))</f>
        <v/>
      </c>
      <c r="BI370"/>
      <c r="BJ370"/>
      <c r="BM370" s="80">
        <f t="shared" si="146"/>
        <v>5</v>
      </c>
      <c r="BN370" s="80" t="str">
        <f>IF(BF370=$AP$14,BI370,"xxxxxx")</f>
        <v>xxxxxx</v>
      </c>
      <c r="BO370" s="80" t="e">
        <f t="shared" si="147"/>
        <v>#N/A</v>
      </c>
      <c r="BP370" s="81" t="e">
        <f>IF(COUNT(SEARCH({"xx";"xxx";"xxxx";"xxxxx";"xxxxxx";"xxxxxxx"},#REF!)),"-",BO370)</f>
        <v>#N/A</v>
      </c>
    </row>
    <row r="371" spans="3:68" ht="37.5" hidden="1" customHeight="1" x14ac:dyDescent="0.25">
      <c r="C371" s="666"/>
      <c r="D371" s="27"/>
      <c r="E371" s="641"/>
      <c r="F371" s="641"/>
      <c r="G371" s="641"/>
      <c r="H371" s="641"/>
      <c r="I371" s="27" t="s">
        <v>49</v>
      </c>
      <c r="J371" s="284" t="s">
        <v>43</v>
      </c>
      <c r="K371" s="582"/>
      <c r="L371" s="587"/>
      <c r="M371" s="587"/>
      <c r="N371" s="587"/>
      <c r="O371" s="58"/>
      <c r="P371"/>
      <c r="Q371" s="138">
        <v>1</v>
      </c>
      <c r="S371" s="138">
        <v>1</v>
      </c>
      <c r="T371" s="138">
        <v>1</v>
      </c>
      <c r="W371" s="714"/>
      <c r="X371" s="453" t="s">
        <v>49</v>
      </c>
      <c r="Y371" s="670" t="str">
        <f t="shared" si="148"/>
        <v/>
      </c>
      <c r="Z371" s="670"/>
      <c r="AA371" s="670"/>
      <c r="AB371" s="671"/>
      <c r="AC371" s="453" t="s">
        <v>49</v>
      </c>
      <c r="AD371" s="694" t="str">
        <f t="shared" si="141"/>
        <v/>
      </c>
      <c r="AE371" s="694"/>
      <c r="AF371" s="694"/>
      <c r="AG371" s="695"/>
      <c r="AH371" s="444" t="str">
        <f t="shared" si="149"/>
        <v/>
      </c>
      <c r="AI371" s="444" t="str">
        <f t="shared" si="150"/>
        <v/>
      </c>
      <c r="AL371" s="450" t="str">
        <f t="shared" si="143"/>
        <v/>
      </c>
      <c r="AM371" s="450" t="str">
        <f t="shared" si="144"/>
        <v/>
      </c>
      <c r="AN371" s="451" t="str">
        <f t="shared" si="139"/>
        <v/>
      </c>
      <c r="AO371" s="452" t="str">
        <f t="shared" si="140"/>
        <v/>
      </c>
      <c r="AP371" s="448">
        <f t="shared" si="145"/>
        <v>0</v>
      </c>
      <c r="AT371" s="448">
        <v>6</v>
      </c>
      <c r="AU371" s="449" t="str">
        <f t="array" ref="AU371">IF($AT371&gt;$AR$365,"",INDEX(AL$366:AL$376,MATCH($AT371,$AP$366:$AP$376,0)))</f>
        <v/>
      </c>
      <c r="AV371" s="449" t="str">
        <f t="array" ref="AV371">IF($AT371&gt;$AR$365,"",INDEX(AM$366:AM$376,MATCH($AT371,$AP$366:$AP$376,0)))</f>
        <v/>
      </c>
      <c r="AW371" s="449" t="str">
        <f t="array" ref="AW371">IF($AT371&gt;$AR$365,"",INDEX(AN$366:AN$376,MATCH($AT371,$AP$366:$AP$376,0)))</f>
        <v/>
      </c>
      <c r="AX371" s="449" t="str">
        <f t="array" ref="AX371">IF($AT371&gt;$AR$365,"",INDEX(AO$366:AO$376,MATCH($AT371,$AP$366:$AP$376,0)))</f>
        <v/>
      </c>
      <c r="BI371"/>
      <c r="BJ371"/>
      <c r="BM371" s="80">
        <f t="shared" si="146"/>
        <v>6</v>
      </c>
      <c r="BN371" s="80" t="str">
        <f t="shared" ref="BN371:BN376" si="151">IF(BF371=$AP$14,BI371,"xxxxxxx")</f>
        <v>xxxxxxx</v>
      </c>
      <c r="BO371" s="80" t="e">
        <f t="shared" si="147"/>
        <v>#N/A</v>
      </c>
      <c r="BP371" s="81" t="b">
        <f>IF(COUNT(SEARCH({"XX";"XXX";"XXXX";"XXXXX";"XXXXXX";"XXXXXXX"},BO371)),BO371)</f>
        <v>0</v>
      </c>
    </row>
    <row r="372" spans="3:68" ht="37.5" hidden="1" customHeight="1" x14ac:dyDescent="0.25">
      <c r="C372" s="666"/>
      <c r="D372" s="27"/>
      <c r="E372" s="641"/>
      <c r="F372" s="641"/>
      <c r="G372" s="641"/>
      <c r="H372" s="641"/>
      <c r="I372" s="27" t="s">
        <v>49</v>
      </c>
      <c r="J372" s="284" t="s">
        <v>43</v>
      </c>
      <c r="K372" s="582"/>
      <c r="L372" s="587"/>
      <c r="M372" s="587"/>
      <c r="N372" s="587"/>
      <c r="O372" s="58"/>
      <c r="P372"/>
      <c r="Q372" s="138">
        <v>1</v>
      </c>
      <c r="S372" s="138">
        <v>1</v>
      </c>
      <c r="T372" s="138">
        <v>1</v>
      </c>
      <c r="W372" s="714"/>
      <c r="X372" s="453" t="s">
        <v>49</v>
      </c>
      <c r="Y372" s="670" t="str">
        <f t="shared" si="148"/>
        <v/>
      </c>
      <c r="Z372" s="670"/>
      <c r="AA372" s="670"/>
      <c r="AB372" s="671"/>
      <c r="AC372" s="453" t="s">
        <v>49</v>
      </c>
      <c r="AD372" s="694" t="str">
        <f t="shared" si="141"/>
        <v/>
      </c>
      <c r="AE372" s="694"/>
      <c r="AF372" s="694"/>
      <c r="AG372" s="695"/>
      <c r="AH372" s="444" t="str">
        <f t="shared" si="149"/>
        <v/>
      </c>
      <c r="AI372" s="444" t="str">
        <f t="shared" si="150"/>
        <v/>
      </c>
      <c r="AL372" s="450" t="str">
        <f>Y372</f>
        <v/>
      </c>
      <c r="AM372" s="450" t="str">
        <f>AD372</f>
        <v/>
      </c>
      <c r="AN372" s="451" t="str">
        <f t="shared" ref="AN372:AO375" si="152">AH372</f>
        <v/>
      </c>
      <c r="AO372" s="452" t="str">
        <f t="shared" si="152"/>
        <v/>
      </c>
      <c r="AP372" s="448">
        <f t="shared" si="145"/>
        <v>0</v>
      </c>
      <c r="AT372" s="448">
        <v>7</v>
      </c>
      <c r="AU372" s="449" t="str">
        <f t="array" ref="AU372">IF($AT372&gt;$AR$365,"",INDEX(AL$366:AL$376,MATCH($AT372,$AP$366:$AP$376,0)))</f>
        <v/>
      </c>
      <c r="AV372" s="449" t="str">
        <f t="array" ref="AV372">IF($AT372&gt;$AR$365,"",INDEX(AM$366:AM$376,MATCH($AT372,$AP$366:$AP$376,0)))</f>
        <v/>
      </c>
      <c r="AW372" s="449" t="str">
        <f t="array" ref="AW372">IF($AT372&gt;$AR$365,"",INDEX(AN$366:AN$376,MATCH($AT372,$AP$366:$AP$376,0)))</f>
        <v/>
      </c>
      <c r="AX372" s="449" t="str">
        <f t="array" ref="AX372">IF($AT372&gt;$AR$365,"",INDEX(AO$366:AO$376,MATCH($AT372,$AP$366:$AP$376,0)))</f>
        <v/>
      </c>
      <c r="BI372"/>
      <c r="BJ372"/>
      <c r="BM372" s="80">
        <f t="shared" si="146"/>
        <v>6</v>
      </c>
      <c r="BN372" s="80" t="str">
        <f t="shared" si="151"/>
        <v>xxxxxxx</v>
      </c>
      <c r="BO372" s="80" t="e">
        <f t="shared" si="147"/>
        <v>#N/A</v>
      </c>
      <c r="BP372" s="81" t="b">
        <f>IF(COUNT(SEARCH({"XX";"XXX";"XXXX";"XXXXX";"XXXXXX";"XXXXXXX"},BO372)),BO372)</f>
        <v>0</v>
      </c>
    </row>
    <row r="373" spans="3:68" ht="37.5" hidden="1" customHeight="1" x14ac:dyDescent="0.25">
      <c r="C373" s="666"/>
      <c r="D373" s="27"/>
      <c r="E373" s="641"/>
      <c r="F373" s="641"/>
      <c r="G373" s="641"/>
      <c r="H373" s="641"/>
      <c r="I373" s="27" t="s">
        <v>49</v>
      </c>
      <c r="J373" s="284"/>
      <c r="K373" s="582"/>
      <c r="L373" s="587"/>
      <c r="M373" s="587"/>
      <c r="N373" s="587"/>
      <c r="O373" s="58"/>
      <c r="P373"/>
      <c r="Q373" s="138">
        <v>1</v>
      </c>
      <c r="S373" s="138">
        <v>1</v>
      </c>
      <c r="T373" s="138">
        <v>1</v>
      </c>
      <c r="W373" s="714"/>
      <c r="X373" s="453" t="s">
        <v>49</v>
      </c>
      <c r="Y373" s="670" t="str">
        <f t="shared" si="148"/>
        <v/>
      </c>
      <c r="Z373" s="670"/>
      <c r="AA373" s="670"/>
      <c r="AB373" s="671"/>
      <c r="AC373" s="453" t="s">
        <v>49</v>
      </c>
      <c r="AD373" s="694" t="str">
        <f t="shared" si="141"/>
        <v/>
      </c>
      <c r="AE373" s="694"/>
      <c r="AF373" s="694"/>
      <c r="AG373" s="695"/>
      <c r="AH373" s="444" t="str">
        <f t="shared" si="149"/>
        <v/>
      </c>
      <c r="AI373" s="444" t="str">
        <f t="shared" si="150"/>
        <v/>
      </c>
      <c r="AL373" s="450" t="str">
        <f>Y373</f>
        <v/>
      </c>
      <c r="AM373" s="450" t="str">
        <f>AD373</f>
        <v/>
      </c>
      <c r="AN373" s="451" t="str">
        <f t="shared" si="152"/>
        <v/>
      </c>
      <c r="AO373" s="452" t="str">
        <f t="shared" si="152"/>
        <v/>
      </c>
      <c r="AP373" s="448">
        <f t="shared" si="145"/>
        <v>0</v>
      </c>
      <c r="AT373" s="448">
        <v>8</v>
      </c>
      <c r="AU373" s="449" t="str">
        <f t="array" ref="AU373">IF($AT373&gt;$AR$365,"",INDEX(AL$366:AL$376,MATCH($AT373,$AP$366:$AP$376,0)))</f>
        <v/>
      </c>
      <c r="AV373" s="449" t="str">
        <f t="array" ref="AV373">IF($AT373&gt;$AR$365,"",INDEX(AM$366:AM$376,MATCH($AT373,$AP$366:$AP$376,0)))</f>
        <v/>
      </c>
      <c r="AW373" s="449" t="str">
        <f t="array" ref="AW373">IF($AT373&gt;$AR$365,"",INDEX(AN$366:AN$376,MATCH($AT373,$AP$366:$AP$376,0)))</f>
        <v/>
      </c>
      <c r="AX373" s="449" t="str">
        <f t="array" ref="AX373">IF($AT373&gt;$AR$365,"",INDEX(AO$366:AO$376,MATCH($AT373,$AP$366:$AP$376,0)))</f>
        <v/>
      </c>
      <c r="BI373"/>
      <c r="BJ373"/>
      <c r="BM373" s="80">
        <f t="shared" si="146"/>
        <v>6</v>
      </c>
      <c r="BN373" s="80" t="str">
        <f t="shared" si="151"/>
        <v>xxxxxxx</v>
      </c>
      <c r="BO373" s="80" t="e">
        <f t="shared" si="147"/>
        <v>#N/A</v>
      </c>
      <c r="BP373" s="81" t="b">
        <f>IF(COUNT(SEARCH({"XX";"XXX";"XXXX";"XXXXX";"XXXXXX";"XXXXXXX"},BO373)),BO373)</f>
        <v>0</v>
      </c>
    </row>
    <row r="374" spans="3:68" ht="37.5" hidden="1" customHeight="1" x14ac:dyDescent="0.25">
      <c r="C374" s="666"/>
      <c r="D374" s="27"/>
      <c r="E374" s="641"/>
      <c r="F374" s="641"/>
      <c r="G374" s="641"/>
      <c r="H374" s="641"/>
      <c r="I374" s="27" t="s">
        <v>49</v>
      </c>
      <c r="J374" s="284"/>
      <c r="K374" s="582"/>
      <c r="L374" s="587"/>
      <c r="M374" s="587"/>
      <c r="N374" s="587"/>
      <c r="O374" s="58"/>
      <c r="P374"/>
      <c r="Q374" s="138">
        <v>1</v>
      </c>
      <c r="S374" s="138">
        <v>1</v>
      </c>
      <c r="T374" s="138">
        <v>1</v>
      </c>
      <c r="W374" s="714"/>
      <c r="X374" s="453" t="s">
        <v>49</v>
      </c>
      <c r="Y374" s="670" t="str">
        <f t="shared" si="148"/>
        <v/>
      </c>
      <c r="Z374" s="670"/>
      <c r="AA374" s="670"/>
      <c r="AB374" s="671"/>
      <c r="AC374" s="453" t="s">
        <v>49</v>
      </c>
      <c r="AD374" s="694" t="str">
        <f t="shared" si="141"/>
        <v/>
      </c>
      <c r="AE374" s="694"/>
      <c r="AF374" s="694"/>
      <c r="AG374" s="695"/>
      <c r="AH374" s="444" t="str">
        <f t="shared" si="149"/>
        <v/>
      </c>
      <c r="AI374" s="444" t="str">
        <f t="shared" si="150"/>
        <v/>
      </c>
      <c r="AL374" s="450" t="str">
        <f>Y374</f>
        <v/>
      </c>
      <c r="AM374" s="450" t="str">
        <f>AD374</f>
        <v/>
      </c>
      <c r="AN374" s="451" t="str">
        <f t="shared" si="152"/>
        <v/>
      </c>
      <c r="AO374" s="452" t="str">
        <f t="shared" si="152"/>
        <v/>
      </c>
      <c r="AP374" s="448">
        <f t="shared" si="145"/>
        <v>0</v>
      </c>
      <c r="AT374" s="448">
        <v>9</v>
      </c>
      <c r="AU374" s="449" t="str">
        <f t="array" ref="AU374">IF($AT374&gt;$AR$365,"",INDEX(AL$366:AL$376,MATCH($AT374,$AP$366:$AP$376,0)))</f>
        <v/>
      </c>
      <c r="AV374" s="449" t="str">
        <f t="array" ref="AV374">IF($AT374&gt;$AR$365,"",INDEX(AM$366:AM$376,MATCH($AT374,$AP$366:$AP$376,0)))</f>
        <v/>
      </c>
      <c r="AW374" s="449" t="str">
        <f t="array" ref="AW374">IF($AT374&gt;$AR$365,"",INDEX(AN$366:AN$376,MATCH($AT374,$AP$366:$AP$376,0)))</f>
        <v/>
      </c>
      <c r="AX374" s="449" t="str">
        <f t="array" ref="AX374">IF($AT374&gt;$AR$365,"",INDEX(AO$366:AO$376,MATCH($AT374,$AP$366:$AP$376,0)))</f>
        <v/>
      </c>
      <c r="BI374"/>
      <c r="BJ374"/>
      <c r="BM374" s="80">
        <f t="shared" si="146"/>
        <v>6</v>
      </c>
      <c r="BN374" s="80" t="str">
        <f t="shared" si="151"/>
        <v>xxxxxxx</v>
      </c>
      <c r="BO374" s="80" t="e">
        <f t="shared" si="147"/>
        <v>#N/A</v>
      </c>
      <c r="BP374" s="81" t="b">
        <f>IF(COUNT(SEARCH({"XX";"XXX";"XXXX";"XXXXX";"XXXXXX";"XXXXXXX"},BO374)),BO374)</f>
        <v>0</v>
      </c>
    </row>
    <row r="375" spans="3:68" ht="37.5" hidden="1" customHeight="1" x14ac:dyDescent="0.25">
      <c r="C375" s="666"/>
      <c r="D375" s="27"/>
      <c r="E375" s="641"/>
      <c r="F375" s="641"/>
      <c r="G375" s="641"/>
      <c r="H375" s="641"/>
      <c r="I375" s="27" t="s">
        <v>49</v>
      </c>
      <c r="J375" s="284"/>
      <c r="K375" s="582"/>
      <c r="L375" s="587"/>
      <c r="M375" s="587"/>
      <c r="N375" s="587"/>
      <c r="O375" s="58"/>
      <c r="P375"/>
      <c r="Q375" s="138">
        <v>1</v>
      </c>
      <c r="S375" s="138">
        <v>1</v>
      </c>
      <c r="T375" s="138">
        <v>1</v>
      </c>
      <c r="W375" s="714"/>
      <c r="X375" s="453" t="s">
        <v>49</v>
      </c>
      <c r="Y375" s="670" t="str">
        <f t="shared" si="148"/>
        <v/>
      </c>
      <c r="Z375" s="670"/>
      <c r="AA375" s="670"/>
      <c r="AB375" s="671"/>
      <c r="AC375" s="453" t="s">
        <v>49</v>
      </c>
      <c r="AD375" s="694" t="str">
        <f t="shared" si="141"/>
        <v/>
      </c>
      <c r="AE375" s="694"/>
      <c r="AF375" s="694"/>
      <c r="AG375" s="695"/>
      <c r="AH375" s="444" t="str">
        <f t="shared" si="149"/>
        <v/>
      </c>
      <c r="AI375" s="444" t="str">
        <f t="shared" si="150"/>
        <v/>
      </c>
      <c r="AL375" s="450" t="str">
        <f>Y375</f>
        <v/>
      </c>
      <c r="AM375" s="450" t="str">
        <f>AD375</f>
        <v/>
      </c>
      <c r="AN375" s="451" t="str">
        <f t="shared" si="152"/>
        <v/>
      </c>
      <c r="AO375" s="452" t="str">
        <f t="shared" si="152"/>
        <v/>
      </c>
      <c r="AP375" s="448">
        <f t="shared" si="145"/>
        <v>0</v>
      </c>
      <c r="AT375" s="448">
        <v>10</v>
      </c>
      <c r="AU375" s="449" t="str">
        <f t="array" ref="AU375">IF($AT375&gt;$AR$365,"",INDEX(AL$366:AL$376,MATCH($AT375,$AP$366:$AP$376,0)))</f>
        <v/>
      </c>
      <c r="AV375" s="449" t="str">
        <f t="array" ref="AV375">IF($AT375&gt;$AR$365,"",INDEX(AM$366:AM$376,MATCH($AT375,$AP$366:$AP$376,0)))</f>
        <v/>
      </c>
      <c r="AW375" s="449" t="str">
        <f t="array" ref="AW375">IF($AT375&gt;$AR$365,"",INDEX(AN$366:AN$376,MATCH($AT375,$AP$366:$AP$376,0)))</f>
        <v/>
      </c>
      <c r="AX375" s="449" t="str">
        <f t="array" ref="AX375">IF($AT375&gt;$AR$365,"",INDEX(AO$366:AO$376,MATCH($AT375,$AP$366:$AP$376,0)))</f>
        <v/>
      </c>
      <c r="BI375"/>
      <c r="BJ375"/>
      <c r="BM375" s="80">
        <f t="shared" si="146"/>
        <v>6</v>
      </c>
      <c r="BN375" s="80" t="str">
        <f t="shared" si="151"/>
        <v>xxxxxxx</v>
      </c>
      <c r="BO375" s="80" t="e">
        <f t="shared" si="147"/>
        <v>#N/A</v>
      </c>
      <c r="BP375" s="81" t="b">
        <f>IF(COUNT(SEARCH({"XX";"XXX";"XXXX";"XXXXX";"XXXXXX";"XXXXXXX"},BO375)),BO375)</f>
        <v>0</v>
      </c>
    </row>
    <row r="376" spans="3:68" ht="37.5" hidden="1" customHeight="1" x14ac:dyDescent="0.25">
      <c r="C376" s="667"/>
      <c r="D376" s="27"/>
      <c r="E376" s="641"/>
      <c r="F376" s="641"/>
      <c r="G376" s="641"/>
      <c r="H376" s="641"/>
      <c r="I376" s="27" t="s">
        <v>49</v>
      </c>
      <c r="J376" s="284"/>
      <c r="K376" s="582"/>
      <c r="L376" s="587"/>
      <c r="M376" s="587"/>
      <c r="N376" s="587"/>
      <c r="O376" s="58"/>
      <c r="P376"/>
      <c r="Q376" s="138">
        <v>1</v>
      </c>
      <c r="S376" s="138">
        <v>1</v>
      </c>
      <c r="T376" s="138">
        <v>1</v>
      </c>
      <c r="W376" s="715"/>
      <c r="X376" s="453" t="s">
        <v>49</v>
      </c>
      <c r="Y376" s="670" t="str">
        <f t="shared" si="148"/>
        <v/>
      </c>
      <c r="Z376" s="670"/>
      <c r="AA376" s="670"/>
      <c r="AB376" s="671"/>
      <c r="AC376" s="453" t="s">
        <v>49</v>
      </c>
      <c r="AD376" s="694" t="str">
        <f t="shared" si="141"/>
        <v/>
      </c>
      <c r="AE376" s="694"/>
      <c r="AF376" s="694"/>
      <c r="AG376" s="695"/>
      <c r="AH376" s="444" t="str">
        <f t="shared" si="149"/>
        <v/>
      </c>
      <c r="AI376" s="444" t="str">
        <f t="shared" si="150"/>
        <v/>
      </c>
      <c r="AL376" s="450" t="str">
        <f>Y376</f>
        <v/>
      </c>
      <c r="AM376" s="450" t="str">
        <f>AD376</f>
        <v/>
      </c>
      <c r="AN376" s="451" t="str">
        <f>AH376</f>
        <v/>
      </c>
      <c r="AO376" s="452" t="str">
        <f>AI376</f>
        <v/>
      </c>
      <c r="AP376" s="448">
        <f t="shared" si="145"/>
        <v>0</v>
      </c>
      <c r="AT376" s="448">
        <v>11</v>
      </c>
      <c r="AU376" s="449" t="str">
        <f t="array" ref="AU376">IF($AT376&gt;$AR$365,"",INDEX(AL$366:AL$376,MATCH($AT376,$AP$366:$AP$376,0)))</f>
        <v/>
      </c>
      <c r="AV376" s="449" t="str">
        <f t="array" ref="AV376">IF($AT376&gt;$AR$365,"",INDEX(AM$366:AM$376,MATCH($AT376,$AP$366:$AP$376,0)))</f>
        <v/>
      </c>
      <c r="AW376" s="449" t="str">
        <f t="array" ref="AW376">IF($AT376&gt;$AR$365,"",INDEX(AN$366:AN$376,MATCH($AT376,$AP$366:$AP$376,0)))</f>
        <v/>
      </c>
      <c r="AX376" s="449" t="str">
        <f t="array" ref="AX376">IF($AT376&gt;$AR$365,"",INDEX(AO$366:AO$376,MATCH($AT376,$AP$366:$AP$376,0)))</f>
        <v/>
      </c>
      <c r="BI376"/>
      <c r="BJ376"/>
      <c r="BM376" s="80">
        <f t="shared" si="146"/>
        <v>6</v>
      </c>
      <c r="BN376" s="80" t="str">
        <f t="shared" si="151"/>
        <v>xxxxxxx</v>
      </c>
      <c r="BO376" s="80" t="e">
        <f t="shared" si="147"/>
        <v>#N/A</v>
      </c>
      <c r="BP376" s="81" t="b">
        <f>IF(COUNT(SEARCH({"XX";"XXX";"XXXX";"XXXXX";"XXXXXX";"XXXXXXX"},BO376)),BO376)</f>
        <v>0</v>
      </c>
    </row>
    <row r="377" spans="3:68" ht="30" hidden="1" customHeight="1" x14ac:dyDescent="0.25">
      <c r="C377" s="706" t="str">
        <f>W377</f>
        <v>Risks relevant to safeguard</v>
      </c>
      <c r="D377" s="657" t="str">
        <f>X377</f>
        <v>REDD+ actions from Module 1 (not all actions may have risks relevant to the safeguard)</v>
      </c>
      <c r="E377" s="658"/>
      <c r="F377" s="658"/>
      <c r="G377" s="658"/>
      <c r="H377" s="659"/>
      <c r="I377" s="288"/>
      <c r="J377" s="281" t="str">
        <f>AC377</f>
        <v>Risks</v>
      </c>
      <c r="K377" s="657" t="str">
        <f>AH377</f>
        <v>Rank of risks</v>
      </c>
      <c r="L377" s="658"/>
      <c r="M377" s="658"/>
      <c r="N377" s="659"/>
      <c r="O377" s="72"/>
      <c r="P377"/>
      <c r="Q377" s="137" t="s">
        <v>128</v>
      </c>
      <c r="S377" s="137" t="s">
        <v>128</v>
      </c>
      <c r="W377" s="713" t="str">
        <f>$W$95</f>
        <v>Risks relevant to safeguard</v>
      </c>
      <c r="X377" s="690" t="str">
        <f>$X$95</f>
        <v>REDD+ actions from Module 1 (not all actions may have risks relevant to the safeguard)</v>
      </c>
      <c r="Y377" s="692"/>
      <c r="Z377" s="692"/>
      <c r="AA377" s="692"/>
      <c r="AB377" s="691"/>
      <c r="AC377" s="690" t="str">
        <f>$AC$95</f>
        <v>Risks</v>
      </c>
      <c r="AD377" s="692"/>
      <c r="AE377" s="692"/>
      <c r="AF377" s="692"/>
      <c r="AG377" s="691"/>
      <c r="AH377" s="690" t="str">
        <f>$AH$95</f>
        <v>Rank of risks</v>
      </c>
      <c r="AI377" s="691"/>
      <c r="AL377" s="137" t="s">
        <v>132</v>
      </c>
      <c r="AR377" s="137" t="s">
        <v>130</v>
      </c>
      <c r="AU377" s="137" t="s">
        <v>126</v>
      </c>
      <c r="BI377"/>
      <c r="BJ377"/>
      <c r="BM377" s="80"/>
      <c r="BN377" s="79"/>
      <c r="BO377" s="79"/>
      <c r="BP377" s="79"/>
    </row>
    <row r="378" spans="3:68" ht="51.95" hidden="1" customHeight="1" x14ac:dyDescent="0.25">
      <c r="C378" s="707"/>
      <c r="D378" s="646" t="str">
        <f>LOOKUP($Q$378,$AE$397:$AF$399)</f>
        <v>CLICK FOR AN EXAMPLE:</v>
      </c>
      <c r="E378" s="647"/>
      <c r="F378" s="647"/>
      <c r="G378" s="647"/>
      <c r="H378" s="648"/>
      <c r="I378" s="285"/>
      <c r="J378" s="323" t="str">
        <f>LOOKUP(Q378,AE397:AE400,AG397:AG400)</f>
        <v>(To see a sample risk, first select a sample REDD+ action from the drop-down list on the left)</v>
      </c>
      <c r="K378" s="663" t="str">
        <f>AH378</f>
        <v>Probability</v>
      </c>
      <c r="L378" s="664"/>
      <c r="M378" s="663" t="str">
        <f>AI378</f>
        <v>Impact</v>
      </c>
      <c r="N378" s="664"/>
      <c r="O378" s="58"/>
      <c r="P378"/>
      <c r="Q378" s="436">
        <v>1</v>
      </c>
      <c r="R378" s="437" t="s">
        <v>96</v>
      </c>
      <c r="S378" s="438" t="str">
        <f>S365</f>
        <v>Probability</v>
      </c>
      <c r="T378" s="438" t="str">
        <f>T365</f>
        <v>Impact</v>
      </c>
      <c r="W378" s="714"/>
      <c r="X378" s="439"/>
      <c r="Y378" s="720"/>
      <c r="Z378" s="720"/>
      <c r="AA378" s="720"/>
      <c r="AB378" s="721"/>
      <c r="AC378" s="439"/>
      <c r="AD378" s="722"/>
      <c r="AE378" s="722"/>
      <c r="AF378" s="722"/>
      <c r="AG378" s="723"/>
      <c r="AH378" s="494" t="str">
        <f>$AH$96</f>
        <v>Probability</v>
      </c>
      <c r="AI378" s="494" t="str">
        <f>$AI$96</f>
        <v>Impact</v>
      </c>
      <c r="AL378" s="438" t="str">
        <f>$X$95</f>
        <v>REDD+ actions from Module 1 (not all actions may have risks relevant to the safeguard)</v>
      </c>
      <c r="AM378" s="438" t="str">
        <f>$AC$95</f>
        <v>Risks</v>
      </c>
      <c r="AN378" s="438" t="str">
        <f>$AH$96</f>
        <v>Probability</v>
      </c>
      <c r="AO378" s="438" t="str">
        <f>$AI$96</f>
        <v>Impact</v>
      </c>
      <c r="AP378" s="442" t="s">
        <v>129</v>
      </c>
      <c r="AR378" s="138">
        <f>MAX(AP379:AP391)</f>
        <v>0</v>
      </c>
      <c r="AT378" s="442" t="s">
        <v>131</v>
      </c>
      <c r="AU378" s="438" t="str">
        <f>$X$95</f>
        <v>REDD+ actions from Module 1 (not all actions may have risks relevant to the safeguard)</v>
      </c>
      <c r="AV378" s="438" t="str">
        <f>$AC$95</f>
        <v>Risks</v>
      </c>
      <c r="AW378" s="438" t="str">
        <f>$AH$96</f>
        <v>Probability</v>
      </c>
      <c r="AX378" s="438" t="str">
        <f>$AI$96</f>
        <v>Impact</v>
      </c>
      <c r="BI378"/>
      <c r="BJ378"/>
      <c r="BM378" s="78" t="s">
        <v>56</v>
      </c>
      <c r="BN378" s="78" t="s">
        <v>73</v>
      </c>
      <c r="BO378" s="78" t="s">
        <v>71</v>
      </c>
      <c r="BP378" s="79"/>
    </row>
    <row r="379" spans="3:68" ht="37.5" hidden="1" customHeight="1" x14ac:dyDescent="0.25">
      <c r="C379" s="707"/>
      <c r="D379" s="126"/>
      <c r="E379" s="629"/>
      <c r="F379" s="629"/>
      <c r="G379" s="629"/>
      <c r="H379" s="629"/>
      <c r="I379" s="306" t="s">
        <v>49</v>
      </c>
      <c r="J379" s="284"/>
      <c r="K379" s="582"/>
      <c r="L379" s="587"/>
      <c r="M379" s="587"/>
      <c r="N379" s="587"/>
      <c r="O379" s="58"/>
      <c r="P379"/>
      <c r="Q379" s="138">
        <v>1</v>
      </c>
      <c r="S379" s="139">
        <v>1</v>
      </c>
      <c r="T379" s="454">
        <v>1</v>
      </c>
      <c r="W379" s="714"/>
      <c r="X379" s="443" t="s">
        <v>49</v>
      </c>
      <c r="Y379" s="694" t="str">
        <f>LOOKUP(Q379,$AG$13:$AG$29,$AH$13:$AH$29)</f>
        <v/>
      </c>
      <c r="Z379" s="694"/>
      <c r="AA379" s="694"/>
      <c r="AB379" s="695"/>
      <c r="AC379" s="443" t="s">
        <v>49</v>
      </c>
      <c r="AD379" s="670" t="str">
        <f t="shared" ref="AD379:AD391" si="153">IF(J379=0,"",J379)</f>
        <v/>
      </c>
      <c r="AE379" s="670"/>
      <c r="AF379" s="670"/>
      <c r="AG379" s="671"/>
      <c r="AH379" s="455" t="str">
        <f>LOOKUP(S379,$AL$13:$AL$16,$AM$13:$AM$16)</f>
        <v/>
      </c>
      <c r="AI379" s="455" t="str">
        <f>LOOKUP(T379,$AL$13:$AL$16,$AN$13:$AN$16)</f>
        <v/>
      </c>
      <c r="AL379" s="445" t="str">
        <f t="shared" ref="AL379:AL384" si="154">Y379</f>
        <v/>
      </c>
      <c r="AM379" s="445" t="str">
        <f t="shared" ref="AM379:AM384" si="155">AD379</f>
        <v/>
      </c>
      <c r="AN379" s="447" t="str">
        <f t="shared" ref="AN379:AN384" si="156">AH379</f>
        <v/>
      </c>
      <c r="AO379" s="447" t="str">
        <f t="shared" ref="AO379:AO384" si="157">AI379</f>
        <v/>
      </c>
      <c r="AP379" s="448">
        <f t="shared" ref="AP379:AP389" si="158">SUM(AND(AN379=$AO$34, AO379=$AP$34),AP378)</f>
        <v>0</v>
      </c>
      <c r="AT379" s="448">
        <v>1</v>
      </c>
      <c r="AU379" s="449" t="str">
        <f t="array" ref="AU379">IF($AT379&gt;$AR$378,"",INDEX(AL$379:AL$391,MATCH($AT379,$AP$379:$AP$391,0)))</f>
        <v/>
      </c>
      <c r="AV379" s="449" t="str">
        <f t="array" ref="AV379">IF($AT379&gt;$AR$378,"",INDEX(AM$379:AM$391,MATCH($AT379,$AP$379:$AP$391,0)))</f>
        <v/>
      </c>
      <c r="AW379" s="449" t="str">
        <f t="array" ref="AW379">IF($AT379&gt;$AR$378,"",INDEX(AN$379:AN$391,MATCH($AT379,$AP$379:$AP$391,0)))</f>
        <v/>
      </c>
      <c r="AX379" s="449" t="str">
        <f t="array" ref="AX379">IF($AT379&gt;$AR$378,"",INDEX(AO$379:AO$391,MATCH($AT379,$AP$379:$AP$391,0)))</f>
        <v/>
      </c>
      <c r="BI379"/>
      <c r="BJ379"/>
      <c r="BM379" s="80">
        <f t="shared" ref="BM379:BM391" si="159">COUNTIF($BN$97:$BN$102,"&lt;="&amp;BN379)</f>
        <v>1</v>
      </c>
      <c r="BN379" s="80" t="str">
        <f>IF(BF379=$AP$14,BI379,"xx")</f>
        <v>xx</v>
      </c>
      <c r="BO379" s="80" t="e">
        <f t="shared" ref="BO379:BO391" si="160">VLOOKUP(ROW()-ROW($BO$96),$BM$97:$BN$102,2,FALSE)</f>
        <v>#N/A</v>
      </c>
      <c r="BP379" s="79"/>
    </row>
    <row r="380" spans="3:68" ht="38.25" hidden="1" customHeight="1" x14ac:dyDescent="0.25">
      <c r="C380" s="707"/>
      <c r="D380" s="27"/>
      <c r="E380" s="641"/>
      <c r="F380" s="641"/>
      <c r="G380" s="641"/>
      <c r="H380" s="641"/>
      <c r="I380" s="27" t="s">
        <v>49</v>
      </c>
      <c r="J380" s="284"/>
      <c r="K380" s="582"/>
      <c r="L380" s="587"/>
      <c r="M380" s="587"/>
      <c r="N380" s="587"/>
      <c r="O380" s="58"/>
      <c r="P380"/>
      <c r="Q380" s="138">
        <v>1</v>
      </c>
      <c r="S380" s="139">
        <v>1</v>
      </c>
      <c r="T380" s="454">
        <v>1</v>
      </c>
      <c r="W380" s="714"/>
      <c r="X380" s="443" t="s">
        <v>49</v>
      </c>
      <c r="Y380" s="694" t="str">
        <f t="shared" ref="Y380:Y391" si="161">LOOKUP(Q380,$AG$13:$AG$29,$AH$13:$AH$29)</f>
        <v/>
      </c>
      <c r="Z380" s="694"/>
      <c r="AA380" s="694"/>
      <c r="AB380" s="695"/>
      <c r="AC380" s="443" t="s">
        <v>49</v>
      </c>
      <c r="AD380" s="670" t="str">
        <f t="shared" si="153"/>
        <v/>
      </c>
      <c r="AE380" s="670"/>
      <c r="AF380" s="670"/>
      <c r="AG380" s="671"/>
      <c r="AH380" s="455" t="str">
        <f t="shared" ref="AH380:AH391" si="162">LOOKUP(S380,$AL$13:$AL$16,$AM$13:$AM$16)</f>
        <v/>
      </c>
      <c r="AI380" s="455" t="str">
        <f t="shared" ref="AI380:AI391" si="163">LOOKUP(T380,$AL$13:$AL$16,$AN$13:$AN$16)</f>
        <v/>
      </c>
      <c r="AL380" s="450" t="str">
        <f t="shared" si="154"/>
        <v/>
      </c>
      <c r="AM380" s="450" t="str">
        <f t="shared" si="155"/>
        <v/>
      </c>
      <c r="AN380" s="452" t="str">
        <f t="shared" si="156"/>
        <v/>
      </c>
      <c r="AO380" s="452" t="str">
        <f t="shared" si="157"/>
        <v/>
      </c>
      <c r="AP380" s="448">
        <f t="shared" si="158"/>
        <v>0</v>
      </c>
      <c r="AT380" s="448">
        <v>2</v>
      </c>
      <c r="AU380" s="449" t="str">
        <f t="array" ref="AU380">IF($AT380&gt;$AR$378,"",INDEX(AL$379:AL$391,MATCH($AT380,$AP$379:$AP$391,0)))</f>
        <v/>
      </c>
      <c r="AV380" s="449" t="str">
        <f t="array" ref="AV380">IF($AT380&gt;$AR$378,"",INDEX(AM$379:AM$391,MATCH($AT380,$AP$379:$AP$391,0)))</f>
        <v/>
      </c>
      <c r="AW380" s="449" t="str">
        <f t="array" ref="AW380">IF($AT380&gt;$AR$378,"",INDEX(AN$379:AN$391,MATCH($AT380,$AP$379:$AP$391,0)))</f>
        <v/>
      </c>
      <c r="AX380" s="449" t="str">
        <f t="array" ref="AX380">IF($AT380&gt;$AR$378,"",INDEX(AO$379:AO$391,MATCH($AT380,$AP$379:$AP$391,0)))</f>
        <v/>
      </c>
      <c r="BI380"/>
      <c r="BJ380"/>
      <c r="BM380" s="80">
        <f t="shared" si="159"/>
        <v>2</v>
      </c>
      <c r="BN380" s="80" t="str">
        <f>IF(BF380=$AP$14,BI380,"xxx")</f>
        <v>xxx</v>
      </c>
      <c r="BO380" s="80" t="e">
        <f t="shared" si="160"/>
        <v>#N/A</v>
      </c>
      <c r="BP380" s="79"/>
    </row>
    <row r="381" spans="3:68" ht="37.5" hidden="1" customHeight="1" x14ac:dyDescent="0.25">
      <c r="C381" s="707"/>
      <c r="D381" s="27"/>
      <c r="E381" s="641"/>
      <c r="F381" s="641"/>
      <c r="G381" s="641"/>
      <c r="H381" s="641"/>
      <c r="I381" s="27" t="s">
        <v>49</v>
      </c>
      <c r="J381" s="284" t="s">
        <v>43</v>
      </c>
      <c r="K381" s="582"/>
      <c r="L381" s="587"/>
      <c r="M381" s="587"/>
      <c r="N381" s="587"/>
      <c r="O381" s="58"/>
      <c r="P381"/>
      <c r="Q381" s="138">
        <v>1</v>
      </c>
      <c r="S381" s="139">
        <v>1</v>
      </c>
      <c r="T381" s="454">
        <v>1</v>
      </c>
      <c r="W381" s="714"/>
      <c r="X381" s="443" t="s">
        <v>49</v>
      </c>
      <c r="Y381" s="694" t="str">
        <f t="shared" si="161"/>
        <v/>
      </c>
      <c r="Z381" s="694"/>
      <c r="AA381" s="694"/>
      <c r="AB381" s="695"/>
      <c r="AC381" s="443" t="s">
        <v>49</v>
      </c>
      <c r="AD381" s="670" t="str">
        <f t="shared" si="153"/>
        <v/>
      </c>
      <c r="AE381" s="670"/>
      <c r="AF381" s="670"/>
      <c r="AG381" s="671"/>
      <c r="AH381" s="455" t="str">
        <f t="shared" si="162"/>
        <v/>
      </c>
      <c r="AI381" s="455" t="str">
        <f t="shared" si="163"/>
        <v/>
      </c>
      <c r="AL381" s="450" t="str">
        <f t="shared" si="154"/>
        <v/>
      </c>
      <c r="AM381" s="450" t="str">
        <f t="shared" si="155"/>
        <v/>
      </c>
      <c r="AN381" s="452" t="str">
        <f t="shared" si="156"/>
        <v/>
      </c>
      <c r="AO381" s="452" t="str">
        <f t="shared" si="157"/>
        <v/>
      </c>
      <c r="AP381" s="448">
        <f t="shared" si="158"/>
        <v>0</v>
      </c>
      <c r="AT381" s="448">
        <v>3</v>
      </c>
      <c r="AU381" s="449" t="str">
        <f t="array" ref="AU381">IF($AT381&gt;$AR$378,"",INDEX(AL$379:AL$391,MATCH($AT381,$AP$379:$AP$391,0)))</f>
        <v/>
      </c>
      <c r="AV381" s="449" t="str">
        <f t="array" ref="AV381">IF($AT381&gt;$AR$378,"",INDEX(AM$379:AM$391,MATCH($AT381,$AP$379:$AP$391,0)))</f>
        <v/>
      </c>
      <c r="AW381" s="449" t="str">
        <f t="array" ref="AW381">IF($AT381&gt;$AR$378,"",INDEX(AN$379:AN$391,MATCH($AT381,$AP$379:$AP$391,0)))</f>
        <v/>
      </c>
      <c r="AX381" s="449" t="str">
        <f t="array" ref="AX381">IF($AT381&gt;$AR$378,"",INDEX(AO$379:AO$391,MATCH($AT381,$AP$379:$AP$391,0)))</f>
        <v/>
      </c>
      <c r="BI381"/>
      <c r="BJ381"/>
      <c r="BM381" s="80">
        <f t="shared" si="159"/>
        <v>3</v>
      </c>
      <c r="BN381" s="80" t="str">
        <f>IF(BF381=$AP$14,BI381,"xxxx")</f>
        <v>xxxx</v>
      </c>
      <c r="BO381" s="80" t="e">
        <f t="shared" si="160"/>
        <v>#N/A</v>
      </c>
      <c r="BP381" s="79"/>
    </row>
    <row r="382" spans="3:68" ht="37.5" hidden="1" customHeight="1" x14ac:dyDescent="0.25">
      <c r="C382" s="707"/>
      <c r="D382" s="27"/>
      <c r="E382" s="641"/>
      <c r="F382" s="641"/>
      <c r="G382" s="641"/>
      <c r="H382" s="641"/>
      <c r="I382" s="27" t="s">
        <v>49</v>
      </c>
      <c r="J382" s="284" t="s">
        <v>43</v>
      </c>
      <c r="K382" s="582"/>
      <c r="L382" s="587"/>
      <c r="M382" s="587"/>
      <c r="N382" s="587"/>
      <c r="O382" s="58"/>
      <c r="P382"/>
      <c r="Q382" s="138">
        <v>1</v>
      </c>
      <c r="S382" s="139">
        <v>1</v>
      </c>
      <c r="T382" s="454">
        <v>1</v>
      </c>
      <c r="W382" s="714"/>
      <c r="X382" s="443" t="s">
        <v>49</v>
      </c>
      <c r="Y382" s="694" t="str">
        <f t="shared" si="161"/>
        <v/>
      </c>
      <c r="Z382" s="694"/>
      <c r="AA382" s="694"/>
      <c r="AB382" s="695"/>
      <c r="AC382" s="443" t="s">
        <v>49</v>
      </c>
      <c r="AD382" s="670" t="str">
        <f t="shared" si="153"/>
        <v/>
      </c>
      <c r="AE382" s="670"/>
      <c r="AF382" s="670"/>
      <c r="AG382" s="671"/>
      <c r="AH382" s="455" t="str">
        <f t="shared" si="162"/>
        <v/>
      </c>
      <c r="AI382" s="455" t="str">
        <f t="shared" si="163"/>
        <v/>
      </c>
      <c r="AL382" s="450" t="str">
        <f t="shared" si="154"/>
        <v/>
      </c>
      <c r="AM382" s="450" t="str">
        <f t="shared" si="155"/>
        <v/>
      </c>
      <c r="AN382" s="452" t="str">
        <f t="shared" si="156"/>
        <v/>
      </c>
      <c r="AO382" s="452" t="str">
        <f t="shared" si="157"/>
        <v/>
      </c>
      <c r="AP382" s="448">
        <f t="shared" si="158"/>
        <v>0</v>
      </c>
      <c r="AT382" s="448">
        <v>4</v>
      </c>
      <c r="AU382" s="449" t="str">
        <f t="array" ref="AU382">IF($AT382&gt;$AR$378,"",INDEX(AL$379:AL$391,MATCH($AT382,$AP$379:$AP$391,0)))</f>
        <v/>
      </c>
      <c r="AV382" s="449" t="str">
        <f t="array" ref="AV382">IF($AT382&gt;$AR$378,"",INDEX(AM$379:AM$391,MATCH($AT382,$AP$379:$AP$391,0)))</f>
        <v/>
      </c>
      <c r="AW382" s="449" t="str">
        <f t="array" ref="AW382">IF($AT382&gt;$AR$378,"",INDEX(AN$379:AN$391,MATCH($AT382,$AP$379:$AP$391,0)))</f>
        <v/>
      </c>
      <c r="AX382" s="449" t="str">
        <f t="array" ref="AX382">IF($AT382&gt;$AR$378,"",INDEX(AO$379:AO$391,MATCH($AT382,$AP$379:$AP$391,0)))</f>
        <v/>
      </c>
      <c r="BI382"/>
      <c r="BJ382"/>
      <c r="BM382" s="80">
        <f t="shared" si="159"/>
        <v>4</v>
      </c>
      <c r="BN382" s="80" t="str">
        <f>IF(BF382=$AP$14,BI382,"xxxxx")</f>
        <v>xxxxx</v>
      </c>
      <c r="BO382" s="80" t="e">
        <f t="shared" si="160"/>
        <v>#N/A</v>
      </c>
      <c r="BP382" s="79"/>
    </row>
    <row r="383" spans="3:68" ht="37.5" hidden="1" customHeight="1" x14ac:dyDescent="0.25">
      <c r="C383" s="707"/>
      <c r="D383" s="27"/>
      <c r="E383" s="641"/>
      <c r="F383" s="641"/>
      <c r="G383" s="641"/>
      <c r="H383" s="641"/>
      <c r="I383" s="27" t="s">
        <v>49</v>
      </c>
      <c r="J383" s="284" t="s">
        <v>43</v>
      </c>
      <c r="K383" s="582"/>
      <c r="L383" s="587"/>
      <c r="M383" s="587"/>
      <c r="N383" s="587"/>
      <c r="O383" s="58"/>
      <c r="P383"/>
      <c r="Q383" s="138">
        <v>1</v>
      </c>
      <c r="S383" s="139">
        <v>1</v>
      </c>
      <c r="T383" s="454">
        <v>1</v>
      </c>
      <c r="W383" s="714"/>
      <c r="X383" s="443" t="s">
        <v>49</v>
      </c>
      <c r="Y383" s="694" t="str">
        <f t="shared" si="161"/>
        <v/>
      </c>
      <c r="Z383" s="694"/>
      <c r="AA383" s="694"/>
      <c r="AB383" s="695"/>
      <c r="AC383" s="443" t="s">
        <v>49</v>
      </c>
      <c r="AD383" s="670" t="str">
        <f t="shared" si="153"/>
        <v/>
      </c>
      <c r="AE383" s="670"/>
      <c r="AF383" s="670"/>
      <c r="AG383" s="671"/>
      <c r="AH383" s="455" t="str">
        <f t="shared" si="162"/>
        <v/>
      </c>
      <c r="AI383" s="455" t="str">
        <f t="shared" si="163"/>
        <v/>
      </c>
      <c r="AL383" s="450" t="str">
        <f t="shared" si="154"/>
        <v/>
      </c>
      <c r="AM383" s="450" t="str">
        <f t="shared" si="155"/>
        <v/>
      </c>
      <c r="AN383" s="452" t="str">
        <f t="shared" si="156"/>
        <v/>
      </c>
      <c r="AO383" s="452" t="str">
        <f t="shared" si="157"/>
        <v/>
      </c>
      <c r="AP383" s="448">
        <f t="shared" si="158"/>
        <v>0</v>
      </c>
      <c r="AT383" s="448">
        <v>5</v>
      </c>
      <c r="AU383" s="449" t="str">
        <f t="array" ref="AU383">IF($AT383&gt;$AR$378,"",INDEX(AL$379:AL$391,MATCH($AT383,$AP$379:$AP$391,0)))</f>
        <v/>
      </c>
      <c r="AV383" s="449" t="str">
        <f t="array" ref="AV383">IF($AT383&gt;$AR$378,"",INDEX(AM$379:AM$391,MATCH($AT383,$AP$379:$AP$391,0)))</f>
        <v/>
      </c>
      <c r="AW383" s="449" t="str">
        <f t="array" ref="AW383">IF($AT383&gt;$AR$378,"",INDEX(AN$379:AN$391,MATCH($AT383,$AP$379:$AP$391,0)))</f>
        <v/>
      </c>
      <c r="AX383" s="449" t="str">
        <f t="array" ref="AX383">IF($AT383&gt;$AR$378,"",INDEX(AO$379:AO$391,MATCH($AT383,$AP$379:$AP$391,0)))</f>
        <v/>
      </c>
      <c r="BI383"/>
      <c r="BJ383"/>
      <c r="BM383" s="80">
        <f t="shared" si="159"/>
        <v>5</v>
      </c>
      <c r="BN383" s="80" t="str">
        <f>IF(BF383=$AP$14,BI383,"xxxxxx")</f>
        <v>xxxxxx</v>
      </c>
      <c r="BO383" s="80" t="e">
        <f t="shared" si="160"/>
        <v>#N/A</v>
      </c>
      <c r="BP383" s="79"/>
    </row>
    <row r="384" spans="3:68" ht="37.5" hidden="1" customHeight="1" x14ac:dyDescent="0.25">
      <c r="C384" s="707"/>
      <c r="D384" s="27"/>
      <c r="E384" s="641"/>
      <c r="F384" s="641"/>
      <c r="G384" s="641"/>
      <c r="H384" s="641"/>
      <c r="I384" s="27" t="s">
        <v>49</v>
      </c>
      <c r="J384" s="284" t="s">
        <v>43</v>
      </c>
      <c r="K384" s="582"/>
      <c r="L384" s="587"/>
      <c r="M384" s="587"/>
      <c r="N384" s="587"/>
      <c r="O384" s="58"/>
      <c r="P384"/>
      <c r="Q384" s="138">
        <v>1</v>
      </c>
      <c r="S384" s="139">
        <v>1</v>
      </c>
      <c r="T384" s="454">
        <v>1</v>
      </c>
      <c r="W384" s="715"/>
      <c r="X384" s="443" t="s">
        <v>49</v>
      </c>
      <c r="Y384" s="694" t="str">
        <f t="shared" si="161"/>
        <v/>
      </c>
      <c r="Z384" s="694"/>
      <c r="AA384" s="694"/>
      <c r="AB384" s="695"/>
      <c r="AC384" s="443" t="s">
        <v>49</v>
      </c>
      <c r="AD384" s="670" t="str">
        <f t="shared" si="153"/>
        <v/>
      </c>
      <c r="AE384" s="670"/>
      <c r="AF384" s="670"/>
      <c r="AG384" s="671"/>
      <c r="AH384" s="455" t="str">
        <f t="shared" si="162"/>
        <v/>
      </c>
      <c r="AI384" s="455" t="str">
        <f t="shared" si="163"/>
        <v/>
      </c>
      <c r="AL384" s="450" t="str">
        <f t="shared" si="154"/>
        <v/>
      </c>
      <c r="AM384" s="450" t="str">
        <f t="shared" si="155"/>
        <v/>
      </c>
      <c r="AN384" s="452" t="str">
        <f t="shared" si="156"/>
        <v/>
      </c>
      <c r="AO384" s="452" t="str">
        <f t="shared" si="157"/>
        <v/>
      </c>
      <c r="AP384" s="448">
        <f t="shared" si="158"/>
        <v>0</v>
      </c>
      <c r="AT384" s="448">
        <v>6</v>
      </c>
      <c r="AU384" s="449" t="str">
        <f t="array" ref="AU384">IF($AT384&gt;$AR$378,"",INDEX(AL$379:AL$391,MATCH($AT384,$AP$379:$AP$391,0)))</f>
        <v/>
      </c>
      <c r="AV384" s="449" t="str">
        <f t="array" ref="AV384">IF($AT384&gt;$AR$378,"",INDEX(AM$379:AM$391,MATCH($AT384,$AP$379:$AP$391,0)))</f>
        <v/>
      </c>
      <c r="AW384" s="449" t="str">
        <f t="array" ref="AW384">IF($AT384&gt;$AR$378,"",INDEX(AN$379:AN$391,MATCH($AT384,$AP$379:$AP$391,0)))</f>
        <v/>
      </c>
      <c r="AX384" s="449" t="str">
        <f t="array" ref="AX384">IF($AT384&gt;$AR$378,"",INDEX(AO$379:AO$391,MATCH($AT384,$AP$379:$AP$391,0)))</f>
        <v/>
      </c>
      <c r="BI384"/>
      <c r="BJ384"/>
      <c r="BM384" s="80">
        <f t="shared" si="159"/>
        <v>6</v>
      </c>
      <c r="BN384" s="80" t="str">
        <f t="shared" ref="BN384:BN391" si="164">IF(BF384=$AP$14,BI384,"xxxxxxx")</f>
        <v>xxxxxxx</v>
      </c>
      <c r="BO384" s="80" t="e">
        <f t="shared" si="160"/>
        <v>#N/A</v>
      </c>
      <c r="BP384" s="79"/>
    </row>
    <row r="385" spans="3:68" ht="37.5" hidden="1" customHeight="1" x14ac:dyDescent="0.25">
      <c r="C385" s="707"/>
      <c r="D385" s="27"/>
      <c r="E385" s="641"/>
      <c r="F385" s="641"/>
      <c r="G385" s="641"/>
      <c r="H385" s="641"/>
      <c r="I385" s="27" t="s">
        <v>49</v>
      </c>
      <c r="J385" s="284" t="s">
        <v>43</v>
      </c>
      <c r="K385" s="582"/>
      <c r="L385" s="587"/>
      <c r="M385" s="587"/>
      <c r="N385" s="587"/>
      <c r="O385" s="58"/>
      <c r="P385"/>
      <c r="Q385" s="138">
        <v>1</v>
      </c>
      <c r="S385" s="139">
        <v>1</v>
      </c>
      <c r="T385" s="454">
        <v>1</v>
      </c>
      <c r="W385" s="507"/>
      <c r="X385" s="443" t="s">
        <v>49</v>
      </c>
      <c r="Y385" s="694" t="str">
        <f t="shared" si="161"/>
        <v/>
      </c>
      <c r="Z385" s="694"/>
      <c r="AA385" s="694"/>
      <c r="AB385" s="695"/>
      <c r="AC385" s="443" t="s">
        <v>49</v>
      </c>
      <c r="AD385" s="670" t="str">
        <f t="shared" si="153"/>
        <v/>
      </c>
      <c r="AE385" s="670"/>
      <c r="AF385" s="670"/>
      <c r="AG385" s="671"/>
      <c r="AH385" s="455" t="str">
        <f t="shared" si="162"/>
        <v/>
      </c>
      <c r="AI385" s="455" t="str">
        <f t="shared" si="163"/>
        <v/>
      </c>
      <c r="AL385" s="450" t="str">
        <f t="shared" ref="AL385:AL391" si="165">Y385</f>
        <v/>
      </c>
      <c r="AM385" s="450" t="str">
        <f t="shared" ref="AM385:AM391" si="166">AD385</f>
        <v/>
      </c>
      <c r="AN385" s="452" t="str">
        <f t="shared" ref="AN385:AO391" si="167">AH385</f>
        <v/>
      </c>
      <c r="AO385" s="452" t="str">
        <f t="shared" si="167"/>
        <v/>
      </c>
      <c r="AP385" s="448">
        <f t="shared" si="158"/>
        <v>0</v>
      </c>
      <c r="AT385" s="448">
        <v>7</v>
      </c>
      <c r="AU385" s="449" t="str">
        <f t="array" ref="AU385">IF($AT385&gt;$AR$378,"",INDEX(AL$379:AL$391,MATCH($AT385,$AP$379:$AP$391,0)))</f>
        <v/>
      </c>
      <c r="AV385" s="449" t="str">
        <f t="array" ref="AV385">IF($AT385&gt;$AR$378,"",INDEX(AM$379:AM$391,MATCH($AT385,$AP$379:$AP$391,0)))</f>
        <v/>
      </c>
      <c r="AW385" s="449" t="str">
        <f t="array" ref="AW385">IF($AT385&gt;$AR$378,"",INDEX(AN$379:AN$391,MATCH($AT385,$AP$379:$AP$391,0)))</f>
        <v/>
      </c>
      <c r="AX385" s="449" t="str">
        <f t="array" ref="AX385">IF($AT385&gt;$AR$378,"",INDEX(AO$379:AO$391,MATCH($AT385,$AP$379:$AP$391,0)))</f>
        <v/>
      </c>
      <c r="BI385"/>
      <c r="BJ385"/>
      <c r="BM385" s="80">
        <f t="shared" si="159"/>
        <v>6</v>
      </c>
      <c r="BN385" s="80" t="str">
        <f t="shared" si="164"/>
        <v>xxxxxxx</v>
      </c>
      <c r="BO385" s="80" t="e">
        <f t="shared" si="160"/>
        <v>#N/A</v>
      </c>
      <c r="BP385" s="79"/>
    </row>
    <row r="386" spans="3:68" ht="37.5" hidden="1" customHeight="1" x14ac:dyDescent="0.25">
      <c r="C386" s="707"/>
      <c r="D386" s="27"/>
      <c r="E386" s="641"/>
      <c r="F386" s="641"/>
      <c r="G386" s="641"/>
      <c r="H386" s="641"/>
      <c r="I386" s="27" t="s">
        <v>49</v>
      </c>
      <c r="J386" s="284"/>
      <c r="K386" s="582"/>
      <c r="L386" s="587"/>
      <c r="M386" s="587"/>
      <c r="N386" s="587"/>
      <c r="O386" s="58"/>
      <c r="P386"/>
      <c r="Q386" s="138">
        <v>1</v>
      </c>
      <c r="S386" s="139">
        <v>1</v>
      </c>
      <c r="T386" s="454">
        <v>1</v>
      </c>
      <c r="W386" s="507"/>
      <c r="X386" s="443" t="s">
        <v>49</v>
      </c>
      <c r="Y386" s="694" t="str">
        <f t="shared" si="161"/>
        <v/>
      </c>
      <c r="Z386" s="694"/>
      <c r="AA386" s="694"/>
      <c r="AB386" s="695"/>
      <c r="AC386" s="443" t="s">
        <v>49</v>
      </c>
      <c r="AD386" s="670" t="str">
        <f t="shared" si="153"/>
        <v/>
      </c>
      <c r="AE386" s="670"/>
      <c r="AF386" s="670"/>
      <c r="AG386" s="671"/>
      <c r="AH386" s="455" t="str">
        <f t="shared" si="162"/>
        <v/>
      </c>
      <c r="AI386" s="455" t="str">
        <f t="shared" si="163"/>
        <v/>
      </c>
      <c r="AL386" s="450" t="str">
        <f t="shared" si="165"/>
        <v/>
      </c>
      <c r="AM386" s="450" t="str">
        <f t="shared" si="166"/>
        <v/>
      </c>
      <c r="AN386" s="452" t="str">
        <f t="shared" si="167"/>
        <v/>
      </c>
      <c r="AO386" s="452" t="str">
        <f t="shared" si="167"/>
        <v/>
      </c>
      <c r="AP386" s="448">
        <f t="shared" si="158"/>
        <v>0</v>
      </c>
      <c r="AT386" s="448">
        <v>8</v>
      </c>
      <c r="AU386" s="449" t="str">
        <f t="array" ref="AU386">IF($AT386&gt;$AR$378,"",INDEX(AL$379:AL$391,MATCH($AT386,$AP$379:$AP$391,0)))</f>
        <v/>
      </c>
      <c r="AV386" s="449" t="str">
        <f t="array" ref="AV386">IF($AT386&gt;$AR$378,"",INDEX(AM$379:AM$391,MATCH($AT386,$AP$379:$AP$391,0)))</f>
        <v/>
      </c>
      <c r="AW386" s="449" t="str">
        <f t="array" ref="AW386">IF($AT386&gt;$AR$378,"",INDEX(AN$379:AN$391,MATCH($AT386,$AP$379:$AP$391,0)))</f>
        <v/>
      </c>
      <c r="AX386" s="449" t="str">
        <f t="array" ref="AX386">IF($AT386&gt;$AR$378,"",INDEX(AO$379:AO$391,MATCH($AT386,$AP$379:$AP$391,0)))</f>
        <v/>
      </c>
      <c r="BI386"/>
      <c r="BJ386"/>
      <c r="BM386" s="80">
        <f t="shared" si="159"/>
        <v>6</v>
      </c>
      <c r="BN386" s="80" t="str">
        <f t="shared" si="164"/>
        <v>xxxxxxx</v>
      </c>
      <c r="BO386" s="80" t="e">
        <f t="shared" si="160"/>
        <v>#N/A</v>
      </c>
      <c r="BP386" s="79"/>
    </row>
    <row r="387" spans="3:68" ht="37.5" hidden="1" customHeight="1" x14ac:dyDescent="0.25">
      <c r="C387" s="707"/>
      <c r="D387" s="27"/>
      <c r="E387" s="641"/>
      <c r="F387" s="641"/>
      <c r="G387" s="641"/>
      <c r="H387" s="641"/>
      <c r="I387" s="27" t="s">
        <v>49</v>
      </c>
      <c r="J387" s="284"/>
      <c r="K387" s="582"/>
      <c r="L387" s="587"/>
      <c r="M387" s="587"/>
      <c r="N387" s="587"/>
      <c r="O387" s="58"/>
      <c r="P387"/>
      <c r="Q387" s="138">
        <v>1</v>
      </c>
      <c r="S387" s="139">
        <v>1</v>
      </c>
      <c r="T387" s="454">
        <v>1</v>
      </c>
      <c r="W387" s="507"/>
      <c r="X387" s="443" t="s">
        <v>49</v>
      </c>
      <c r="Y387" s="694" t="str">
        <f t="shared" si="161"/>
        <v/>
      </c>
      <c r="Z387" s="694"/>
      <c r="AA387" s="694"/>
      <c r="AB387" s="695"/>
      <c r="AC387" s="443" t="s">
        <v>49</v>
      </c>
      <c r="AD387" s="670" t="str">
        <f t="shared" si="153"/>
        <v/>
      </c>
      <c r="AE387" s="670"/>
      <c r="AF387" s="670"/>
      <c r="AG387" s="671"/>
      <c r="AH387" s="455" t="str">
        <f t="shared" si="162"/>
        <v/>
      </c>
      <c r="AI387" s="455" t="str">
        <f t="shared" si="163"/>
        <v/>
      </c>
      <c r="AL387" s="450" t="str">
        <f t="shared" si="165"/>
        <v/>
      </c>
      <c r="AM387" s="450" t="str">
        <f t="shared" si="166"/>
        <v/>
      </c>
      <c r="AN387" s="452" t="str">
        <f t="shared" si="167"/>
        <v/>
      </c>
      <c r="AO387" s="452" t="str">
        <f t="shared" si="167"/>
        <v/>
      </c>
      <c r="AP387" s="448">
        <f t="shared" si="158"/>
        <v>0</v>
      </c>
      <c r="AT387" s="448">
        <v>9</v>
      </c>
      <c r="AU387" s="449" t="str">
        <f t="array" ref="AU387">IF($AT387&gt;$AR$378,"",INDEX(AL$379:AL$391,MATCH($AT387,$AP$379:$AP$391,0)))</f>
        <v/>
      </c>
      <c r="AV387" s="449" t="str">
        <f t="array" ref="AV387">IF($AT387&gt;$AR$378,"",INDEX(AM$379:AM$391,MATCH($AT387,$AP$379:$AP$391,0)))</f>
        <v/>
      </c>
      <c r="AW387" s="449" t="str">
        <f t="array" ref="AW387">IF($AT387&gt;$AR$378,"",INDEX(AN$379:AN$391,MATCH($AT387,$AP$379:$AP$391,0)))</f>
        <v/>
      </c>
      <c r="AX387" s="449" t="str">
        <f t="array" ref="AX387">IF($AT387&gt;$AR$378,"",INDEX(AO$379:AO$391,MATCH($AT387,$AP$379:$AP$391,0)))</f>
        <v/>
      </c>
      <c r="BI387"/>
      <c r="BJ387"/>
      <c r="BM387" s="80">
        <f t="shared" si="159"/>
        <v>6</v>
      </c>
      <c r="BN387" s="80" t="str">
        <f t="shared" si="164"/>
        <v>xxxxxxx</v>
      </c>
      <c r="BO387" s="80" t="e">
        <f t="shared" si="160"/>
        <v>#N/A</v>
      </c>
      <c r="BP387" s="79"/>
    </row>
    <row r="388" spans="3:68" ht="37.5" hidden="1" customHeight="1" x14ac:dyDescent="0.25">
      <c r="C388" s="707"/>
      <c r="D388" s="27"/>
      <c r="E388" s="641"/>
      <c r="F388" s="641"/>
      <c r="G388" s="641"/>
      <c r="H388" s="641"/>
      <c r="I388" s="27" t="s">
        <v>49</v>
      </c>
      <c r="J388" s="284"/>
      <c r="K388" s="582"/>
      <c r="L388" s="587"/>
      <c r="M388" s="587"/>
      <c r="N388" s="587"/>
      <c r="O388" s="58"/>
      <c r="P388"/>
      <c r="Q388" s="138">
        <v>1</v>
      </c>
      <c r="S388" s="139">
        <v>1</v>
      </c>
      <c r="T388" s="454">
        <v>1</v>
      </c>
      <c r="W388" s="507"/>
      <c r="X388" s="443" t="s">
        <v>49</v>
      </c>
      <c r="Y388" s="694" t="str">
        <f t="shared" si="161"/>
        <v/>
      </c>
      <c r="Z388" s="694"/>
      <c r="AA388" s="694"/>
      <c r="AB388" s="695"/>
      <c r="AC388" s="443" t="s">
        <v>49</v>
      </c>
      <c r="AD388" s="670" t="str">
        <f t="shared" si="153"/>
        <v/>
      </c>
      <c r="AE388" s="670"/>
      <c r="AF388" s="670"/>
      <c r="AG388" s="671"/>
      <c r="AH388" s="455" t="str">
        <f t="shared" si="162"/>
        <v/>
      </c>
      <c r="AI388" s="455" t="str">
        <f t="shared" si="163"/>
        <v/>
      </c>
      <c r="AL388" s="450" t="str">
        <f t="shared" si="165"/>
        <v/>
      </c>
      <c r="AM388" s="450" t="str">
        <f t="shared" si="166"/>
        <v/>
      </c>
      <c r="AN388" s="452" t="str">
        <f t="shared" si="167"/>
        <v/>
      </c>
      <c r="AO388" s="452" t="str">
        <f t="shared" si="167"/>
        <v/>
      </c>
      <c r="AP388" s="448">
        <f t="shared" si="158"/>
        <v>0</v>
      </c>
      <c r="AT388" s="448">
        <v>10</v>
      </c>
      <c r="AU388" s="449" t="str">
        <f t="array" ref="AU388">IF($AT388&gt;$AR$378,"",INDEX(AL$379:AL$391,MATCH($AT388,$AP$379:$AP$391,0)))</f>
        <v/>
      </c>
      <c r="AV388" s="449" t="str">
        <f t="array" ref="AV388">IF($AT388&gt;$AR$378,"",INDEX(AM$379:AM$391,MATCH($AT388,$AP$379:$AP$391,0)))</f>
        <v/>
      </c>
      <c r="AW388" s="449" t="str">
        <f t="array" ref="AW388">IF($AT388&gt;$AR$378,"",INDEX(AN$379:AN$391,MATCH($AT388,$AP$379:$AP$391,0)))</f>
        <v/>
      </c>
      <c r="AX388" s="449" t="str">
        <f t="array" ref="AX388">IF($AT388&gt;$AR$378,"",INDEX(AO$379:AO$391,MATCH($AT388,$AP$379:$AP$391,0)))</f>
        <v/>
      </c>
      <c r="BI388"/>
      <c r="BJ388"/>
      <c r="BM388" s="80">
        <f t="shared" si="159"/>
        <v>6</v>
      </c>
      <c r="BN388" s="80" t="str">
        <f t="shared" si="164"/>
        <v>xxxxxxx</v>
      </c>
      <c r="BO388" s="80" t="e">
        <f t="shared" si="160"/>
        <v>#N/A</v>
      </c>
      <c r="BP388" s="79"/>
    </row>
    <row r="389" spans="3:68" ht="37.5" hidden="1" customHeight="1" x14ac:dyDescent="0.25">
      <c r="C389" s="707"/>
      <c r="D389" s="27"/>
      <c r="E389" s="641"/>
      <c r="F389" s="641"/>
      <c r="G389" s="641"/>
      <c r="H389" s="641"/>
      <c r="I389" s="27" t="s">
        <v>49</v>
      </c>
      <c r="J389" s="284"/>
      <c r="K389" s="582"/>
      <c r="L389" s="587"/>
      <c r="M389" s="587"/>
      <c r="N389" s="587"/>
      <c r="O389" s="58"/>
      <c r="P389"/>
      <c r="Q389" s="138">
        <v>1</v>
      </c>
      <c r="S389" s="139">
        <v>1</v>
      </c>
      <c r="T389" s="454">
        <v>1</v>
      </c>
      <c r="W389" s="507"/>
      <c r="X389" s="443" t="s">
        <v>49</v>
      </c>
      <c r="Y389" s="694" t="str">
        <f t="shared" si="161"/>
        <v/>
      </c>
      <c r="Z389" s="694"/>
      <c r="AA389" s="694"/>
      <c r="AB389" s="695"/>
      <c r="AC389" s="443" t="s">
        <v>49</v>
      </c>
      <c r="AD389" s="670" t="str">
        <f t="shared" si="153"/>
        <v/>
      </c>
      <c r="AE389" s="670"/>
      <c r="AF389" s="670"/>
      <c r="AG389" s="671"/>
      <c r="AH389" s="455" t="str">
        <f t="shared" si="162"/>
        <v/>
      </c>
      <c r="AI389" s="455" t="str">
        <f t="shared" si="163"/>
        <v/>
      </c>
      <c r="AL389" s="450" t="str">
        <f t="shared" si="165"/>
        <v/>
      </c>
      <c r="AM389" s="450" t="str">
        <f t="shared" si="166"/>
        <v/>
      </c>
      <c r="AN389" s="452" t="str">
        <f t="shared" si="167"/>
        <v/>
      </c>
      <c r="AO389" s="452" t="str">
        <f t="shared" si="167"/>
        <v/>
      </c>
      <c r="AP389" s="448">
        <f t="shared" si="158"/>
        <v>0</v>
      </c>
      <c r="AT389" s="448">
        <v>11</v>
      </c>
      <c r="AU389" s="449" t="str">
        <f t="array" ref="AU389">IF($AT389&gt;$AR$378,"",INDEX(AL$379:AL$391,MATCH($AT389,$AP$379:$AP$391,0)))</f>
        <v/>
      </c>
      <c r="AV389" s="449" t="str">
        <f t="array" ref="AV389">IF($AT389&gt;$AR$378,"",INDEX(AM$379:AM$391,MATCH($AT389,$AP$379:$AP$391,0)))</f>
        <v/>
      </c>
      <c r="AW389" s="449" t="str">
        <f t="array" ref="AW389">IF($AT389&gt;$AR$378,"",INDEX(AN$379:AN$391,MATCH($AT389,$AP$379:$AP$391,0)))</f>
        <v/>
      </c>
      <c r="AX389" s="449" t="str">
        <f t="array" ref="AX389">IF($AT389&gt;$AR$378,"",INDEX(AO$379:AO$391,MATCH($AT389,$AP$379:$AP$391,0)))</f>
        <v/>
      </c>
      <c r="BI389"/>
      <c r="BJ389"/>
      <c r="BM389" s="80">
        <f t="shared" si="159"/>
        <v>6</v>
      </c>
      <c r="BN389" s="80" t="str">
        <f t="shared" si="164"/>
        <v>xxxxxxx</v>
      </c>
      <c r="BO389" s="80" t="e">
        <f t="shared" si="160"/>
        <v>#N/A</v>
      </c>
      <c r="BP389" s="79"/>
    </row>
    <row r="390" spans="3:68" ht="37.5" hidden="1" customHeight="1" x14ac:dyDescent="0.25">
      <c r="C390" s="707"/>
      <c r="D390" s="27"/>
      <c r="E390" s="641"/>
      <c r="F390" s="641"/>
      <c r="G390" s="641"/>
      <c r="H390" s="641"/>
      <c r="I390" s="27" t="s">
        <v>49</v>
      </c>
      <c r="J390" s="284"/>
      <c r="K390" s="582"/>
      <c r="L390" s="587"/>
      <c r="M390" s="587"/>
      <c r="N390" s="587"/>
      <c r="O390" s="58"/>
      <c r="P390"/>
      <c r="Q390" s="138">
        <v>1</v>
      </c>
      <c r="S390" s="139">
        <v>1</v>
      </c>
      <c r="T390" s="454">
        <v>1</v>
      </c>
      <c r="W390" s="507"/>
      <c r="X390" s="443" t="s">
        <v>49</v>
      </c>
      <c r="Y390" s="694" t="str">
        <f t="shared" si="161"/>
        <v/>
      </c>
      <c r="Z390" s="694"/>
      <c r="AA390" s="694"/>
      <c r="AB390" s="695"/>
      <c r="AC390" s="443" t="s">
        <v>49</v>
      </c>
      <c r="AD390" s="670" t="str">
        <f t="shared" ref="AD390" si="168">IF(J390=0,"",J390)</f>
        <v/>
      </c>
      <c r="AE390" s="670"/>
      <c r="AF390" s="670"/>
      <c r="AG390" s="671"/>
      <c r="AH390" s="455" t="str">
        <f t="shared" ref="AH390" si="169">LOOKUP(S390,$AL$13:$AL$16,$AM$13:$AM$16)</f>
        <v/>
      </c>
      <c r="AI390" s="455" t="str">
        <f t="shared" ref="AI390" si="170">LOOKUP(T390,$AL$13:$AL$16,$AN$13:$AN$16)</f>
        <v/>
      </c>
      <c r="AL390" s="450" t="str">
        <f t="shared" ref="AL390" si="171">Y390</f>
        <v/>
      </c>
      <c r="AM390" s="450" t="str">
        <f t="shared" ref="AM390" si="172">AD390</f>
        <v/>
      </c>
      <c r="AN390" s="452" t="str">
        <f t="shared" ref="AN390" si="173">AH390</f>
        <v/>
      </c>
      <c r="AO390" s="452" t="str">
        <f t="shared" ref="AO390" si="174">AI390</f>
        <v/>
      </c>
      <c r="AP390" s="448">
        <f>SUM(AND(AN390=$AO$34, AO390=$AP$34),AP389)</f>
        <v>0</v>
      </c>
      <c r="AT390" s="448">
        <v>12</v>
      </c>
      <c r="AU390" s="449" t="str">
        <f t="array" ref="AU390">IF($AT390&gt;$AR$378,"",INDEX(AL$379:AL$391,MATCH($AT390,$AP$379:$AP$391,0)))</f>
        <v/>
      </c>
      <c r="AV390" s="449" t="str">
        <f t="array" ref="AV390">IF($AT390&gt;$AR$378,"",INDEX(AM$379:AM$391,MATCH($AT390,$AP$379:$AP$391,0)))</f>
        <v/>
      </c>
      <c r="AW390" s="449" t="str">
        <f t="array" ref="AW390">IF($AT390&gt;$AR$378,"",INDEX(AN$379:AN$391,MATCH($AT390,$AP$379:$AP$391,0)))</f>
        <v/>
      </c>
      <c r="AX390" s="449" t="str">
        <f t="array" ref="AX390">IF($AT390&gt;$AR$378,"",INDEX(AO$379:AO$391,MATCH($AT390,$AP$379:$AP$391,0)))</f>
        <v/>
      </c>
      <c r="BI390"/>
      <c r="BJ390"/>
      <c r="BM390" s="80">
        <f t="shared" ref="BM390" si="175">COUNTIF($BN$97:$BN$102,"&lt;="&amp;BN390)</f>
        <v>6</v>
      </c>
      <c r="BN390" s="80" t="str">
        <f t="shared" ref="BN390" si="176">IF(BF390=$AP$14,BI390,"xxxxxxx")</f>
        <v>xxxxxxx</v>
      </c>
      <c r="BO390" s="80" t="e">
        <f t="shared" si="160"/>
        <v>#N/A</v>
      </c>
      <c r="BP390" s="79"/>
    </row>
    <row r="391" spans="3:68" ht="37.5" hidden="1" customHeight="1" x14ac:dyDescent="0.25">
      <c r="C391" s="707"/>
      <c r="D391" s="27"/>
      <c r="E391" s="641"/>
      <c r="F391" s="641"/>
      <c r="G391" s="641"/>
      <c r="H391" s="641"/>
      <c r="I391" s="27" t="s">
        <v>49</v>
      </c>
      <c r="J391" s="289"/>
      <c r="K391" s="585"/>
      <c r="L391" s="587"/>
      <c r="M391" s="587"/>
      <c r="N391" s="587"/>
      <c r="O391" s="58"/>
      <c r="P391"/>
      <c r="Q391" s="138">
        <v>1</v>
      </c>
      <c r="S391" s="139">
        <v>1</v>
      </c>
      <c r="T391" s="454">
        <v>1</v>
      </c>
      <c r="W391" s="507"/>
      <c r="X391" s="443" t="s">
        <v>49</v>
      </c>
      <c r="Y391" s="694" t="str">
        <f t="shared" si="161"/>
        <v/>
      </c>
      <c r="Z391" s="694"/>
      <c r="AA391" s="694"/>
      <c r="AB391" s="695"/>
      <c r="AC391" s="443" t="s">
        <v>49</v>
      </c>
      <c r="AD391" s="670" t="str">
        <f t="shared" si="153"/>
        <v/>
      </c>
      <c r="AE391" s="670"/>
      <c r="AF391" s="670"/>
      <c r="AG391" s="671"/>
      <c r="AH391" s="455" t="str">
        <f t="shared" si="162"/>
        <v/>
      </c>
      <c r="AI391" s="455" t="str">
        <f t="shared" si="163"/>
        <v/>
      </c>
      <c r="AL391" s="450" t="str">
        <f t="shared" si="165"/>
        <v/>
      </c>
      <c r="AM391" s="450" t="str">
        <f t="shared" si="166"/>
        <v/>
      </c>
      <c r="AN391" s="452" t="str">
        <f t="shared" si="167"/>
        <v/>
      </c>
      <c r="AO391" s="452" t="str">
        <f t="shared" si="167"/>
        <v/>
      </c>
      <c r="AP391" s="448">
        <f>SUM(AND(AN391=$AO$34, AO391=$AP$34),AP390)</f>
        <v>0</v>
      </c>
      <c r="AT391" s="448">
        <v>13</v>
      </c>
      <c r="AU391" s="449" t="str">
        <f t="array" ref="AU391">IF($AT391&gt;$AR$378,"",INDEX(AL$379:AL$391,MATCH($AT391,$AP$379:$AP$391,0)))</f>
        <v/>
      </c>
      <c r="AV391" s="449" t="str">
        <f t="array" ref="AV391">IF($AT391&gt;$AR$378,"",INDEX(AM$379:AM$391,MATCH($AT391,$AP$379:$AP$391,0)))</f>
        <v/>
      </c>
      <c r="AW391" s="449" t="str">
        <f t="array" ref="AW391">IF($AT391&gt;$AR$378,"",INDEX(AN$379:AN$391,MATCH($AT391,$AP$379:$AP$391,0)))</f>
        <v/>
      </c>
      <c r="AX391" s="449" t="str">
        <f t="array" ref="AX391">IF($AT391&gt;$AR$378,"",INDEX(AO$379:AO$391,MATCH($AT391,$AP$379:$AP$391,0)))</f>
        <v/>
      </c>
      <c r="BI391"/>
      <c r="BJ391"/>
      <c r="BM391" s="80">
        <f t="shared" si="159"/>
        <v>6</v>
      </c>
      <c r="BN391" s="80" t="str">
        <f t="shared" si="164"/>
        <v>xxxxxxx</v>
      </c>
      <c r="BO391" s="80" t="e">
        <f t="shared" si="160"/>
        <v>#N/A</v>
      </c>
      <c r="BP391" s="79"/>
    </row>
    <row r="392" spans="3:68" hidden="1" x14ac:dyDescent="0.25">
      <c r="C392" s="151"/>
      <c r="D392" s="152"/>
      <c r="E392" s="152"/>
      <c r="F392" s="152"/>
      <c r="G392" s="152"/>
      <c r="H392" s="152"/>
      <c r="I392" s="152"/>
      <c r="J392" s="152"/>
      <c r="W392" s="456" t="s">
        <v>89</v>
      </c>
      <c r="X392" s="457"/>
      <c r="Y392" s="456" t="s">
        <v>90</v>
      </c>
      <c r="Z392" s="458"/>
      <c r="AA392" s="118"/>
      <c r="AC392" s="456" t="str">
        <f>W392</f>
        <v>BENEFITS SECTION</v>
      </c>
      <c r="AD392" s="459"/>
      <c r="AF392" s="456" t="s">
        <v>90</v>
      </c>
      <c r="AG392" s="460"/>
    </row>
    <row r="393" spans="3:68" ht="0.95" hidden="1" customHeight="1" x14ac:dyDescent="0.25">
      <c r="C393" s="259"/>
      <c r="D393" s="260"/>
      <c r="E393" s="260"/>
      <c r="F393" s="260"/>
      <c r="G393" s="260"/>
      <c r="H393" s="260"/>
      <c r="I393" s="260"/>
      <c r="J393" s="260"/>
      <c r="W393" s="456"/>
      <c r="X393" s="457"/>
      <c r="Y393" s="456"/>
      <c r="Z393" s="458"/>
      <c r="AA393" s="118"/>
      <c r="AC393" s="456"/>
      <c r="AD393" s="459"/>
      <c r="AF393" s="456"/>
      <c r="AG393" s="460"/>
    </row>
    <row r="394" spans="3:68" ht="0.95" hidden="1" customHeight="1" x14ac:dyDescent="0.25">
      <c r="C394" s="259"/>
      <c r="D394" s="260"/>
      <c r="E394" s="260"/>
      <c r="F394" s="260"/>
      <c r="G394" s="260"/>
      <c r="H394" s="260"/>
      <c r="I394" s="260"/>
      <c r="J394" s="260"/>
      <c r="W394" s="456"/>
      <c r="X394" s="457"/>
      <c r="Y394" s="456"/>
      <c r="Z394" s="458"/>
      <c r="AA394" s="118"/>
      <c r="AC394" s="456"/>
      <c r="AD394" s="459"/>
      <c r="AF394" s="456"/>
      <c r="AG394" s="460"/>
    </row>
    <row r="395" spans="3:68" ht="15" hidden="1" customHeight="1" x14ac:dyDescent="0.25">
      <c r="C395" s="151"/>
      <c r="D395" s="152"/>
      <c r="E395" s="152"/>
      <c r="F395" s="152"/>
      <c r="G395" s="152"/>
      <c r="H395" s="152"/>
      <c r="I395" s="152"/>
      <c r="J395" s="152"/>
      <c r="W395" s="457"/>
      <c r="X395" s="457"/>
      <c r="Y395" s="457"/>
      <c r="Z395" s="458"/>
      <c r="AA395" s="118"/>
      <c r="AC395" s="457"/>
      <c r="AD395" s="459"/>
      <c r="AF395" s="457"/>
      <c r="AG395" s="460"/>
    </row>
    <row r="396" spans="3:68" hidden="1" x14ac:dyDescent="0.25">
      <c r="C396" s="151"/>
      <c r="D396" s="152"/>
      <c r="E396" s="152"/>
      <c r="F396" s="152"/>
      <c r="G396" s="152"/>
      <c r="H396" s="152"/>
      <c r="I396" s="152"/>
      <c r="J396" s="152"/>
      <c r="W396" s="461" t="s">
        <v>15</v>
      </c>
      <c r="X396" s="461" t="s">
        <v>91</v>
      </c>
      <c r="Y396" s="461" t="s">
        <v>15</v>
      </c>
      <c r="Z396" s="461" t="s">
        <v>92</v>
      </c>
      <c r="AA396" s="118"/>
      <c r="AC396" s="462" t="str">
        <f>W396</f>
        <v>Sample REDD+ Actions</v>
      </c>
      <c r="AD396" s="462" t="str">
        <f>X396</f>
        <v>Sample Benefits</v>
      </c>
      <c r="AE396" s="411" t="s">
        <v>43</v>
      </c>
      <c r="AF396" s="462" t="s">
        <v>15</v>
      </c>
      <c r="AG396" s="377" t="s">
        <v>92</v>
      </c>
      <c r="AH396" s="463" t="s">
        <v>43</v>
      </c>
      <c r="AL396" s="335"/>
    </row>
    <row r="397" spans="3:68" hidden="1" x14ac:dyDescent="0.25">
      <c r="C397" s="151"/>
      <c r="D397" s="152"/>
      <c r="E397" s="152"/>
      <c r="F397" s="152"/>
      <c r="G397" s="152"/>
      <c r="H397" s="152"/>
      <c r="I397" s="152"/>
      <c r="J397" s="152"/>
      <c r="W397" s="594" t="str">
        <f>$W$113</f>
        <v>CLICK FOR AN EXAMPLE:</v>
      </c>
      <c r="X397" s="594" t="str">
        <f>$X$113</f>
        <v>(To see a sample benefit, first select a sample REDD+ action from the drop-down list on the left)</v>
      </c>
      <c r="Y397" s="594" t="str">
        <f>$Y$113</f>
        <v>CLICK FOR AN EXAMPLE:</v>
      </c>
      <c r="Z397" s="594" t="str">
        <f>$Z$113</f>
        <v>(To see a sample risk, first select a sample REDD+ action from the drop-down list on the left)</v>
      </c>
      <c r="AA397" s="411" t="s">
        <v>43</v>
      </c>
      <c r="AC397" s="464" t="str">
        <f>W397</f>
        <v>CLICK FOR AN EXAMPLE:</v>
      </c>
      <c r="AD397" s="465" t="str">
        <f>X397</f>
        <v>(To see a sample benefit, first select a sample REDD+ action from the drop-down list on the left)</v>
      </c>
      <c r="AE397" s="466">
        <v>1</v>
      </c>
      <c r="AF397" s="464" t="str">
        <f>Y397</f>
        <v>CLICK FOR AN EXAMPLE:</v>
      </c>
      <c r="AG397" s="464" t="str">
        <f>Z397</f>
        <v>(To see a sample risk, first select a sample REDD+ action from the drop-down list on the left)</v>
      </c>
      <c r="AH397" s="463" t="s">
        <v>43</v>
      </c>
    </row>
    <row r="398" spans="3:68" hidden="1" x14ac:dyDescent="0.25">
      <c r="W398" s="388" t="s">
        <v>289</v>
      </c>
      <c r="X398" s="388" t="s">
        <v>561</v>
      </c>
      <c r="Y398" s="388" t="s">
        <v>289</v>
      </c>
      <c r="Z398" s="388" t="s">
        <v>562</v>
      </c>
      <c r="AA398" s="467" t="s">
        <v>104</v>
      </c>
      <c r="AC398" s="468" t="str">
        <f>CONCATENATE(AA398,"     ", W398)</f>
        <v>e.g.:     Overarching.</v>
      </c>
      <c r="AD398" s="468" t="str">
        <f>CONCATENATE(AA398,"     ", X398)</f>
        <v xml:space="preserve">e.g.:     Ensuring stakeholder participation in REDD+ processes can increase the opportunities for participation more broadly, by setting the relevant mechanisms in place. </v>
      </c>
      <c r="AE398" s="466">
        <v>2</v>
      </c>
      <c r="AF398" s="468" t="str">
        <f>CONCATENATE(AA398,"     ", Y398)</f>
        <v>e.g.:     Overarching.</v>
      </c>
      <c r="AG398" s="468" t="str">
        <f>CONCATENATE(AA398,"     ", Z398)</f>
        <v>e.g.:     The failure to provide stakeholders with appropriate information may hinder their ability to participate in an effective and meaningful way and cause frustration with the REDD+ process.</v>
      </c>
      <c r="AH398" s="463" t="s">
        <v>43</v>
      </c>
    </row>
    <row r="399" spans="3:68" hidden="1" x14ac:dyDescent="0.25">
      <c r="F399" s="36" t="s">
        <v>43</v>
      </c>
      <c r="P399" s="52"/>
      <c r="S399" s="52"/>
      <c r="W399" s="388" t="s">
        <v>563</v>
      </c>
      <c r="X399" s="388" t="s">
        <v>564</v>
      </c>
      <c r="Y399" s="388" t="s">
        <v>565</v>
      </c>
      <c r="Z399" s="388" t="s">
        <v>566</v>
      </c>
      <c r="AA399" s="467" t="str">
        <f>$AA$214</f>
        <v>e.g.:</v>
      </c>
      <c r="AC399" s="468" t="str">
        <f>CONCATENATE(AA399,"     ", W399)</f>
        <v>e.g.:     Extending community forest management.</v>
      </c>
      <c r="AD399" s="468" t="str">
        <f>CONCATENATE(AA399,"     ", X399)</f>
        <v>e.g.:     Extending community forest management may increase the numbers and groups of stakeholders involved in decision-making related to forests local to them.</v>
      </c>
      <c r="AE399" s="466">
        <v>3</v>
      </c>
      <c r="AF399" s="468" t="str">
        <f>CONCATENATE(AA399,"     ", Y399)</f>
        <v>e.g.:     Consultation (enabling condition).</v>
      </c>
      <c r="AG399" s="468" t="str">
        <f>CONCATENATE(AA399,"     ", Z399)</f>
        <v>e.g.:     The group consulted may not equally represent all stakeholders.</v>
      </c>
      <c r="AH399" s="463" t="s">
        <v>43</v>
      </c>
    </row>
    <row r="400" spans="3:68" hidden="1" x14ac:dyDescent="0.25">
      <c r="F400" s="36"/>
      <c r="P400" s="52"/>
      <c r="S400" s="52"/>
      <c r="X400" s="470"/>
      <c r="Y400" s="471"/>
      <c r="AH400" s="463" t="s">
        <v>43</v>
      </c>
    </row>
    <row r="401" spans="3:68" hidden="1" x14ac:dyDescent="0.25">
      <c r="F401" s="36"/>
      <c r="P401" s="52"/>
      <c r="S401" s="52"/>
      <c r="X401" s="470"/>
      <c r="Y401" s="471"/>
    </row>
    <row r="402" spans="3:68" hidden="1" x14ac:dyDescent="0.25">
      <c r="D402" s="96"/>
      <c r="BI402"/>
      <c r="BJ402"/>
      <c r="BK402"/>
      <c r="BL402"/>
      <c r="BM402"/>
      <c r="BN402"/>
      <c r="BO402"/>
      <c r="BP402"/>
    </row>
    <row r="403" spans="3:68" hidden="1" x14ac:dyDescent="0.25">
      <c r="BI403"/>
      <c r="BJ403"/>
      <c r="BK403"/>
      <c r="BL403"/>
      <c r="BM403"/>
      <c r="BN403"/>
      <c r="BO403"/>
      <c r="BP403"/>
    </row>
    <row r="404" spans="3:68" hidden="1" x14ac:dyDescent="0.25">
      <c r="BI404"/>
      <c r="BJ404"/>
      <c r="BK404"/>
      <c r="BL404"/>
      <c r="BM404"/>
      <c r="BN404"/>
      <c r="BO404"/>
      <c r="BP404"/>
    </row>
    <row r="405" spans="3:68" hidden="1" x14ac:dyDescent="0.25">
      <c r="BI405"/>
      <c r="BJ405"/>
      <c r="BK405"/>
      <c r="BL405"/>
      <c r="BM405"/>
      <c r="BN405"/>
      <c r="BO405"/>
      <c r="BP405"/>
    </row>
    <row r="406" spans="3:68" hidden="1" x14ac:dyDescent="0.25">
      <c r="N406" s="101"/>
      <c r="BI406"/>
      <c r="BJ406"/>
      <c r="BK406"/>
      <c r="BL406"/>
      <c r="BM406"/>
      <c r="BN406"/>
      <c r="BO406"/>
      <c r="BP406"/>
    </row>
    <row r="407" spans="3:68" hidden="1" x14ac:dyDescent="0.25">
      <c r="D407" s="97"/>
      <c r="N407" s="101"/>
      <c r="BH407" s="100" t="s">
        <v>43</v>
      </c>
      <c r="BI407"/>
      <c r="BJ407"/>
      <c r="BK407"/>
      <c r="BL407"/>
      <c r="BM407"/>
      <c r="BN407"/>
      <c r="BO407"/>
      <c r="BP407"/>
    </row>
    <row r="408" spans="3:68" hidden="1" x14ac:dyDescent="0.25">
      <c r="D408" s="98"/>
      <c r="N408" s="101"/>
      <c r="S408" s="52"/>
      <c r="BH408" s="36" t="s">
        <v>43</v>
      </c>
      <c r="BI408"/>
      <c r="BJ408"/>
      <c r="BK408"/>
      <c r="BL408"/>
      <c r="BM408"/>
      <c r="BN408"/>
      <c r="BO408"/>
      <c r="BP408"/>
    </row>
    <row r="409" spans="3:68" hidden="1" x14ac:dyDescent="0.25">
      <c r="N409" s="101"/>
      <c r="BH409" s="36" t="s">
        <v>43</v>
      </c>
      <c r="BI409"/>
      <c r="BJ409"/>
      <c r="BK409"/>
      <c r="BL409"/>
      <c r="BM409"/>
      <c r="BN409"/>
      <c r="BO409"/>
      <c r="BP409"/>
    </row>
    <row r="410" spans="3:68" hidden="1" x14ac:dyDescent="0.25">
      <c r="N410" s="101"/>
      <c r="BH410" s="36" t="s">
        <v>43</v>
      </c>
      <c r="BI410"/>
      <c r="BJ410"/>
      <c r="BK410"/>
      <c r="BL410"/>
      <c r="BM410"/>
      <c r="BN410"/>
      <c r="BO410"/>
      <c r="BP410"/>
    </row>
    <row r="411" spans="3:68" ht="129" hidden="1" customHeight="1" x14ac:dyDescent="0.25">
      <c r="C411" s="685" t="str">
        <f>W411</f>
        <v>Safeguard (e) - [REDD+] actions are consistent with the conservation of natural forests and biological diversity, ensuring that REDD+ actions are not used for the conversion of natural forests, but are instead used to incentivize the protection and conservation of natural forests and their ecosystem services, and to enhance other social and environmental benefits.</v>
      </c>
      <c r="D411" s="685"/>
      <c r="E411" s="685"/>
      <c r="F411" s="685"/>
      <c r="G411" s="685"/>
      <c r="H411" s="685"/>
      <c r="I411" s="685"/>
      <c r="J411" s="685"/>
      <c r="K411" s="685"/>
      <c r="L411" s="685"/>
      <c r="M411" s="685"/>
      <c r="N411" s="685"/>
      <c r="W411" s="717" t="str">
        <f>CONCATENATE($W$18, " - ",$X$18)</f>
        <v>Safeguard (e) - [REDD+] actions are consistent with the conservation of natural forests and biological diversity, ensuring that REDD+ actions are not used for the conversion of natural forests, but are instead used to incentivize the protection and conservation of natural forests and their ecosystem services, and to enhance other social and environmental benefits.</v>
      </c>
      <c r="X411" s="717"/>
      <c r="Y411" s="717"/>
      <c r="Z411" s="717"/>
      <c r="AA411" s="717"/>
      <c r="AB411" s="717"/>
      <c r="AC411" s="717"/>
      <c r="AD411" s="717"/>
      <c r="AE411" s="717"/>
      <c r="AF411" s="717"/>
      <c r="AG411" s="717"/>
      <c r="AH411" s="717"/>
      <c r="BG411" s="36"/>
      <c r="BN411" s="75"/>
      <c r="BO411"/>
      <c r="BP411"/>
    </row>
    <row r="412" spans="3:68" hidden="1" x14ac:dyDescent="0.25">
      <c r="P412"/>
      <c r="S412" s="52"/>
      <c r="BN412" s="75"/>
      <c r="BO412"/>
      <c r="BP412"/>
    </row>
    <row r="413" spans="3:68" ht="18.75" hidden="1" x14ac:dyDescent="0.3">
      <c r="C413" s="7" t="str">
        <f>W413</f>
        <v>How to use</v>
      </c>
      <c r="D413" s="151"/>
      <c r="E413" s="151"/>
      <c r="F413" s="151"/>
      <c r="G413" s="151"/>
      <c r="H413" s="151"/>
      <c r="I413" s="151"/>
      <c r="J413" s="151"/>
      <c r="W413" s="473" t="str">
        <f>$W$39</f>
        <v>How to use</v>
      </c>
      <c r="BN413" s="75"/>
      <c r="BO413"/>
      <c r="BP413"/>
    </row>
    <row r="414" spans="3:68" ht="15" hidden="1" customHeight="1" x14ac:dyDescent="0.3">
      <c r="C414" s="7"/>
      <c r="D414" s="151"/>
      <c r="E414" s="151"/>
      <c r="F414" s="151"/>
      <c r="G414" s="151"/>
      <c r="H414" s="151"/>
      <c r="I414" s="151"/>
      <c r="J414" s="151"/>
      <c r="W414" s="385"/>
      <c r="BN414" s="75"/>
      <c r="BO414"/>
      <c r="BP414"/>
    </row>
    <row r="415" spans="3:68" ht="140.1" hidden="1" customHeight="1" x14ac:dyDescent="0.25">
      <c r="C415" s="705" t="str">
        <f>W415</f>
        <v>• Review Key Issues.
• Answer Guiding questions with a ‘Yes’ or ‘No’ (if appropriate). In case you lack information to answer the question, you may choose ‘Don’t know’.
• Import Benefits and Risks to Table 2.
• Revise and modify the auto-generated benefits and risks to ensure they are appropriate to the national context and assign them to particular REDD+ actions. If more than one action is associated with the benefit or risk, copy and paste the benefit or risk text into one of the empty rows. If the benefit or risk does not pertain to a specific REDD+ action, you may categorise it as ‘overarching’.
• Add any other benefits and risks relevant to the safeguard.  
• Assign a probability and impact for the particular benefit or risk.</v>
      </c>
      <c r="D415" s="705"/>
      <c r="E415" s="705"/>
      <c r="F415" s="705"/>
      <c r="G415" s="705"/>
      <c r="H415" s="705"/>
      <c r="I415" s="705"/>
      <c r="J415" s="705"/>
      <c r="K415" s="705"/>
      <c r="L415" s="705"/>
      <c r="M415" s="282"/>
      <c r="W415" s="716" t="str">
        <f>$W$41</f>
        <v>• Review Key Issues.
• Answer Guiding questions with a ‘Yes’ or ‘No’ (if appropriate). In case you lack information to answer the question, you may choose ‘Don’t know’.
• Import Benefits and Risks to Table 2.
• Revise and modify the auto-generated benefits and risks to ensure they are appropriate to the national context and assign them to particular REDD+ actions. If more than one action is associated with the benefit or risk, copy and paste the benefit or risk text into one of the empty rows. If the benefit or risk does not pertain to a specific REDD+ action, you may categorise it as ‘overarching’.
• Add any other benefits and risks relevant to the safeguard.  
• Assign a probability and impact for the particular benefit or risk.</v>
      </c>
      <c r="X415" s="716"/>
      <c r="Y415" s="716"/>
      <c r="Z415" s="716"/>
      <c r="AA415" s="716"/>
      <c r="AB415" s="716"/>
      <c r="AC415" s="716"/>
      <c r="AD415" s="716"/>
      <c r="AE415" s="716"/>
      <c r="AF415" s="386"/>
      <c r="AG415" s="386"/>
      <c r="BN415" s="75"/>
      <c r="BO415"/>
      <c r="BP415"/>
    </row>
    <row r="416" spans="3:68" ht="22.5" hidden="1" customHeight="1" x14ac:dyDescent="0.25">
      <c r="BN416" s="75"/>
      <c r="BO416"/>
      <c r="BP416"/>
    </row>
    <row r="417" spans="3:72" ht="18.75" hidden="1" x14ac:dyDescent="0.3">
      <c r="C417" s="7" t="str">
        <f>W417</f>
        <v>Key issues</v>
      </c>
      <c r="D417" s="152"/>
      <c r="E417" s="152"/>
      <c r="F417" s="152"/>
      <c r="G417" s="152"/>
      <c r="H417" s="152"/>
      <c r="I417" s="152"/>
      <c r="J417" s="152"/>
      <c r="W417" s="473" t="str">
        <f>$W$43</f>
        <v>Key issues</v>
      </c>
      <c r="BN417" s="75"/>
      <c r="BO417"/>
      <c r="BP417"/>
    </row>
    <row r="418" spans="3:72" hidden="1" x14ac:dyDescent="0.25">
      <c r="BN418" s="75"/>
      <c r="BO418"/>
      <c r="BP418"/>
    </row>
    <row r="419" spans="3:72" ht="15" hidden="1" customHeight="1" x14ac:dyDescent="0.25">
      <c r="C419" s="264" t="str">
        <f t="shared" ref="C419:D424" si="177">W419</f>
        <v>1.</v>
      </c>
      <c r="D419" s="630" t="str">
        <f t="shared" si="177"/>
        <v>Definition of natural forest and understanding of the distribution of natural forest.</v>
      </c>
      <c r="E419" s="630"/>
      <c r="F419" s="630"/>
      <c r="G419" s="630"/>
      <c r="H419" s="630"/>
      <c r="I419" s="630"/>
      <c r="J419" s="630"/>
      <c r="K419" s="630"/>
      <c r="L419" s="630"/>
      <c r="M419" s="280"/>
      <c r="W419" s="387" t="s">
        <v>492</v>
      </c>
      <c r="X419" s="388" t="s">
        <v>529</v>
      </c>
      <c r="Y419" s="389"/>
      <c r="Z419" s="389"/>
      <c r="AA419" s="389"/>
      <c r="AB419" s="389"/>
      <c r="BG419" s="36"/>
      <c r="BN419" s="75"/>
      <c r="BO419"/>
      <c r="BP419"/>
    </row>
    <row r="420" spans="3:72" ht="15" hidden="1" customHeight="1" x14ac:dyDescent="0.25">
      <c r="C420" s="264" t="str">
        <f t="shared" si="177"/>
        <v>2.</v>
      </c>
      <c r="D420" s="630" t="str">
        <f t="shared" si="177"/>
        <v xml:space="preserve">Understanding the potential impacts of REDD+ policy options on biodiversity and forest ecosystem services. </v>
      </c>
      <c r="E420" s="630"/>
      <c r="F420" s="630"/>
      <c r="G420" s="630"/>
      <c r="H420" s="630"/>
      <c r="I420" s="630"/>
      <c r="J420" s="630"/>
      <c r="K420" s="630"/>
      <c r="L420" s="630"/>
      <c r="M420" s="280"/>
      <c r="W420" s="387" t="s">
        <v>493</v>
      </c>
      <c r="X420" s="388" t="s">
        <v>530</v>
      </c>
      <c r="Y420" s="389"/>
      <c r="Z420" s="389"/>
      <c r="AA420" s="389"/>
      <c r="AB420" s="389"/>
      <c r="BG420" s="36"/>
      <c r="BN420" s="75"/>
      <c r="BO420"/>
      <c r="BP420"/>
    </row>
    <row r="421" spans="3:72" ht="30" hidden="1" customHeight="1" x14ac:dyDescent="0.25">
      <c r="C421" s="264" t="str">
        <f t="shared" si="177"/>
        <v>3.</v>
      </c>
      <c r="D421" s="630" t="str">
        <f t="shared" si="177"/>
        <v>Conservation of natural forests; avoiding degradation, or conversion to planted forest (unless as part of forest restoration).</v>
      </c>
      <c r="E421" s="630"/>
      <c r="F421" s="630"/>
      <c r="G421" s="630"/>
      <c r="H421" s="630"/>
      <c r="I421" s="630"/>
      <c r="J421" s="630"/>
      <c r="K421" s="630"/>
      <c r="L421" s="630"/>
      <c r="M421" s="280"/>
      <c r="W421" s="387" t="s">
        <v>498</v>
      </c>
      <c r="X421" s="388" t="s">
        <v>531</v>
      </c>
      <c r="Y421" s="389"/>
      <c r="Z421" s="389"/>
      <c r="AA421" s="389"/>
      <c r="AB421" s="389"/>
      <c r="BG421" s="36"/>
      <c r="BN421" s="75"/>
      <c r="BO421"/>
      <c r="BP421"/>
    </row>
    <row r="422" spans="3:72" ht="30" hidden="1" customHeight="1" x14ac:dyDescent="0.25">
      <c r="C422" s="264" t="str">
        <f t="shared" si="177"/>
        <v>4.</v>
      </c>
      <c r="D422" s="630" t="str">
        <f t="shared" si="177"/>
        <v>Management of planted and natural forests to maintain or restore biodiversity and ecosystem services (e.g. soil erosion control, water purity, non-timber forest products).</v>
      </c>
      <c r="E422" s="630"/>
      <c r="F422" s="630"/>
      <c r="G422" s="630"/>
      <c r="H422" s="630"/>
      <c r="I422" s="630"/>
      <c r="J422" s="630"/>
      <c r="K422" s="630"/>
      <c r="L422" s="630"/>
      <c r="M422" s="280"/>
      <c r="W422" s="387" t="s">
        <v>494</v>
      </c>
      <c r="X422" s="388" t="s">
        <v>532</v>
      </c>
      <c r="Y422" s="389"/>
      <c r="Z422" s="389"/>
      <c r="AA422" s="389"/>
      <c r="AB422" s="389"/>
      <c r="BG422" s="36"/>
      <c r="BN422" s="75"/>
      <c r="BO422"/>
      <c r="BP422"/>
    </row>
    <row r="423" spans="3:72" ht="15" hidden="1" customHeight="1" x14ac:dyDescent="0.25">
      <c r="C423" s="264" t="str">
        <f t="shared" si="177"/>
        <v>5.</v>
      </c>
      <c r="D423" s="630" t="str">
        <f t="shared" si="177"/>
        <v>Identification and enhancement of social benefits (e.g. improved livelihoods, benefit sharing).</v>
      </c>
      <c r="E423" s="630"/>
      <c r="F423" s="630"/>
      <c r="G423" s="630"/>
      <c r="H423" s="630"/>
      <c r="I423" s="630"/>
      <c r="J423" s="630"/>
      <c r="K423" s="630"/>
      <c r="L423" s="630"/>
      <c r="M423" s="280"/>
      <c r="W423" s="387" t="s">
        <v>495</v>
      </c>
      <c r="X423" s="388" t="s">
        <v>533</v>
      </c>
      <c r="Y423" s="389"/>
      <c r="Z423" s="389"/>
      <c r="AA423" s="389"/>
      <c r="AB423" s="389"/>
      <c r="BG423" s="36"/>
      <c r="BN423" s="75"/>
      <c r="BO423"/>
      <c r="BP423"/>
    </row>
    <row r="424" spans="3:72" ht="15" hidden="1" customHeight="1" x14ac:dyDescent="0.25">
      <c r="C424" s="264" t="str">
        <f t="shared" si="177"/>
        <v>6.</v>
      </c>
      <c r="D424" s="630" t="str">
        <f t="shared" si="177"/>
        <v>Conservation of biodiversity outside forest.</v>
      </c>
      <c r="E424" s="630"/>
      <c r="F424" s="630"/>
      <c r="G424" s="630"/>
      <c r="H424" s="630"/>
      <c r="I424" s="630"/>
      <c r="J424" s="630"/>
      <c r="K424" s="630"/>
      <c r="L424" s="630"/>
      <c r="M424" s="280"/>
      <c r="W424" s="387" t="s">
        <v>496</v>
      </c>
      <c r="X424" s="388" t="s">
        <v>534</v>
      </c>
      <c r="Y424" s="389"/>
      <c r="Z424" s="389"/>
      <c r="AA424" s="389"/>
      <c r="AB424" s="389"/>
      <c r="BG424" s="36"/>
      <c r="BN424" s="75"/>
      <c r="BO424"/>
      <c r="BP424"/>
    </row>
    <row r="425" spans="3:72" ht="0.95" hidden="1" customHeight="1" x14ac:dyDescent="0.25">
      <c r="C425" s="264"/>
      <c r="D425" s="262"/>
      <c r="E425" s="262"/>
      <c r="F425" s="262"/>
      <c r="G425" s="262"/>
      <c r="H425" s="262"/>
      <c r="I425" s="262"/>
      <c r="J425" s="262"/>
      <c r="K425" s="262"/>
      <c r="L425" s="262"/>
      <c r="M425" s="280"/>
      <c r="W425" s="390"/>
      <c r="X425" s="391"/>
      <c r="Y425" s="389"/>
      <c r="Z425" s="389"/>
      <c r="AA425" s="389"/>
      <c r="AB425" s="389"/>
      <c r="BG425" s="36"/>
      <c r="BN425" s="75"/>
      <c r="BO425"/>
      <c r="BP425"/>
    </row>
    <row r="426" spans="3:72" ht="0.95" hidden="1" customHeight="1" x14ac:dyDescent="0.25">
      <c r="C426" s="264"/>
      <c r="D426" s="262"/>
      <c r="E426" s="262"/>
      <c r="F426" s="262"/>
      <c r="G426" s="262"/>
      <c r="H426" s="262"/>
      <c r="I426" s="262"/>
      <c r="J426" s="262"/>
      <c r="K426" s="262"/>
      <c r="L426" s="262"/>
      <c r="M426" s="280"/>
      <c r="W426" s="390"/>
      <c r="X426" s="391"/>
      <c r="Y426" s="389"/>
      <c r="Z426" s="389"/>
      <c r="AA426" s="389"/>
      <c r="AB426" s="389"/>
      <c r="BG426" s="36"/>
      <c r="BN426" s="75"/>
      <c r="BO426"/>
      <c r="BP426"/>
    </row>
    <row r="427" spans="3:72" ht="7.5" hidden="1" customHeight="1" x14ac:dyDescent="0.25">
      <c r="C427" s="153"/>
      <c r="D427" s="153"/>
      <c r="E427" s="153"/>
      <c r="F427" s="153"/>
      <c r="G427" s="153"/>
      <c r="H427" s="153"/>
      <c r="I427" s="153"/>
      <c r="J427" s="153"/>
      <c r="W427" s="392"/>
      <c r="X427" s="393"/>
      <c r="Y427" s="393"/>
      <c r="Z427" s="393"/>
      <c r="AA427" s="393"/>
      <c r="AB427" s="393"/>
      <c r="BG427" s="36"/>
      <c r="BN427" s="83"/>
      <c r="BO427" s="75"/>
      <c r="BP427" s="75"/>
      <c r="BQ427" s="75"/>
      <c r="BR427" s="75"/>
      <c r="BS427" s="75"/>
      <c r="BT427" s="75"/>
    </row>
    <row r="428" spans="3:72" ht="15" hidden="1" customHeight="1" x14ac:dyDescent="0.25">
      <c r="C428" s="642"/>
      <c r="D428" s="642"/>
      <c r="E428" s="642"/>
      <c r="F428" s="642"/>
      <c r="G428" s="642"/>
      <c r="H428" s="642"/>
      <c r="I428" s="642"/>
      <c r="J428" s="642"/>
      <c r="W428" s="474" t="str">
        <f>$W$55</f>
        <v>Click on the "-" icon on the left to minimize the view.</v>
      </c>
      <c r="X428" s="395"/>
      <c r="Y428" s="395"/>
      <c r="Z428" s="395"/>
      <c r="AA428" s="395"/>
      <c r="AB428" s="395"/>
      <c r="AC428" s="395"/>
      <c r="AD428" s="395"/>
      <c r="BN428" s="75"/>
      <c r="BO428" s="75"/>
      <c r="BP428" s="75"/>
      <c r="BQ428" s="75"/>
      <c r="BR428" s="75"/>
      <c r="BS428" s="75"/>
      <c r="BT428" s="75"/>
    </row>
    <row r="429" spans="3:72" ht="15" hidden="1" customHeight="1" x14ac:dyDescent="0.25">
      <c r="C429" s="631"/>
      <c r="D429" s="631"/>
      <c r="E429" s="631"/>
      <c r="F429" s="631"/>
      <c r="G429" s="631"/>
      <c r="H429" s="631"/>
      <c r="I429" s="631"/>
      <c r="J429" s="631"/>
      <c r="W429" s="475" t="str">
        <f>$W$56</f>
        <v>Click on the "+" icon on the left to extend the view and go through the key issues.</v>
      </c>
      <c r="X429" s="397"/>
      <c r="Y429" s="397"/>
      <c r="Z429" s="397"/>
      <c r="AA429" s="397"/>
      <c r="AB429" s="397"/>
      <c r="AC429" s="397"/>
      <c r="AD429" s="397"/>
      <c r="BN429" s="75"/>
      <c r="BO429" s="75"/>
      <c r="BP429" s="75"/>
      <c r="BQ429" s="75"/>
      <c r="BR429" s="75"/>
      <c r="BS429" s="75"/>
      <c r="BT429" s="75"/>
    </row>
    <row r="430" spans="3:72" ht="22.5" hidden="1" customHeight="1" x14ac:dyDescent="0.25">
      <c r="P430"/>
      <c r="S430" s="52"/>
      <c r="X430" s="398"/>
      <c r="Y430" s="399"/>
      <c r="Z430" s="399"/>
      <c r="AA430" s="389"/>
      <c r="AB430" s="389"/>
      <c r="BN430" s="75"/>
      <c r="BO430" s="75"/>
      <c r="BP430" s="75"/>
      <c r="BQ430" s="75"/>
      <c r="BR430" s="75"/>
      <c r="BS430" s="75"/>
      <c r="BT430" s="75"/>
    </row>
    <row r="431" spans="3:72" ht="18.75" hidden="1" x14ac:dyDescent="0.3">
      <c r="C431" s="7" t="str">
        <f>W431</f>
        <v>Guiding questions</v>
      </c>
      <c r="D431" s="152"/>
      <c r="E431" s="152"/>
      <c r="F431" s="152"/>
      <c r="G431" s="152"/>
      <c r="H431" s="152"/>
      <c r="I431" s="152"/>
      <c r="J431" s="152"/>
      <c r="W431" s="473" t="str">
        <f>$W$58</f>
        <v>Guiding questions</v>
      </c>
      <c r="X431" s="399"/>
      <c r="Y431" s="399"/>
      <c r="Z431" s="399"/>
      <c r="AA431" s="389"/>
      <c r="AB431" s="389"/>
      <c r="BN431" s="75"/>
      <c r="BO431" s="75"/>
      <c r="BP431" s="75"/>
      <c r="BQ431" s="75"/>
      <c r="BR431" s="75"/>
      <c r="BS431" s="75"/>
      <c r="BT431" s="75"/>
    </row>
    <row r="432" spans="3:72" ht="15" hidden="1" customHeight="1" x14ac:dyDescent="0.3">
      <c r="C432" s="7"/>
      <c r="D432" s="152"/>
      <c r="E432" s="152"/>
      <c r="F432" s="152"/>
      <c r="G432" s="152"/>
      <c r="H432" s="152"/>
      <c r="I432" s="152"/>
      <c r="J432" s="152"/>
      <c r="W432" s="385"/>
      <c r="X432" s="399"/>
      <c r="Y432" s="399"/>
      <c r="Z432" s="399"/>
      <c r="AA432" s="389"/>
      <c r="AB432" s="389"/>
      <c r="BN432" s="75"/>
      <c r="BO432" s="75"/>
      <c r="BP432" s="75"/>
      <c r="BQ432" s="75"/>
      <c r="BR432" s="75"/>
      <c r="BS432" s="75"/>
      <c r="BT432" s="75"/>
    </row>
    <row r="433" spans="3:70" ht="18.75" hidden="1" customHeight="1" thickBot="1" x14ac:dyDescent="0.35">
      <c r="C433" s="613" t="str">
        <f>$C$60</f>
        <v>Please answer each of the questions below by clicking on the appropriate answer:</v>
      </c>
      <c r="D433" s="613"/>
      <c r="E433" s="613"/>
      <c r="F433" s="613"/>
      <c r="G433" s="613"/>
      <c r="H433" s="613"/>
      <c r="I433" s="613"/>
      <c r="J433" s="613"/>
      <c r="K433" s="613"/>
      <c r="L433" s="613"/>
      <c r="M433" s="279"/>
      <c r="W433" s="385"/>
      <c r="X433" s="704" t="str">
        <f>$X$60</f>
        <v>RELATED TO</v>
      </c>
      <c r="Y433" s="704" t="str">
        <f>$Y$60</f>
        <v>NUMBER</v>
      </c>
      <c r="Z433" s="704" t="str">
        <f>$Z$60</f>
        <v>TRANSLATED VALUE</v>
      </c>
      <c r="AA433" s="704" t="str">
        <f>$AA$60</f>
        <v>IF YES (Benefit)</v>
      </c>
      <c r="AB433" s="704" t="str">
        <f>$AB$60</f>
        <v>IF YES (Risk)</v>
      </c>
      <c r="AC433" s="704" t="str">
        <f>$AC$60</f>
        <v>IF NO (Benefit)</v>
      </c>
      <c r="AD433" s="704" t="str">
        <f>$AD$60</f>
        <v>IF NO (Risk)</v>
      </c>
      <c r="AE433" s="704" t="str">
        <f>$AE$60</f>
        <v>CLASIFIED TEXT</v>
      </c>
      <c r="AF433" s="704"/>
      <c r="AG433" s="704" t="str">
        <f>$AG$60</f>
        <v>SORTED TEXT</v>
      </c>
      <c r="AH433" s="704"/>
      <c r="AJ433" s="704" t="str">
        <f>$AJ$60</f>
        <v>IF "DON'T KNOW"</v>
      </c>
      <c r="AK433" s="704" t="str">
        <f>$AK$60</f>
        <v>AUTOPOPULATED TEXT</v>
      </c>
      <c r="AL433" s="704" t="str">
        <f>$AL$60</f>
        <v>SORTED TEXT</v>
      </c>
      <c r="BG433" s="75"/>
      <c r="BH433" s="75"/>
      <c r="BN433" s="75"/>
      <c r="BO433" s="75"/>
      <c r="BP433" s="75"/>
      <c r="BQ433" s="75"/>
      <c r="BR433" s="75"/>
    </row>
    <row r="434" spans="3:70" ht="26.25" hidden="1" thickBot="1" x14ac:dyDescent="0.3">
      <c r="K434" s="290" t="str">
        <f>$K$61</f>
        <v>Yes</v>
      </c>
      <c r="L434" s="596" t="str">
        <f>$L$61</f>
        <v>No</v>
      </c>
      <c r="M434" s="595" t="str">
        <f>$M$61</f>
        <v>Don't know</v>
      </c>
      <c r="Q434" s="137" t="s">
        <v>128</v>
      </c>
      <c r="S434" s="137" t="s">
        <v>128</v>
      </c>
      <c r="X434" s="704"/>
      <c r="Y434" s="704"/>
      <c r="Z434" s="704"/>
      <c r="AA434" s="704"/>
      <c r="AB434" s="704"/>
      <c r="AC434" s="704"/>
      <c r="AD434" s="704"/>
      <c r="AE434" s="478" t="str">
        <f>$AE$61</f>
        <v>Benefits</v>
      </c>
      <c r="AF434" s="478" t="str">
        <f>$AF$61</f>
        <v>Risks</v>
      </c>
      <c r="AG434" s="479" t="str">
        <f>$AG$61</f>
        <v>Benefits</v>
      </c>
      <c r="AH434" s="479" t="str">
        <f>$AH$61</f>
        <v>Risks</v>
      </c>
      <c r="AJ434" s="704"/>
      <c r="AK434" s="704"/>
      <c r="AL434" s="704"/>
      <c r="BE434" s="36"/>
      <c r="BG434" s="75"/>
      <c r="BH434" s="75"/>
      <c r="BL434"/>
      <c r="BM434"/>
      <c r="BN434"/>
      <c r="BO434"/>
      <c r="BP434"/>
    </row>
    <row r="435" spans="3:70" ht="20.100000000000001" hidden="1" customHeight="1" x14ac:dyDescent="0.25">
      <c r="C435" s="674" t="str">
        <f t="shared" ref="C435:C456" si="178">W435</f>
        <v>1.       Are any of the REDD+ actions identified in Module 1 likely to:</v>
      </c>
      <c r="D435" s="675"/>
      <c r="E435" s="675"/>
      <c r="F435" s="675"/>
      <c r="G435" s="675"/>
      <c r="H435" s="675"/>
      <c r="I435" s="675"/>
      <c r="J435" s="676"/>
      <c r="K435" s="655"/>
      <c r="L435" s="655"/>
      <c r="M435" s="656"/>
      <c r="Q435" s="162"/>
      <c r="R435" s="401"/>
      <c r="S435" s="138" t="str">
        <f>LOOKUP(Q435,$AG$31:$AH$34)</f>
        <v/>
      </c>
      <c r="W435" s="384" t="s">
        <v>159</v>
      </c>
      <c r="X435" s="402" t="s">
        <v>43</v>
      </c>
      <c r="Y435" s="403">
        <v>1</v>
      </c>
      <c r="Z435" s="499" t="str">
        <f>S435</f>
        <v/>
      </c>
      <c r="AA435" s="119" t="s">
        <v>43</v>
      </c>
      <c r="AB435" s="119" t="s">
        <v>43</v>
      </c>
      <c r="AC435" s="119" t="s">
        <v>43</v>
      </c>
      <c r="AD435" s="119" t="s">
        <v>43</v>
      </c>
      <c r="AE435" s="406" t="str">
        <f t="shared" ref="AE435" si="179">IF(Z435=TRUE,AA435,AC435)</f>
        <v/>
      </c>
      <c r="AF435" s="406" t="str">
        <f t="shared" ref="AF435" si="180">IF(Z435=TRUE,AB435,AD435)</f>
        <v/>
      </c>
      <c r="AG435" s="407" t="str">
        <f t="array" ref="AG435">IFERROR((IF(ROWS(AG$435:AG435)&gt;COUNTA(AE:AE),"",INDEX(AE:AE,SMALL(IF(AE$435:AE$459&lt;&gt;"",ROW(AE$435:AE$459)),ROWS(AG$435:AG435))))),"")</f>
        <v/>
      </c>
      <c r="AH435" s="480" t="str">
        <f t="array" ref="AH435">IFERROR((IF(ROWS(AH$435:AH435)&gt;COUNTA(AF:AF),"",INDEX(AF:AF,SMALL(IF(AF$435:AF$459&lt;&gt;"",ROW(AF$435:AF$459)),ROWS(AH$435:AH435))))),"")</f>
        <v/>
      </c>
      <c r="AI435" s="409">
        <v>1</v>
      </c>
      <c r="AJ435" s="406" t="str">
        <f t="shared" ref="AJ435:AJ459" si="181">W435</f>
        <v>1.       Are any of the REDD+ actions identified in Module 1 likely to:</v>
      </c>
      <c r="AK435" s="410" t="str">
        <f>IF(((COUNTIF(Z437:Z459,"DK"))&gt;0),AJ435,"")</f>
        <v/>
      </c>
      <c r="AL435" s="406" t="str">
        <f t="array" ref="AL435">IFERROR((IF(ROWS(AL$435:AL435)&gt;COUNTA(AK:AK),"",INDEX(AK:AK,SMALL(IF(AK$435:AK$459&lt;&gt;"",ROW(AK$435:AK$459)),ROWS(AL$435:AL435))))),"")</f>
        <v/>
      </c>
      <c r="AM435" s="411" t="s">
        <v>43</v>
      </c>
      <c r="BG435" s="75"/>
      <c r="BH435" s="75"/>
      <c r="BL435"/>
      <c r="BM435"/>
      <c r="BN435"/>
      <c r="BO435"/>
      <c r="BP435"/>
    </row>
    <row r="436" spans="3:70" s="76" customFormat="1" ht="20.100000000000001" hidden="1" customHeight="1" x14ac:dyDescent="0.25">
      <c r="C436" s="660" t="str">
        <f t="shared" si="178"/>
        <v xml:space="preserve">1.1.    Result in enhanced conservation of biodiversity, natural forests and their ecosystem services, such as: </v>
      </c>
      <c r="D436" s="661"/>
      <c r="E436" s="661"/>
      <c r="F436" s="661"/>
      <c r="G436" s="661"/>
      <c r="H436" s="661"/>
      <c r="I436" s="661"/>
      <c r="J436" s="662"/>
      <c r="K436" s="677"/>
      <c r="L436" s="677"/>
      <c r="M436" s="678"/>
      <c r="Q436" s="162"/>
      <c r="R436" s="401"/>
      <c r="S436" s="138" t="str">
        <f t="shared" ref="S436:S459" si="182">LOOKUP(Q436,$AG$31:$AH$34)</f>
        <v/>
      </c>
      <c r="T436" s="401"/>
      <c r="U436" s="401"/>
      <c r="V436" s="412"/>
      <c r="W436" s="413" t="s">
        <v>459</v>
      </c>
      <c r="X436" s="402" t="s">
        <v>43</v>
      </c>
      <c r="Y436" s="414">
        <v>2</v>
      </c>
      <c r="Z436" s="499" t="str">
        <f t="shared" ref="Z436:Z459" si="183">S436</f>
        <v/>
      </c>
      <c r="AA436" s="119" t="s">
        <v>43</v>
      </c>
      <c r="AB436" s="119" t="s">
        <v>43</v>
      </c>
      <c r="AC436" s="119" t="s">
        <v>43</v>
      </c>
      <c r="AD436" s="119" t="s">
        <v>43</v>
      </c>
      <c r="AE436" s="406" t="str">
        <f t="shared" ref="AE436:AE459" si="184">IF(Z436=TRUE,AA436,AC436)</f>
        <v/>
      </c>
      <c r="AF436" s="406" t="str">
        <f t="shared" ref="AF436:AF459" si="185">IF(Z436=TRUE,AB436,AD436)</f>
        <v/>
      </c>
      <c r="AG436" s="482" t="str">
        <f t="array" ref="AG436">IFERROR((IF(ROWS(AG$435:AG436)&gt;COUNTA(AE:AE),"",INDEX(AE:AE,SMALL(IF(AE$435:AE$459&lt;&gt;"",ROW(AE$435:AE$459)),ROWS(AG$435:AG436))))),"")</f>
        <v/>
      </c>
      <c r="AH436" s="416" t="str">
        <f t="array" ref="AH436">IFERROR((IF(ROWS(AH$435:AH436)&gt;COUNTA(AF:AF),"",INDEX(AF:AF,SMALL(IF(AF$435:AF$459&lt;&gt;"",ROW(AF$435:AF$459)),ROWS(AH$435:AH436))))),"")</f>
        <v/>
      </c>
      <c r="AI436" s="409">
        <v>2</v>
      </c>
      <c r="AJ436" s="406" t="str">
        <f t="shared" si="181"/>
        <v xml:space="preserve">1.1.    Result in enhanced conservation of biodiversity, natural forests and their ecosystem services, such as: </v>
      </c>
      <c r="AK436" s="508" t="str">
        <f>IF(((COUNTIF(Z437:Z438,"DK"))&gt;0),AJ436,"")</f>
        <v/>
      </c>
      <c r="AL436" s="406" t="str">
        <f t="array" ref="AL436">IFERROR((IF(ROWS(AL$435:AL436)&gt;COUNTA(AK:AK),"",INDEX(AK:AK,SMALL(IF(AK$435:AK$459&lt;&gt;"",ROW(AK$435:AK$459)),ROWS(AL$435:AL436))))),"")</f>
        <v/>
      </c>
      <c r="AM436" s="417" t="s">
        <v>43</v>
      </c>
      <c r="AN436" s="412"/>
      <c r="AO436" s="412"/>
      <c r="AP436" s="412"/>
      <c r="AQ436" s="52"/>
      <c r="AR436" s="412"/>
      <c r="AS436" s="412"/>
      <c r="AT436" s="52"/>
      <c r="AU436" s="412"/>
      <c r="AV436" s="412"/>
      <c r="AW436" s="412"/>
      <c r="AX436" s="412"/>
      <c r="AY436" s="412"/>
    </row>
    <row r="437" spans="3:70" s="76" customFormat="1" ht="30" hidden="1" customHeight="1" x14ac:dyDescent="0.25">
      <c r="C437" s="682" t="str">
        <f>W437</f>
        <v>1.1.1. Improving the status of areas of biodiversity importance (e.g. through better management of protected areas, or targeting REDD+ actions in areas of biodiversity importance)?</v>
      </c>
      <c r="D437" s="683"/>
      <c r="E437" s="683"/>
      <c r="F437" s="683"/>
      <c r="G437" s="683"/>
      <c r="H437" s="683"/>
      <c r="I437" s="683"/>
      <c r="J437" s="684"/>
      <c r="K437" s="178"/>
      <c r="L437" s="167"/>
      <c r="M437" s="167"/>
      <c r="Q437" s="162">
        <v>0</v>
      </c>
      <c r="R437" s="401"/>
      <c r="S437" s="138" t="str">
        <f t="shared" si="182"/>
        <v/>
      </c>
      <c r="T437" s="401"/>
      <c r="U437" s="401"/>
      <c r="V437" s="412"/>
      <c r="W437" s="509" t="s">
        <v>315</v>
      </c>
      <c r="X437" s="402" t="s">
        <v>54</v>
      </c>
      <c r="Y437" s="414">
        <v>3</v>
      </c>
      <c r="Z437" s="499" t="str">
        <f t="shared" si="183"/>
        <v/>
      </c>
      <c r="AA437" s="119" t="s">
        <v>463</v>
      </c>
      <c r="AB437" s="119" t="s">
        <v>43</v>
      </c>
      <c r="AC437" s="119" t="s">
        <v>43</v>
      </c>
      <c r="AD437" s="119" t="s">
        <v>43</v>
      </c>
      <c r="AE437" s="406" t="str">
        <f t="shared" si="184"/>
        <v/>
      </c>
      <c r="AF437" s="406" t="str">
        <f t="shared" si="185"/>
        <v/>
      </c>
      <c r="AG437" s="482" t="str">
        <f t="array" ref="AG437">IFERROR((IF(ROWS(AG$435:AG437)&gt;COUNTA(AE:AE),"",INDEX(AE:AE,SMALL(IF(AE$435:AE$459&lt;&gt;"",ROW(AE$435:AE$459)),ROWS(AG$435:AG437))))),"")</f>
        <v/>
      </c>
      <c r="AH437" s="416" t="str">
        <f t="array" ref="AH437">IFERROR((IF(ROWS(AH$435:AH437)&gt;COUNTA(AF:AF),"",INDEX(AF:AF,SMALL(IF(AF$435:AF$459&lt;&gt;"",ROW(AF$435:AF$459)),ROWS(AH$435:AH437))))),"")</f>
        <v/>
      </c>
      <c r="AI437" s="409">
        <v>3</v>
      </c>
      <c r="AJ437" s="406" t="str">
        <f t="shared" si="181"/>
        <v>1.1.1. Improving the status of areas of biodiversity importance (e.g. through better management of protected areas, or targeting REDD+ actions in areas of biodiversity importance)?</v>
      </c>
      <c r="AK437" s="406" t="str">
        <f>IF(Z437="DK",AJ437,"")</f>
        <v/>
      </c>
      <c r="AL437" s="406" t="str">
        <f t="array" ref="AL437">IFERROR((IF(ROWS(AL$435:AL437)&gt;COUNTA(AK:AK),"",INDEX(AK:AK,SMALL(IF(AK$435:AK$459&lt;&gt;"",ROW(AK$435:AK$459)),ROWS(AL$435:AL437))))),"")</f>
        <v/>
      </c>
      <c r="AM437" s="417" t="s">
        <v>43</v>
      </c>
      <c r="AN437" s="412"/>
      <c r="AO437" s="412"/>
      <c r="AP437" s="412"/>
      <c r="AQ437" s="52"/>
      <c r="AR437" s="412"/>
      <c r="AS437" s="412"/>
      <c r="AT437" s="52"/>
      <c r="AU437" s="412"/>
      <c r="AV437" s="412"/>
      <c r="AW437" s="412"/>
      <c r="AX437" s="412"/>
      <c r="AY437" s="412"/>
    </row>
    <row r="438" spans="3:70" s="76" customFormat="1" ht="30" hidden="1" customHeight="1" x14ac:dyDescent="0.25">
      <c r="C438" s="682" t="str">
        <f>W438</f>
        <v>1.1.2. Avoiding soil erosion and maintaining water quality (e.g. through targeted reduction of forest clearance or of intensive logging on steep slopes and riverine forests)?</v>
      </c>
      <c r="D438" s="683"/>
      <c r="E438" s="683"/>
      <c r="F438" s="683"/>
      <c r="G438" s="683"/>
      <c r="H438" s="683"/>
      <c r="I438" s="683"/>
      <c r="J438" s="684"/>
      <c r="K438" s="178"/>
      <c r="L438" s="167"/>
      <c r="M438" s="167"/>
      <c r="Q438" s="162">
        <v>0</v>
      </c>
      <c r="R438" s="401"/>
      <c r="S438" s="138" t="str">
        <f t="shared" si="182"/>
        <v/>
      </c>
      <c r="T438" s="401"/>
      <c r="U438" s="401"/>
      <c r="V438" s="412"/>
      <c r="W438" s="509" t="s">
        <v>316</v>
      </c>
      <c r="X438" s="402" t="s">
        <v>54</v>
      </c>
      <c r="Y438" s="403">
        <v>4</v>
      </c>
      <c r="Z438" s="499" t="str">
        <f t="shared" si="183"/>
        <v/>
      </c>
      <c r="AA438" s="119" t="s">
        <v>161</v>
      </c>
      <c r="AB438" s="119" t="s">
        <v>43</v>
      </c>
      <c r="AC438" s="119" t="s">
        <v>43</v>
      </c>
      <c r="AD438" s="119" t="s">
        <v>43</v>
      </c>
      <c r="AE438" s="406" t="str">
        <f t="shared" si="184"/>
        <v/>
      </c>
      <c r="AF438" s="406" t="str">
        <f t="shared" si="185"/>
        <v/>
      </c>
      <c r="AG438" s="482" t="str">
        <f t="array" ref="AG438">IFERROR((IF(ROWS(AG$435:AG438)&gt;COUNTA(AE:AE),"",INDEX(AE:AE,SMALL(IF(AE$435:AE$459&lt;&gt;"",ROW(AE$435:AE$459)),ROWS(AG$435:AG438))))),"")</f>
        <v/>
      </c>
      <c r="AH438" s="416" t="str">
        <f t="array" ref="AH438">IFERROR((IF(ROWS(AH$435:AH438)&gt;COUNTA(AF:AF),"",INDEX(AF:AF,SMALL(IF(AF$435:AF$459&lt;&gt;"",ROW(AF$435:AF$459)),ROWS(AH$435:AH438))))),"")</f>
        <v/>
      </c>
      <c r="AI438" s="409">
        <v>4</v>
      </c>
      <c r="AJ438" s="406" t="str">
        <f t="shared" si="181"/>
        <v>1.1.2. Avoiding soil erosion and maintaining water quality (e.g. through targeted reduction of forest clearance or of intensive logging on steep slopes and riverine forests)?</v>
      </c>
      <c r="AK438" s="406" t="str">
        <f>IF(Z438="DK",AJ438,"")</f>
        <v/>
      </c>
      <c r="AL438" s="406" t="str">
        <f t="array" ref="AL438">IFERROR((IF(ROWS(AL$435:AL438)&gt;COUNTA(AK:AK),"",INDEX(AK:AK,SMALL(IF(AK$435:AK$459&lt;&gt;"",ROW(AK$435:AK$459)),ROWS(AL$435:AL438))))),"")</f>
        <v/>
      </c>
      <c r="AM438" s="417" t="s">
        <v>43</v>
      </c>
      <c r="AN438" s="412"/>
      <c r="AO438" s="412"/>
      <c r="AP438" s="412"/>
      <c r="AQ438" s="52"/>
      <c r="AR438" s="412"/>
      <c r="AS438" s="412"/>
      <c r="AT438" s="52"/>
      <c r="AU438" s="412"/>
      <c r="AV438" s="412"/>
      <c r="AW438" s="412"/>
      <c r="AX438" s="412"/>
      <c r="AY438" s="412"/>
    </row>
    <row r="439" spans="3:70" s="76" customFormat="1" ht="20.100000000000001" hidden="1" customHeight="1" x14ac:dyDescent="0.25">
      <c r="C439" s="660" t="str">
        <f t="shared" si="178"/>
        <v>1.2.    Pose risks to the conservation of biodiversity, natural forests and their ecosystem services, through:</v>
      </c>
      <c r="D439" s="661"/>
      <c r="E439" s="661"/>
      <c r="F439" s="661"/>
      <c r="G439" s="661"/>
      <c r="H439" s="661"/>
      <c r="I439" s="661"/>
      <c r="J439" s="662"/>
      <c r="K439" s="779"/>
      <c r="L439" s="779"/>
      <c r="M439" s="780"/>
      <c r="Q439" s="162"/>
      <c r="R439" s="401"/>
      <c r="S439" s="138" t="str">
        <f t="shared" si="182"/>
        <v/>
      </c>
      <c r="T439" s="401"/>
      <c r="U439" s="401"/>
      <c r="V439" s="412"/>
      <c r="W439" s="413" t="s">
        <v>460</v>
      </c>
      <c r="X439" s="402" t="s">
        <v>43</v>
      </c>
      <c r="Y439" s="414">
        <v>5</v>
      </c>
      <c r="Z439" s="499" t="str">
        <f t="shared" si="183"/>
        <v/>
      </c>
      <c r="AA439" s="119" t="s">
        <v>43</v>
      </c>
      <c r="AB439" s="119" t="s">
        <v>43</v>
      </c>
      <c r="AC439" s="119" t="s">
        <v>43</v>
      </c>
      <c r="AD439" s="119" t="s">
        <v>43</v>
      </c>
      <c r="AE439" s="406" t="str">
        <f t="shared" si="184"/>
        <v/>
      </c>
      <c r="AF439" s="406" t="str">
        <f t="shared" si="185"/>
        <v/>
      </c>
      <c r="AG439" s="482" t="str">
        <f t="array" ref="AG439">IFERROR((IF(ROWS(AG$435:AG439)&gt;COUNTA(AE:AE),"",INDEX(AE:AE,SMALL(IF(AE$435:AE$459&lt;&gt;"",ROW(AE$435:AE$459)),ROWS(AG$435:AG439))))),"")</f>
        <v/>
      </c>
      <c r="AH439" s="416" t="str">
        <f t="array" ref="AH439">IFERROR((IF(ROWS(AH$435:AH439)&gt;COUNTA(AF:AF),"",INDEX(AF:AF,SMALL(IF(AF$435:AF$459&lt;&gt;"",ROW(AF$435:AF$459)),ROWS(AH$435:AH439))))),"")</f>
        <v/>
      </c>
      <c r="AI439" s="409">
        <v>5</v>
      </c>
      <c r="AJ439" s="406" t="str">
        <f t="shared" si="181"/>
        <v>1.2.    Pose risks to the conservation of biodiversity, natural forests and their ecosystem services, through:</v>
      </c>
      <c r="AK439" s="508" t="str">
        <f>IF(((COUNTIF(Z440:Z441,"DK"))&gt;0),AJ439,"")</f>
        <v/>
      </c>
      <c r="AL439" s="406" t="str">
        <f t="array" ref="AL439">IFERROR((IF(ROWS(AL$435:AL439)&gt;COUNTA(AK:AK),"",INDEX(AK:AK,SMALL(IF(AK$435:AK$459&lt;&gt;"",ROW(AK$435:AK$459)),ROWS(AL$435:AL439))))),"")</f>
        <v/>
      </c>
      <c r="AM439" s="417" t="s">
        <v>43</v>
      </c>
      <c r="AN439" s="412"/>
      <c r="AO439" s="412"/>
      <c r="AP439" s="412"/>
      <c r="AQ439" s="52"/>
      <c r="AR439" s="412"/>
      <c r="AS439" s="412"/>
      <c r="AT439" s="52"/>
      <c r="AU439" s="412"/>
      <c r="AV439" s="412"/>
      <c r="AW439" s="412"/>
      <c r="AX439" s="412"/>
      <c r="AY439" s="412"/>
    </row>
    <row r="440" spans="3:70" s="76" customFormat="1" ht="20.100000000000001" hidden="1" customHeight="1" x14ac:dyDescent="0.25">
      <c r="C440" s="682" t="str">
        <f t="shared" si="178"/>
        <v>1.2.1. Conversion (e.g. establishment of plantations in degraded or secondary forest)?</v>
      </c>
      <c r="D440" s="683"/>
      <c r="E440" s="683"/>
      <c r="F440" s="683"/>
      <c r="G440" s="683"/>
      <c r="H440" s="683"/>
      <c r="I440" s="683"/>
      <c r="J440" s="684"/>
      <c r="K440" s="178"/>
      <c r="L440" s="167"/>
      <c r="M440" s="167"/>
      <c r="Q440" s="162">
        <v>0</v>
      </c>
      <c r="R440" s="401"/>
      <c r="S440" s="138" t="str">
        <f t="shared" si="182"/>
        <v/>
      </c>
      <c r="T440" s="401"/>
      <c r="U440" s="401"/>
      <c r="V440" s="412"/>
      <c r="W440" s="509" t="s">
        <v>317</v>
      </c>
      <c r="X440" s="402" t="s">
        <v>13</v>
      </c>
      <c r="Y440" s="414">
        <v>6</v>
      </c>
      <c r="Z440" s="499" t="str">
        <f t="shared" si="183"/>
        <v/>
      </c>
      <c r="AA440" s="119" t="s">
        <v>43</v>
      </c>
      <c r="AB440" s="119" t="s">
        <v>162</v>
      </c>
      <c r="AC440" s="119" t="s">
        <v>43</v>
      </c>
      <c r="AD440" s="119" t="s">
        <v>43</v>
      </c>
      <c r="AE440" s="406" t="str">
        <f t="shared" si="184"/>
        <v/>
      </c>
      <c r="AF440" s="406" t="str">
        <f t="shared" si="185"/>
        <v/>
      </c>
      <c r="AG440" s="482" t="str">
        <f t="array" ref="AG440">IFERROR((IF(ROWS(AG$435:AG440)&gt;COUNTA(AE:AE),"",INDEX(AE:AE,SMALL(IF(AE$435:AE$459&lt;&gt;"",ROW(AE$435:AE$459)),ROWS(AG$435:AG440))))),"")</f>
        <v/>
      </c>
      <c r="AH440" s="416" t="str">
        <f t="array" ref="AH440">IFERROR((IF(ROWS(AH$435:AH440)&gt;COUNTA(AF:AF),"",INDEX(AF:AF,SMALL(IF(AF$435:AF$459&lt;&gt;"",ROW(AF$435:AF$459)),ROWS(AH$435:AH440))))),"")</f>
        <v/>
      </c>
      <c r="AI440" s="409">
        <v>6</v>
      </c>
      <c r="AJ440" s="406" t="str">
        <f t="shared" si="181"/>
        <v>1.2.1. Conversion (e.g. establishment of plantations in degraded or secondary forest)?</v>
      </c>
      <c r="AK440" s="406" t="str">
        <f>IF(Z440="DK",AJ440,"")</f>
        <v/>
      </c>
      <c r="AL440" s="406" t="str">
        <f t="array" ref="AL440">IFERROR((IF(ROWS(AL$435:AL440)&gt;COUNTA(AK:AK),"",INDEX(AK:AK,SMALL(IF(AK$435:AK$459&lt;&gt;"",ROW(AK$435:AK$459)),ROWS(AL$435:AL440))))),"")</f>
        <v/>
      </c>
      <c r="AM440" s="417" t="s">
        <v>43</v>
      </c>
      <c r="AN440" s="412"/>
      <c r="AO440" s="412"/>
      <c r="AP440" s="412"/>
      <c r="AQ440" s="52"/>
      <c r="AR440" s="412"/>
      <c r="AS440" s="412"/>
      <c r="AT440" s="52"/>
      <c r="AU440" s="412"/>
      <c r="AV440" s="412"/>
      <c r="AW440" s="412"/>
      <c r="AX440" s="412"/>
      <c r="AY440" s="412"/>
    </row>
    <row r="441" spans="3:70" s="76" customFormat="1" ht="45" hidden="1" customHeight="1" x14ac:dyDescent="0.25">
      <c r="C441" s="682" t="str">
        <f t="shared" si="178"/>
        <v>1.2.2. Degradation of biodiversity and ecosystem services (e.g. by intensifying the use of forests leading to increased hunting pressure on vulnerable species, or by favoring highly productive tree species at the expense of species diversity)?</v>
      </c>
      <c r="D441" s="683"/>
      <c r="E441" s="683"/>
      <c r="F441" s="683"/>
      <c r="G441" s="683"/>
      <c r="H441" s="683"/>
      <c r="I441" s="683"/>
      <c r="J441" s="684"/>
      <c r="K441" s="178"/>
      <c r="L441" s="167"/>
      <c r="M441" s="167"/>
      <c r="Q441" s="162">
        <v>0</v>
      </c>
      <c r="R441" s="401"/>
      <c r="S441" s="138" t="str">
        <f t="shared" si="182"/>
        <v/>
      </c>
      <c r="T441" s="401"/>
      <c r="U441" s="401"/>
      <c r="V441" s="412"/>
      <c r="W441" s="509" t="s">
        <v>318</v>
      </c>
      <c r="X441" s="402" t="s">
        <v>13</v>
      </c>
      <c r="Y441" s="403">
        <v>7</v>
      </c>
      <c r="Z441" s="499" t="str">
        <f t="shared" si="183"/>
        <v/>
      </c>
      <c r="AA441" s="119" t="s">
        <v>43</v>
      </c>
      <c r="AB441" s="119" t="s">
        <v>325</v>
      </c>
      <c r="AC441" s="119" t="s">
        <v>43</v>
      </c>
      <c r="AD441" s="119" t="s">
        <v>43</v>
      </c>
      <c r="AE441" s="406" t="str">
        <f t="shared" si="184"/>
        <v/>
      </c>
      <c r="AF441" s="406" t="str">
        <f t="shared" si="185"/>
        <v/>
      </c>
      <c r="AG441" s="482" t="str">
        <f t="array" ref="AG441">IFERROR((IF(ROWS(AG$435:AG441)&gt;COUNTA(AE:AE),"",INDEX(AE:AE,SMALL(IF(AE$435:AE$459&lt;&gt;"",ROW(AE$435:AE$459)),ROWS(AG$435:AG441))))),"")</f>
        <v/>
      </c>
      <c r="AH441" s="416" t="str">
        <f t="array" ref="AH441">IFERROR((IF(ROWS(AH$435:AH441)&gt;COUNTA(AF:AF),"",INDEX(AF:AF,SMALL(IF(AF$435:AF$459&lt;&gt;"",ROW(AF$435:AF$459)),ROWS(AH$435:AH441))))),"")</f>
        <v/>
      </c>
      <c r="AI441" s="409">
        <v>7</v>
      </c>
      <c r="AJ441" s="406" t="str">
        <f t="shared" si="181"/>
        <v>1.2.2. Degradation of biodiversity and ecosystem services (e.g. by intensifying the use of forests leading to increased hunting pressure on vulnerable species, or by favoring highly productive tree species at the expense of species diversity)?</v>
      </c>
      <c r="AK441" s="406" t="str">
        <f>IF(Z441="DK",AJ441,"")</f>
        <v/>
      </c>
      <c r="AL441" s="406" t="str">
        <f t="array" ref="AL441">IFERROR((IF(ROWS(AL$435:AL441)&gt;COUNTA(AK:AK),"",INDEX(AK:AK,SMALL(IF(AK$435:AK$459&lt;&gt;"",ROW(AK$435:AK$459)),ROWS(AL$435:AL441))))),"")</f>
        <v/>
      </c>
      <c r="AM441" s="417" t="s">
        <v>43</v>
      </c>
      <c r="AN441" s="412"/>
      <c r="AO441" s="412"/>
      <c r="AP441" s="412"/>
      <c r="AQ441" s="52"/>
      <c r="AR441" s="412"/>
      <c r="AS441" s="412"/>
      <c r="AT441" s="52"/>
      <c r="AU441" s="412"/>
      <c r="AV441" s="412"/>
      <c r="AW441" s="412"/>
      <c r="AX441" s="412"/>
      <c r="AY441" s="412"/>
    </row>
    <row r="442" spans="3:70" s="76" customFormat="1" ht="20.100000000000001" hidden="1" customHeight="1" x14ac:dyDescent="0.25">
      <c r="C442" s="679" t="str">
        <f t="shared" si="178"/>
        <v>1.3.    Pose risks to biodiversity outside forests, through:</v>
      </c>
      <c r="D442" s="680"/>
      <c r="E442" s="680"/>
      <c r="F442" s="680"/>
      <c r="G442" s="680"/>
      <c r="H442" s="680"/>
      <c r="I442" s="680"/>
      <c r="J442" s="681"/>
      <c r="K442" s="749"/>
      <c r="L442" s="749"/>
      <c r="M442" s="750"/>
      <c r="Q442" s="162"/>
      <c r="R442" s="401"/>
      <c r="S442" s="138" t="str">
        <f t="shared" si="182"/>
        <v/>
      </c>
      <c r="T442" s="401"/>
      <c r="U442" s="401"/>
      <c r="V442" s="412"/>
      <c r="W442" s="413" t="s">
        <v>319</v>
      </c>
      <c r="X442" s="402" t="s">
        <v>43</v>
      </c>
      <c r="Y442" s="414">
        <v>8</v>
      </c>
      <c r="Z442" s="499" t="str">
        <f t="shared" si="183"/>
        <v/>
      </c>
      <c r="AA442" s="119" t="s">
        <v>43</v>
      </c>
      <c r="AB442" s="119" t="s">
        <v>43</v>
      </c>
      <c r="AC442" s="119" t="s">
        <v>43</v>
      </c>
      <c r="AD442" s="119" t="s">
        <v>43</v>
      </c>
      <c r="AE442" s="406" t="str">
        <f t="shared" si="184"/>
        <v/>
      </c>
      <c r="AF442" s="406" t="str">
        <f t="shared" si="185"/>
        <v/>
      </c>
      <c r="AG442" s="482" t="str">
        <f t="array" ref="AG442">IFERROR((IF(ROWS(AG$435:AG442)&gt;COUNTA(AE:AE),"",INDEX(AE:AE,SMALL(IF(AE$435:AE$459&lt;&gt;"",ROW(AE$435:AE$459)),ROWS(AG$435:AG442))))),"")</f>
        <v/>
      </c>
      <c r="AH442" s="416" t="str">
        <f t="array" ref="AH442">IFERROR((IF(ROWS(AH$435:AH442)&gt;COUNTA(AF:AF),"",INDEX(AF:AF,SMALL(IF(AF$435:AF$459&lt;&gt;"",ROW(AF$435:AF$459)),ROWS(AH$435:AH442))))),"")</f>
        <v/>
      </c>
      <c r="AI442" s="409">
        <v>8</v>
      </c>
      <c r="AJ442" s="406" t="str">
        <f t="shared" si="181"/>
        <v>1.3.    Pose risks to biodiversity outside forests, through:</v>
      </c>
      <c r="AK442" s="508" t="str">
        <f>IF(((COUNTIF(Z443:Z445,"DK"))&gt;0),AJ442,"")</f>
        <v/>
      </c>
      <c r="AL442" s="406" t="str">
        <f t="array" ref="AL442">IFERROR((IF(ROWS(AL$435:AL442)&gt;COUNTA(AK:AK),"",INDEX(AK:AK,SMALL(IF(AK$435:AK$459&lt;&gt;"",ROW(AK$435:AK$459)),ROWS(AL$435:AL442))))),"")</f>
        <v/>
      </c>
      <c r="AM442" s="417" t="s">
        <v>43</v>
      </c>
      <c r="AN442" s="412"/>
      <c r="AO442" s="412"/>
      <c r="AP442" s="412"/>
      <c r="AQ442" s="52"/>
      <c r="AR442" s="412"/>
      <c r="AS442" s="412"/>
      <c r="AT442" s="52"/>
      <c r="AU442" s="412"/>
      <c r="AV442" s="412"/>
      <c r="AW442" s="412"/>
      <c r="AX442" s="412"/>
      <c r="AY442" s="412"/>
    </row>
    <row r="443" spans="3:70" s="76" customFormat="1" ht="30" hidden="1" customHeight="1" x14ac:dyDescent="0.25">
      <c r="C443" s="682" t="str">
        <f t="shared" si="178"/>
        <v>1.3.1. Displacement of land-use change (e.g. new grazing land in other ecosystems rather than in forest)?</v>
      </c>
      <c r="D443" s="683"/>
      <c r="E443" s="683"/>
      <c r="F443" s="683"/>
      <c r="G443" s="683"/>
      <c r="H443" s="683"/>
      <c r="I443" s="683"/>
      <c r="J443" s="684"/>
      <c r="K443" s="178"/>
      <c r="L443" s="167"/>
      <c r="M443" s="167"/>
      <c r="Q443" s="162">
        <v>0</v>
      </c>
      <c r="R443" s="401"/>
      <c r="S443" s="138" t="str">
        <f t="shared" si="182"/>
        <v/>
      </c>
      <c r="T443" s="401"/>
      <c r="U443" s="401"/>
      <c r="V443" s="412"/>
      <c r="W443" s="509" t="s">
        <v>320</v>
      </c>
      <c r="X443" s="402" t="s">
        <v>13</v>
      </c>
      <c r="Y443" s="414">
        <v>9</v>
      </c>
      <c r="Z443" s="499" t="str">
        <f t="shared" si="183"/>
        <v/>
      </c>
      <c r="AA443" s="119" t="s">
        <v>43</v>
      </c>
      <c r="AB443" s="119" t="s">
        <v>326</v>
      </c>
      <c r="AC443" s="119" t="s">
        <v>43</v>
      </c>
      <c r="AD443" s="119" t="s">
        <v>43</v>
      </c>
      <c r="AE443" s="406" t="str">
        <f t="shared" si="184"/>
        <v/>
      </c>
      <c r="AF443" s="406" t="str">
        <f t="shared" si="185"/>
        <v/>
      </c>
      <c r="AG443" s="483" t="str">
        <f t="array" ref="AG443">IFERROR((IF(ROWS(AG$435:AG443)&gt;COUNTA(AE:AE),"",INDEX(AE:AE,SMALL(IF(AE$435:AE$459&lt;&gt;"",ROW(AE$435:AE$459)),ROWS(AG$435:AG443))))),"")</f>
        <v/>
      </c>
      <c r="AH443" s="416" t="str">
        <f t="array" ref="AH443">IFERROR((IF(ROWS(AH$435:AH443)&gt;COUNTA(AF:AF),"",INDEX(AF:AF,SMALL(IF(AF$435:AF$459&lt;&gt;"",ROW(AF$435:AF$459)),ROWS(AH$435:AH443))))),"")</f>
        <v/>
      </c>
      <c r="AI443" s="409">
        <v>9</v>
      </c>
      <c r="AJ443" s="406" t="str">
        <f t="shared" si="181"/>
        <v>1.3.1. Displacement of land-use change (e.g. new grazing land in other ecosystems rather than in forest)?</v>
      </c>
      <c r="AK443" s="406" t="str">
        <f>IF(Z443="DK",AJ443,"")</f>
        <v/>
      </c>
      <c r="AL443" s="406" t="str">
        <f t="array" ref="AL443">IFERROR((IF(ROWS(AL$435:AL443)&gt;COUNTA(AK:AK),"",INDEX(AK:AK,SMALL(IF(AK$435:AK$459&lt;&gt;"",ROW(AK$435:AK$459)),ROWS(AL$435:AL443))))),"")</f>
        <v/>
      </c>
      <c r="AM443" s="417" t="s">
        <v>43</v>
      </c>
      <c r="AN443" s="412"/>
      <c r="AO443" s="412"/>
      <c r="AP443" s="412"/>
      <c r="AQ443" s="52"/>
      <c r="AR443" s="412"/>
      <c r="AS443" s="412"/>
      <c r="AT443" s="52"/>
      <c r="AU443" s="412"/>
      <c r="AV443" s="412"/>
      <c r="AW443" s="412"/>
      <c r="AX443" s="412"/>
      <c r="AY443" s="412"/>
    </row>
    <row r="444" spans="3:70" s="76" customFormat="1" ht="30" hidden="1" customHeight="1" thickBot="1" x14ac:dyDescent="0.3">
      <c r="C444" s="682" t="str">
        <f t="shared" si="178"/>
        <v>1.3.2. Unintended impacts on neighbouring lands (e.g. from pesticide drift from intensified agriculture, water abstraction, or fire resulting from forest management)?</v>
      </c>
      <c r="D444" s="683"/>
      <c r="E444" s="683"/>
      <c r="F444" s="683"/>
      <c r="G444" s="683"/>
      <c r="H444" s="683"/>
      <c r="I444" s="683"/>
      <c r="J444" s="684"/>
      <c r="K444" s="178"/>
      <c r="L444" s="167"/>
      <c r="M444" s="167"/>
      <c r="Q444" s="162">
        <v>0</v>
      </c>
      <c r="R444" s="401"/>
      <c r="S444" s="138" t="str">
        <f t="shared" si="182"/>
        <v/>
      </c>
      <c r="T444" s="401"/>
      <c r="U444" s="401"/>
      <c r="V444" s="412"/>
      <c r="W444" s="509" t="s">
        <v>461</v>
      </c>
      <c r="X444" s="402" t="s">
        <v>13</v>
      </c>
      <c r="Y444" s="403">
        <v>10</v>
      </c>
      <c r="Z444" s="499" t="str">
        <f t="shared" si="183"/>
        <v/>
      </c>
      <c r="AA444" s="119" t="s">
        <v>43</v>
      </c>
      <c r="AB444" s="119" t="s">
        <v>464</v>
      </c>
      <c r="AC444" s="119" t="s">
        <v>43</v>
      </c>
      <c r="AD444" s="119" t="s">
        <v>43</v>
      </c>
      <c r="AE444" s="406" t="str">
        <f t="shared" si="184"/>
        <v/>
      </c>
      <c r="AF444" s="406" t="str">
        <f t="shared" si="185"/>
        <v/>
      </c>
      <c r="AG444" s="485" t="str">
        <f t="array" ref="AG444">IFERROR((IF(ROWS(AG$435:AG444)&gt;COUNTA(AE:AE),"",INDEX(AE:AE,SMALL(IF(AE$435:AE$459&lt;&gt;"",ROW(AE$435:AE$459)),ROWS(AG$435:AG444))))),"")</f>
        <v/>
      </c>
      <c r="AH444" s="510" t="str">
        <f t="array" ref="AH444">IFERROR((IF(ROWS(AH$435:AH444)&gt;COUNTA(AF:AF),"",INDEX(AF:AF,SMALL(IF(AF$435:AF$459&lt;&gt;"",ROW(AF$435:AF$459)),ROWS(AH$435:AH444))))),"")</f>
        <v/>
      </c>
      <c r="AI444" s="409">
        <v>10</v>
      </c>
      <c r="AJ444" s="406" t="str">
        <f t="shared" si="181"/>
        <v>1.3.2. Unintended impacts on neighbouring lands (e.g. from pesticide drift from intensified agriculture, water abstraction, or fire resulting from forest management)?</v>
      </c>
      <c r="AK444" s="406" t="str">
        <f>IF(Z444="DK",AJ444,"")</f>
        <v/>
      </c>
      <c r="AL444" s="406" t="str">
        <f t="array" ref="AL444">IFERROR((IF(ROWS(AL$435:AL444)&gt;COUNTA(AK:AK),"",INDEX(AK:AK,SMALL(IF(AK$435:AK$459&lt;&gt;"",ROW(AK$435:AK$459)),ROWS(AL$435:AL444))))),"")</f>
        <v/>
      </c>
      <c r="AM444" s="417" t="s">
        <v>43</v>
      </c>
      <c r="AN444" s="412"/>
      <c r="AO444" s="412"/>
      <c r="AP444" s="412"/>
      <c r="AQ444" s="52"/>
      <c r="AR444" s="412"/>
      <c r="AS444" s="412"/>
      <c r="AT444" s="52"/>
      <c r="AU444" s="412"/>
      <c r="AV444" s="412"/>
      <c r="AW444" s="412"/>
      <c r="AX444" s="412"/>
      <c r="AY444" s="412"/>
    </row>
    <row r="445" spans="3:70" s="76" customFormat="1" ht="20.100000000000001" hidden="1" customHeight="1" x14ac:dyDescent="0.25">
      <c r="C445" s="682" t="str">
        <f t="shared" si="178"/>
        <v>1.3.3. Afforestation in areas of conservation importance?</v>
      </c>
      <c r="D445" s="683"/>
      <c r="E445" s="683"/>
      <c r="F445" s="683"/>
      <c r="G445" s="683"/>
      <c r="H445" s="683"/>
      <c r="I445" s="683"/>
      <c r="J445" s="684"/>
      <c r="K445" s="178"/>
      <c r="L445" s="167"/>
      <c r="M445" s="167"/>
      <c r="Q445" s="162">
        <v>0</v>
      </c>
      <c r="R445" s="401"/>
      <c r="S445" s="138" t="str">
        <f t="shared" si="182"/>
        <v/>
      </c>
      <c r="T445" s="401"/>
      <c r="U445" s="401"/>
      <c r="V445" s="412"/>
      <c r="W445" s="509" t="s">
        <v>462</v>
      </c>
      <c r="X445" s="402" t="s">
        <v>13</v>
      </c>
      <c r="Y445" s="414">
        <v>11</v>
      </c>
      <c r="Z445" s="499" t="str">
        <f t="shared" si="183"/>
        <v/>
      </c>
      <c r="AA445" s="119" t="s">
        <v>43</v>
      </c>
      <c r="AB445" s="119" t="s">
        <v>163</v>
      </c>
      <c r="AC445" s="119" t="s">
        <v>43</v>
      </c>
      <c r="AD445" s="119" t="s">
        <v>43</v>
      </c>
      <c r="AE445" s="406" t="str">
        <f t="shared" si="184"/>
        <v/>
      </c>
      <c r="AF445" s="406" t="str">
        <f t="shared" si="185"/>
        <v/>
      </c>
      <c r="AG445" s="420"/>
      <c r="AH445" s="491"/>
      <c r="AI445" s="409"/>
      <c r="AJ445" s="406" t="str">
        <f t="shared" si="181"/>
        <v>1.3.3. Afforestation in areas of conservation importance?</v>
      </c>
      <c r="AK445" s="406" t="str">
        <f>IF(Z445="DK",AJ445,"")</f>
        <v/>
      </c>
      <c r="AL445" s="406" t="str">
        <f t="array" ref="AL445">IFERROR((IF(ROWS(AL$435:AL445)&gt;COUNTA(AK:AK),"",INDEX(AK:AK,SMALL(IF(AK$435:AK$459&lt;&gt;"",ROW(AK$435:AK$459)),ROWS(AL$435:AL445))))),"")</f>
        <v/>
      </c>
      <c r="AM445" s="417" t="s">
        <v>43</v>
      </c>
      <c r="AN445" s="412"/>
      <c r="AO445" s="412"/>
      <c r="AP445" s="412"/>
      <c r="AQ445" s="52"/>
      <c r="AR445" s="412"/>
      <c r="AS445" s="412"/>
      <c r="AT445" s="52"/>
      <c r="AU445" s="412"/>
      <c r="AV445" s="412"/>
      <c r="AW445" s="412"/>
      <c r="AX445" s="412"/>
      <c r="AY445" s="412"/>
    </row>
    <row r="446" spans="3:70" s="76" customFormat="1" ht="20.100000000000001" hidden="1" customHeight="1" x14ac:dyDescent="0.25">
      <c r="C446" s="660" t="str">
        <f t="shared" si="178"/>
        <v>1.4.    Pose risks to biodiversity in other countries, through:</v>
      </c>
      <c r="D446" s="661"/>
      <c r="E446" s="661"/>
      <c r="F446" s="661"/>
      <c r="G446" s="661"/>
      <c r="H446" s="661"/>
      <c r="I446" s="661"/>
      <c r="J446" s="662"/>
      <c r="K446" s="749"/>
      <c r="L446" s="749"/>
      <c r="M446" s="750"/>
      <c r="Q446" s="162"/>
      <c r="R446" s="401"/>
      <c r="S446" s="138" t="str">
        <f t="shared" si="182"/>
        <v/>
      </c>
      <c r="T446" s="401"/>
      <c r="U446" s="401"/>
      <c r="V446" s="412"/>
      <c r="W446" s="413" t="s">
        <v>321</v>
      </c>
      <c r="X446" s="402" t="s">
        <v>43</v>
      </c>
      <c r="Y446" s="414">
        <v>12</v>
      </c>
      <c r="Z446" s="499" t="str">
        <f t="shared" si="183"/>
        <v/>
      </c>
      <c r="AA446" s="119" t="s">
        <v>43</v>
      </c>
      <c r="AB446" s="119" t="s">
        <v>43</v>
      </c>
      <c r="AC446" s="119" t="s">
        <v>43</v>
      </c>
      <c r="AD446" s="119" t="s">
        <v>43</v>
      </c>
      <c r="AE446" s="406" t="str">
        <f t="shared" si="184"/>
        <v/>
      </c>
      <c r="AF446" s="406" t="str">
        <f t="shared" si="185"/>
        <v/>
      </c>
      <c r="AG446" s="420"/>
      <c r="AH446" s="420"/>
      <c r="AI446" s="409"/>
      <c r="AJ446" s="406" t="str">
        <f t="shared" si="181"/>
        <v>1.4.    Pose risks to biodiversity in other countries, through:</v>
      </c>
      <c r="AK446" s="508" t="str">
        <f>IF(((COUNTIF(Z447:Z449,"DK"))&gt;0),AJ446,"")</f>
        <v/>
      </c>
      <c r="AL446" s="406" t="str">
        <f t="array" ref="AL446">IFERROR((IF(ROWS(AL$435:AL446)&gt;COUNTA(AK:AK),"",INDEX(AK:AK,SMALL(IF(AK$435:AK$459&lt;&gt;"",ROW(AK$435:AK$459)),ROWS(AL$435:AL446))))),"")</f>
        <v/>
      </c>
      <c r="AM446" s="417" t="s">
        <v>43</v>
      </c>
      <c r="AN446" s="412"/>
      <c r="AO446" s="412"/>
      <c r="AP446" s="412"/>
      <c r="AQ446" s="52"/>
      <c r="AR446" s="412"/>
      <c r="AS446" s="412"/>
      <c r="AT446" s="52"/>
      <c r="AU446" s="412"/>
      <c r="AV446" s="412"/>
      <c r="AW446" s="412"/>
      <c r="AX446" s="412"/>
      <c r="AY446" s="412"/>
    </row>
    <row r="447" spans="3:70" s="76" customFormat="1" ht="20.100000000000001" hidden="1" customHeight="1" x14ac:dyDescent="0.25">
      <c r="C447" s="682" t="str">
        <f t="shared" si="178"/>
        <v>1.4.1. Increased imports of agricultural products to offset reductions in domestic production?</v>
      </c>
      <c r="D447" s="683"/>
      <c r="E447" s="683"/>
      <c r="F447" s="683"/>
      <c r="G447" s="683"/>
      <c r="H447" s="683"/>
      <c r="I447" s="683"/>
      <c r="J447" s="684"/>
      <c r="K447" s="178"/>
      <c r="L447" s="167"/>
      <c r="M447" s="167"/>
      <c r="Q447" s="162">
        <v>0</v>
      </c>
      <c r="R447" s="401"/>
      <c r="S447" s="138" t="str">
        <f t="shared" si="182"/>
        <v/>
      </c>
      <c r="T447" s="401"/>
      <c r="U447" s="401"/>
      <c r="V447" s="412"/>
      <c r="W447" s="509" t="s">
        <v>322</v>
      </c>
      <c r="X447" s="402" t="s">
        <v>13</v>
      </c>
      <c r="Y447" s="403">
        <v>13</v>
      </c>
      <c r="Z447" s="499" t="str">
        <f t="shared" si="183"/>
        <v/>
      </c>
      <c r="AA447" s="119" t="s">
        <v>43</v>
      </c>
      <c r="AB447" s="119" t="s">
        <v>192</v>
      </c>
      <c r="AC447" s="119" t="s">
        <v>43</v>
      </c>
      <c r="AD447" s="119" t="s">
        <v>43</v>
      </c>
      <c r="AE447" s="406" t="str">
        <f t="shared" si="184"/>
        <v/>
      </c>
      <c r="AF447" s="406" t="str">
        <f t="shared" si="185"/>
        <v/>
      </c>
      <c r="AG447" s="420" t="str">
        <f t="array" ref="AG447">IFERROR((IF(ROWS(AG$435:AG447)&gt;COUNTA(AD:AD),"",INDEX(AD:AD,SMALL(IF(AE$435:AE$459&lt;&gt;"",ROW(AE$435:AE$459)),ROWS(AG$435:AG447))))),"")</f>
        <v/>
      </c>
      <c r="AH447" s="420" t="str">
        <f t="array" ref="AH447">IFERROR((IF(ROWS(AH$435:AH447)&gt;COUNTA(AE:AE),"",INDEX(AE:AE,SMALL(IF(AF$435:AF$456&lt;&gt;"",ROW(AF$435:AF$456)),ROWS(AH$435:AH447))))),"")</f>
        <v/>
      </c>
      <c r="AI447" s="409"/>
      <c r="AJ447" s="406" t="str">
        <f t="shared" si="181"/>
        <v>1.4.1. Increased imports of agricultural products to offset reductions in domestic production?</v>
      </c>
      <c r="AK447" s="406" t="str">
        <f>IF(Z447="DK",AJ447,"")</f>
        <v/>
      </c>
      <c r="AL447" s="406" t="str">
        <f t="array" ref="AL447">IFERROR((IF(ROWS(AL$435:AL447)&gt;COUNTA(AK:AK),"",INDEX(AK:AK,SMALL(IF(AK$435:AK$459&lt;&gt;"",ROW(AK$435:AK$459)),ROWS(AL$435:AL447))))),"")</f>
        <v/>
      </c>
      <c r="AM447" s="417" t="s">
        <v>43</v>
      </c>
      <c r="AN447" s="412"/>
      <c r="AO447" s="412"/>
      <c r="AP447" s="412"/>
      <c r="AQ447" s="52"/>
      <c r="AR447" s="412"/>
      <c r="AS447" s="412"/>
      <c r="AT447" s="52"/>
      <c r="AU447" s="412"/>
      <c r="AV447" s="412"/>
      <c r="AW447" s="412"/>
      <c r="AX447" s="412"/>
      <c r="AY447" s="412"/>
    </row>
    <row r="448" spans="3:70" s="76" customFormat="1" ht="20.100000000000001" hidden="1" customHeight="1" x14ac:dyDescent="0.25">
      <c r="C448" s="682" t="str">
        <f t="shared" si="178"/>
        <v>1.4.2. Increased imports of timber?</v>
      </c>
      <c r="D448" s="683"/>
      <c r="E448" s="683"/>
      <c r="F448" s="683"/>
      <c r="G448" s="683"/>
      <c r="H448" s="683"/>
      <c r="I448" s="683"/>
      <c r="J448" s="684"/>
      <c r="K448" s="178"/>
      <c r="L448" s="167"/>
      <c r="M448" s="167"/>
      <c r="Q448" s="162">
        <v>0</v>
      </c>
      <c r="R448" s="401"/>
      <c r="S448" s="138" t="str">
        <f t="shared" si="182"/>
        <v/>
      </c>
      <c r="T448" s="401"/>
      <c r="U448" s="401"/>
      <c r="V448" s="412"/>
      <c r="W448" s="509" t="s">
        <v>323</v>
      </c>
      <c r="X448" s="402" t="s">
        <v>13</v>
      </c>
      <c r="Y448" s="414">
        <v>14</v>
      </c>
      <c r="Z448" s="499" t="str">
        <f t="shared" si="183"/>
        <v/>
      </c>
      <c r="AA448" s="119" t="s">
        <v>43</v>
      </c>
      <c r="AB448" s="119" t="s">
        <v>193</v>
      </c>
      <c r="AC448" s="119" t="s">
        <v>43</v>
      </c>
      <c r="AD448" s="119" t="s">
        <v>43</v>
      </c>
      <c r="AE448" s="406" t="str">
        <f t="shared" si="184"/>
        <v/>
      </c>
      <c r="AF448" s="406" t="str">
        <f t="shared" si="185"/>
        <v/>
      </c>
      <c r="AG448" s="420" t="str">
        <f t="array" ref="AG448">IFERROR((IF(ROWS(AG$435:AG448)&gt;COUNTA(AD:AD),"",INDEX(AD:AD,SMALL(IF(AE$435:AE$459&lt;&gt;"",ROW(AE$435:AE$459)),ROWS(AG$435:AG448))))),"")</f>
        <v/>
      </c>
      <c r="AH448" s="420" t="str">
        <f t="array" ref="AH448">IFERROR((IF(ROWS(AH$435:AH448)&gt;COUNTA(AE:AE),"",INDEX(AE:AE,SMALL(IF(AF$435:AF$456&lt;&gt;"",ROW(AF$435:AF$456)),ROWS(AH$435:AH448))))),"")</f>
        <v/>
      </c>
      <c r="AI448" s="409"/>
      <c r="AJ448" s="406" t="str">
        <f t="shared" si="181"/>
        <v>1.4.2. Increased imports of timber?</v>
      </c>
      <c r="AK448" s="406" t="str">
        <f>IF(Z448="DK",AJ448,"")</f>
        <v/>
      </c>
      <c r="AL448" s="406" t="str">
        <f t="array" ref="AL448">IFERROR((IF(ROWS(AL$435:AL448)&gt;COUNTA(AK:AK),"",INDEX(AK:AK,SMALL(IF(AK$435:AK$459&lt;&gt;"",ROW(AK$435:AK$459)),ROWS(AL$435:AL448))))),"")</f>
        <v/>
      </c>
      <c r="AM448" s="417" t="s">
        <v>43</v>
      </c>
      <c r="AN448" s="412"/>
      <c r="AO448" s="412"/>
      <c r="AP448" s="412"/>
      <c r="AQ448" s="52"/>
      <c r="AR448" s="412"/>
      <c r="AS448" s="412"/>
      <c r="AT448" s="52"/>
      <c r="AU448" s="412"/>
      <c r="AV448" s="412"/>
      <c r="AW448" s="412"/>
      <c r="AX448" s="412"/>
      <c r="AY448" s="412"/>
    </row>
    <row r="449" spans="3:68" s="76" customFormat="1" ht="30" hidden="1" customHeight="1" thickBot="1" x14ac:dyDescent="0.3">
      <c r="C449" s="698" t="str">
        <f t="shared" si="178"/>
        <v>1.4.3. Improve local communities’ access to forest products, such as fuel wood, forest foods and medicinal plants?</v>
      </c>
      <c r="D449" s="699"/>
      <c r="E449" s="699"/>
      <c r="F449" s="699"/>
      <c r="G449" s="699"/>
      <c r="H449" s="699"/>
      <c r="I449" s="699"/>
      <c r="J449" s="700"/>
      <c r="K449" s="181"/>
      <c r="L449" s="168"/>
      <c r="M449" s="168"/>
      <c r="Q449" s="162">
        <v>0</v>
      </c>
      <c r="R449" s="401"/>
      <c r="S449" s="138" t="str">
        <f t="shared" si="182"/>
        <v/>
      </c>
      <c r="T449" s="401"/>
      <c r="U449" s="401"/>
      <c r="V449" s="412"/>
      <c r="W449" s="509" t="s">
        <v>324</v>
      </c>
      <c r="X449" s="402" t="s">
        <v>54</v>
      </c>
      <c r="Y449" s="414">
        <v>15</v>
      </c>
      <c r="Z449" s="499" t="str">
        <f t="shared" si="183"/>
        <v/>
      </c>
      <c r="AA449" s="119" t="s">
        <v>214</v>
      </c>
      <c r="AB449" s="119" t="s">
        <v>43</v>
      </c>
      <c r="AC449" s="119" t="s">
        <v>43</v>
      </c>
      <c r="AD449" s="119" t="s">
        <v>43</v>
      </c>
      <c r="AE449" s="406" t="str">
        <f t="shared" si="184"/>
        <v/>
      </c>
      <c r="AF449" s="406" t="str">
        <f t="shared" si="185"/>
        <v/>
      </c>
      <c r="AG449" s="420" t="str">
        <f t="array" ref="AG449">IFERROR((IF(ROWS(AG$435:AG449)&gt;COUNTA(AD:AD),"",INDEX(AD:AD,SMALL(IF(AE$435:AE$459&lt;&gt;"",ROW(AE$435:AE$459)),ROWS(AG$435:AG449))))),"")</f>
        <v/>
      </c>
      <c r="AH449" s="420" t="str">
        <f t="array" ref="AH449">IFERROR((IF(ROWS(AH$435:AH449)&gt;COUNTA(AE:AE),"",INDEX(AE:AE,SMALL(IF(AF$435:AF$456&lt;&gt;"",ROW(AF$435:AF$456)),ROWS(AH$435:AH449))))),"")</f>
        <v/>
      </c>
      <c r="AI449" s="409"/>
      <c r="AJ449" s="406" t="str">
        <f t="shared" si="181"/>
        <v>1.4.3. Improve local communities’ access to forest products, such as fuel wood, forest foods and medicinal plants?</v>
      </c>
      <c r="AK449" s="406" t="str">
        <f>IF(Z449="DK",AJ449,"")</f>
        <v/>
      </c>
      <c r="AL449" s="406" t="str">
        <f t="array" ref="AL449">IFERROR((IF(ROWS(AL$435:AL449)&gt;COUNTA(AK:AK),"",INDEX(AK:AK,SMALL(IF(AK$435:AK$459&lt;&gt;"",ROW(AK$435:AK$459)),ROWS(AL$435:AL449))))),"")</f>
        <v/>
      </c>
      <c r="AM449" s="417" t="s">
        <v>43</v>
      </c>
      <c r="AN449" s="412"/>
      <c r="AO449" s="412"/>
      <c r="AP449" s="412"/>
      <c r="AQ449" s="52"/>
      <c r="AR449" s="412"/>
      <c r="AS449" s="412"/>
      <c r="AT449" s="52"/>
      <c r="AU449" s="412"/>
      <c r="AV449" s="412"/>
      <c r="AW449" s="412"/>
      <c r="AX449" s="412"/>
      <c r="AY449" s="412"/>
    </row>
    <row r="450" spans="3:68" s="76" customFormat="1" ht="20.100000000000001" hidden="1" customHeight="1" x14ac:dyDescent="0.25">
      <c r="C450" s="701" t="str">
        <f t="shared" si="178"/>
        <v>2.       Are any of the REDD+ actions identified in Module 1 likely to:</v>
      </c>
      <c r="D450" s="702"/>
      <c r="E450" s="702"/>
      <c r="F450" s="702"/>
      <c r="G450" s="702"/>
      <c r="H450" s="702"/>
      <c r="I450" s="702"/>
      <c r="J450" s="703"/>
      <c r="K450" s="655"/>
      <c r="L450" s="655"/>
      <c r="M450" s="656"/>
      <c r="Q450" s="162"/>
      <c r="R450" s="401"/>
      <c r="S450" s="138" t="str">
        <f t="shared" si="182"/>
        <v/>
      </c>
      <c r="T450" s="401"/>
      <c r="U450" s="401"/>
      <c r="V450" s="412"/>
      <c r="W450" s="388" t="s">
        <v>609</v>
      </c>
      <c r="X450" s="402" t="s">
        <v>43</v>
      </c>
      <c r="Y450" s="403">
        <v>16</v>
      </c>
      <c r="Z450" s="499" t="str">
        <f t="shared" si="183"/>
        <v/>
      </c>
      <c r="AA450" s="119" t="s">
        <v>43</v>
      </c>
      <c r="AB450" s="119" t="s">
        <v>43</v>
      </c>
      <c r="AC450" s="119" t="s">
        <v>43</v>
      </c>
      <c r="AD450" s="119" t="s">
        <v>43</v>
      </c>
      <c r="AE450" s="406" t="str">
        <f t="shared" si="184"/>
        <v/>
      </c>
      <c r="AF450" s="406" t="str">
        <f t="shared" si="185"/>
        <v/>
      </c>
      <c r="AG450" s="420" t="str">
        <f t="array" ref="AG450">IFERROR((IF(ROWS(AG$435:AG450)&gt;COUNTA(AD:AD),"",INDEX(AD:AD,SMALL(IF(AE$435:AE$459&lt;&gt;"",ROW(AE$435:AE$459)),ROWS(AG$435:AG450))))),"")</f>
        <v/>
      </c>
      <c r="AH450" s="420" t="str">
        <f t="array" ref="AH450">IFERROR((IF(ROWS(AH$435:AH450)&gt;COUNTA(AE:AE),"",INDEX(AE:AE,SMALL(IF(AF$435:AF$456&lt;&gt;"",ROW(AF$435:AF$456)),ROWS(AH$435:AH450))))),"")</f>
        <v/>
      </c>
      <c r="AI450" s="409"/>
      <c r="AJ450" s="406" t="str">
        <f t="shared" si="181"/>
        <v>2.       Are any of the REDD+ actions identified in Module 1 likely to:</v>
      </c>
      <c r="AK450" s="508" t="str">
        <f>IF(((COUNTIF(Z451:Z456,"DK"))&gt;0),AJ450,"")</f>
        <v/>
      </c>
      <c r="AL450" s="406" t="str">
        <f t="array" ref="AL450">IFERROR((IF(ROWS(AL$435:AL450)&gt;COUNTA(AK:AK),"",INDEX(AK:AK,SMALL(IF(AK$435:AK$459&lt;&gt;"",ROW(AK$435:AK$459)),ROWS(AL$435:AL450))))),"")</f>
        <v/>
      </c>
      <c r="AM450" s="417" t="s">
        <v>43</v>
      </c>
      <c r="AN450" s="412"/>
      <c r="AO450" s="412"/>
      <c r="AP450" s="412"/>
      <c r="AQ450" s="52"/>
      <c r="AR450" s="412"/>
      <c r="AS450" s="412"/>
      <c r="AT450" s="52"/>
      <c r="AU450" s="412"/>
      <c r="AV450" s="412"/>
      <c r="AW450" s="412"/>
      <c r="AX450" s="412"/>
      <c r="AY450" s="412"/>
    </row>
    <row r="451" spans="3:68" s="76" customFormat="1" ht="20.100000000000001" hidden="1" customHeight="1" thickBot="1" x14ac:dyDescent="0.3">
      <c r="C451" s="623" t="str">
        <f t="shared" si="178"/>
        <v>2.1.    Restrict availability, quality of and access to forest products, in particular to local communities?</v>
      </c>
      <c r="D451" s="624"/>
      <c r="E451" s="624"/>
      <c r="F451" s="624"/>
      <c r="G451" s="624"/>
      <c r="H451" s="624"/>
      <c r="I451" s="624"/>
      <c r="J451" s="625"/>
      <c r="K451" s="181"/>
      <c r="L451" s="168"/>
      <c r="M451" s="168"/>
      <c r="Q451" s="162">
        <v>0</v>
      </c>
      <c r="R451" s="401"/>
      <c r="S451" s="138" t="str">
        <f t="shared" si="182"/>
        <v/>
      </c>
      <c r="T451" s="401"/>
      <c r="U451" s="401"/>
      <c r="V451" s="412"/>
      <c r="W451" s="413" t="s">
        <v>612</v>
      </c>
      <c r="X451" s="402" t="s">
        <v>13</v>
      </c>
      <c r="Y451" s="414">
        <v>17</v>
      </c>
      <c r="Z451" s="499" t="str">
        <f t="shared" si="183"/>
        <v/>
      </c>
      <c r="AA451" s="119" t="s">
        <v>43</v>
      </c>
      <c r="AB451" s="119" t="s">
        <v>465</v>
      </c>
      <c r="AC451" s="119" t="s">
        <v>43</v>
      </c>
      <c r="AD451" s="119" t="s">
        <v>43</v>
      </c>
      <c r="AE451" s="406" t="str">
        <f t="shared" si="184"/>
        <v/>
      </c>
      <c r="AF451" s="406" t="str">
        <f t="shared" si="185"/>
        <v/>
      </c>
      <c r="AG451" s="420" t="str">
        <f t="array" ref="AG451">IFERROR((IF(ROWS(AG$435:AG451)&gt;COUNTA(AD:AD),"",INDEX(AD:AD,SMALL(IF(AE$435:AE$459&lt;&gt;"",ROW(AE$435:AE$459)),ROWS(AG$435:AG451))))),"")</f>
        <v/>
      </c>
      <c r="AH451" s="420" t="str">
        <f t="array" ref="AH451">IFERROR((IF(ROWS(AH$435:AH451)&gt;COUNTA(AE:AE),"",INDEX(AE:AE,SMALL(IF(AF$435:AF$456&lt;&gt;"",ROW(AF$435:AF$456)),ROWS(AH$435:AH451))))),"")</f>
        <v/>
      </c>
      <c r="AI451" s="409"/>
      <c r="AJ451" s="406" t="str">
        <f t="shared" si="181"/>
        <v>2.1.    Restrict availability, quality of and access to forest products, in particular to local communities?</v>
      </c>
      <c r="AK451" s="406" t="str">
        <f t="shared" ref="AK451:AK456" si="186">IF(Z451="DK",AJ451,"")</f>
        <v/>
      </c>
      <c r="AL451" s="406" t="str">
        <f t="array" ref="AL451">IFERROR((IF(ROWS(AL$435:AL451)&gt;COUNTA(AK:AK),"",INDEX(AK:AK,SMALL(IF(AK$435:AK$459&lt;&gt;"",ROW(AK$435:AK$459)),ROWS(AL$435:AL451))))),"")</f>
        <v/>
      </c>
      <c r="AM451" s="417" t="s">
        <v>43</v>
      </c>
      <c r="AN451" s="412"/>
      <c r="AO451" s="412"/>
      <c r="AP451" s="412"/>
      <c r="AQ451" s="52"/>
      <c r="AR451" s="412"/>
      <c r="AS451" s="412"/>
      <c r="AT451" s="52"/>
      <c r="AU451" s="412"/>
      <c r="AV451" s="412"/>
      <c r="AW451" s="412"/>
      <c r="AX451" s="412"/>
      <c r="AY451" s="412"/>
    </row>
    <row r="452" spans="3:68" s="76" customFormat="1" ht="30" hidden="1" customHeight="1" thickBot="1" x14ac:dyDescent="0.3">
      <c r="C452" s="623" t="str">
        <f t="shared" si="178"/>
        <v xml:space="preserve">2.2.    Enhance communities’ capacity to adapt to climate change and hence reduce their vulnerability to climate change? </v>
      </c>
      <c r="D452" s="624"/>
      <c r="E452" s="624"/>
      <c r="F452" s="624"/>
      <c r="G452" s="624"/>
      <c r="H452" s="624"/>
      <c r="I452" s="624"/>
      <c r="J452" s="625"/>
      <c r="K452" s="184"/>
      <c r="L452" s="185"/>
      <c r="M452" s="185"/>
      <c r="Q452" s="162">
        <v>0</v>
      </c>
      <c r="R452" s="401"/>
      <c r="S452" s="138" t="str">
        <f t="shared" si="182"/>
        <v/>
      </c>
      <c r="T452" s="401"/>
      <c r="U452" s="401"/>
      <c r="V452" s="412"/>
      <c r="W452" s="590" t="s">
        <v>613</v>
      </c>
      <c r="X452" s="402" t="s">
        <v>54</v>
      </c>
      <c r="Y452" s="414">
        <v>18</v>
      </c>
      <c r="Z452" s="499" t="str">
        <f t="shared" si="183"/>
        <v/>
      </c>
      <c r="AA452" s="119" t="s">
        <v>215</v>
      </c>
      <c r="AB452" s="119" t="s">
        <v>43</v>
      </c>
      <c r="AC452" s="119" t="s">
        <v>43</v>
      </c>
      <c r="AD452" s="119" t="s">
        <v>43</v>
      </c>
      <c r="AE452" s="406" t="str">
        <f t="shared" si="184"/>
        <v/>
      </c>
      <c r="AF452" s="406" t="str">
        <f t="shared" si="185"/>
        <v/>
      </c>
      <c r="AG452" s="420" t="str">
        <f t="array" ref="AG452">IFERROR((IF(ROWS(AG$435:AG452)&gt;COUNTA(AD:AD),"",INDEX(AD:AD,SMALL(IF(AE$435:AE$459&lt;&gt;"",ROW(AE$435:AE$459)),ROWS(AG$435:AG452))))),"")</f>
        <v/>
      </c>
      <c r="AH452" s="420" t="str">
        <f t="array" ref="AH452">IFERROR((IF(ROWS(AH$435:AH452)&gt;COUNTA(AE:AE),"",INDEX(AE:AE,SMALL(IF(AF$435:AF$456&lt;&gt;"",ROW(AF$435:AF$456)),ROWS(AH$435:AH452))))),"")</f>
        <v/>
      </c>
      <c r="AI452" s="409"/>
      <c r="AJ452" s="406" t="str">
        <f t="shared" si="181"/>
        <v xml:space="preserve">2.2.    Enhance communities’ capacity to adapt to climate change and hence reduce their vulnerability to climate change? </v>
      </c>
      <c r="AK452" s="406" t="str">
        <f t="shared" si="186"/>
        <v/>
      </c>
      <c r="AL452" s="406" t="str">
        <f t="array" ref="AL452">IFERROR((IF(ROWS(AL$435:AL452)&gt;COUNTA(AK:AK),"",INDEX(AK:AK,SMALL(IF(AK$435:AK$459&lt;&gt;"",ROW(AK$435:AK$459)),ROWS(AL$435:AL452))))),"")</f>
        <v/>
      </c>
      <c r="AM452" s="417" t="s">
        <v>43</v>
      </c>
      <c r="AN452" s="412"/>
      <c r="AO452" s="412"/>
      <c r="AP452" s="412"/>
      <c r="AQ452" s="52"/>
      <c r="AR452" s="412"/>
      <c r="AS452" s="412"/>
      <c r="AT452" s="52"/>
      <c r="AU452" s="412"/>
      <c r="AV452" s="412"/>
      <c r="AW452" s="412"/>
      <c r="AX452" s="412"/>
      <c r="AY452" s="412"/>
    </row>
    <row r="453" spans="3:68" s="76" customFormat="1" ht="30" hidden="1" customHeight="1" thickBot="1" x14ac:dyDescent="0.3">
      <c r="C453" s="623" t="str">
        <f t="shared" si="178"/>
        <v xml:space="preserve">2.3.    Provide incentives related to the conservation of natural forests and their ecosystem services (e.g. benefit-sharing, Payments for Ecosystem Services (PES))?  </v>
      </c>
      <c r="D453" s="624"/>
      <c r="E453" s="624"/>
      <c r="F453" s="624"/>
      <c r="G453" s="624"/>
      <c r="H453" s="624"/>
      <c r="I453" s="624"/>
      <c r="J453" s="625"/>
      <c r="K453" s="181"/>
      <c r="L453" s="168"/>
      <c r="M453" s="168"/>
      <c r="Q453" s="162">
        <v>0</v>
      </c>
      <c r="R453" s="401"/>
      <c r="S453" s="138" t="str">
        <f t="shared" si="182"/>
        <v/>
      </c>
      <c r="T453" s="401"/>
      <c r="U453" s="401"/>
      <c r="V453" s="412"/>
      <c r="W453" s="413" t="s">
        <v>614</v>
      </c>
      <c r="X453" s="402" t="s">
        <v>54</v>
      </c>
      <c r="Y453" s="403">
        <v>19</v>
      </c>
      <c r="Z453" s="499" t="str">
        <f t="shared" si="183"/>
        <v/>
      </c>
      <c r="AA453" s="119" t="s">
        <v>466</v>
      </c>
      <c r="AB453" s="119" t="s">
        <v>43</v>
      </c>
      <c r="AC453" s="119" t="s">
        <v>43</v>
      </c>
      <c r="AD453" s="119" t="s">
        <v>43</v>
      </c>
      <c r="AE453" s="406" t="str">
        <f t="shared" si="184"/>
        <v/>
      </c>
      <c r="AF453" s="406" t="str">
        <f t="shared" si="185"/>
        <v/>
      </c>
      <c r="AG453" s="420" t="str">
        <f t="array" ref="AG453">IFERROR((IF(ROWS(AG$435:AG453)&gt;COUNTA(AD:AD),"",INDEX(AD:AD,SMALL(IF(AE$435:AE$459&lt;&gt;"",ROW(AE$435:AE$459)),ROWS(AG$435:AG453))))),"")</f>
        <v/>
      </c>
      <c r="AH453" s="420" t="str">
        <f t="array" ref="AH453">IFERROR((IF(ROWS(AH$435:AH453)&gt;COUNTA(AE:AE),"",INDEX(AE:AE,SMALL(IF(AF$435:AF$456&lt;&gt;"",ROW(AF$435:AF$456)),ROWS(AH$435:AH453))))),"")</f>
        <v/>
      </c>
      <c r="AI453" s="463" t="s">
        <v>43</v>
      </c>
      <c r="AJ453" s="406" t="str">
        <f t="shared" si="181"/>
        <v xml:space="preserve">2.3.    Provide incentives related to the conservation of natural forests and their ecosystem services (e.g. benefit-sharing, Payments for Ecosystem Services (PES))?  </v>
      </c>
      <c r="AK453" s="406" t="str">
        <f t="shared" si="186"/>
        <v/>
      </c>
      <c r="AL453" s="406" t="str">
        <f t="array" ref="AL453">IFERROR((IF(ROWS(AL$435:AL453)&gt;COUNTA(AK:AK),"",INDEX(AK:AK,SMALL(IF(AK$435:AK$459&lt;&gt;"",ROW(AK$435:AK$459)),ROWS(AL$435:AL453))))),"")</f>
        <v/>
      </c>
      <c r="AM453" s="417" t="s">
        <v>43</v>
      </c>
      <c r="AN453" s="412"/>
      <c r="AO453" s="412"/>
      <c r="AP453" s="412"/>
      <c r="AQ453" s="52"/>
      <c r="AR453" s="412"/>
      <c r="AS453" s="412"/>
      <c r="AT453" s="52"/>
      <c r="AU453" s="412"/>
      <c r="AV453" s="412"/>
      <c r="AW453" s="412"/>
      <c r="AX453" s="412"/>
      <c r="AY453" s="412"/>
    </row>
    <row r="454" spans="3:68" s="76" customFormat="1" ht="45" hidden="1" customHeight="1" thickBot="1" x14ac:dyDescent="0.3">
      <c r="C454" s="623" t="str">
        <f t="shared" si="178"/>
        <v>2.4.    Provide livelihood opportunities for local communities (e.g. employment in assisted natural regeneration project, development of alternative income generating opportunities that reduce pressures on forests?</v>
      </c>
      <c r="D454" s="624"/>
      <c r="E454" s="624"/>
      <c r="F454" s="624"/>
      <c r="G454" s="624"/>
      <c r="H454" s="624"/>
      <c r="I454" s="624"/>
      <c r="J454" s="625"/>
      <c r="K454" s="182"/>
      <c r="L454" s="183"/>
      <c r="M454" s="183"/>
      <c r="Q454" s="162">
        <v>0</v>
      </c>
      <c r="R454" s="401"/>
      <c r="S454" s="138" t="str">
        <f t="shared" si="182"/>
        <v/>
      </c>
      <c r="T454" s="401"/>
      <c r="U454" s="401"/>
      <c r="V454" s="412"/>
      <c r="W454" s="413" t="s">
        <v>615</v>
      </c>
      <c r="X454" s="402" t="s">
        <v>54</v>
      </c>
      <c r="Y454" s="414">
        <v>20</v>
      </c>
      <c r="Z454" s="499" t="str">
        <f t="shared" si="183"/>
        <v/>
      </c>
      <c r="AA454" s="119" t="s">
        <v>466</v>
      </c>
      <c r="AB454" s="119" t="s">
        <v>43</v>
      </c>
      <c r="AC454" s="119" t="s">
        <v>43</v>
      </c>
      <c r="AD454" s="119" t="s">
        <v>43</v>
      </c>
      <c r="AE454" s="406" t="str">
        <f t="shared" si="184"/>
        <v/>
      </c>
      <c r="AF454" s="406" t="str">
        <f t="shared" si="185"/>
        <v/>
      </c>
      <c r="AG454" s="420" t="str">
        <f t="array" ref="AG454">IFERROR((IF(ROWS(AG$435:AG454)&gt;COUNTA(AD:AD),"",INDEX(AD:AD,SMALL(IF(AE$435:AE$459&lt;&gt;"",ROW(AE$435:AE$459)),ROWS(AG$435:AG454))))),"")</f>
        <v/>
      </c>
      <c r="AH454" s="420" t="str">
        <f t="array" ref="AH454">IFERROR((IF(ROWS(AH$435:AH454)&gt;COUNTA(AE:AE),"",INDEX(AE:AE,SMALL(IF(AF$435:AF$456&lt;&gt;"",ROW(AF$435:AF$456)),ROWS(AH$435:AH454))))),"")</f>
        <v/>
      </c>
      <c r="AI454" s="463" t="s">
        <v>43</v>
      </c>
      <c r="AJ454" s="406" t="str">
        <f t="shared" si="181"/>
        <v>2.4.    Provide livelihood opportunities for local communities (e.g. employment in assisted natural regeneration project, development of alternative income generating opportunities that reduce pressures on forests?</v>
      </c>
      <c r="AK454" s="406" t="str">
        <f t="shared" si="186"/>
        <v/>
      </c>
      <c r="AL454" s="406" t="str">
        <f t="array" ref="AL454">IFERROR((IF(ROWS(AL$435:AL454)&gt;COUNTA(AK:AK),"",INDEX(AK:AK,SMALL(IF(AK$435:AK$459&lt;&gt;"",ROW(AK$435:AK$459)),ROWS(AL$435:AL454))))),"")</f>
        <v/>
      </c>
      <c r="AM454" s="417" t="s">
        <v>43</v>
      </c>
      <c r="AN454" s="412"/>
      <c r="AO454" s="412"/>
      <c r="AP454" s="412"/>
      <c r="AQ454" s="52"/>
      <c r="AR454" s="412"/>
      <c r="AS454" s="412"/>
      <c r="AT454" s="52"/>
      <c r="AU454" s="412"/>
      <c r="AV454" s="412"/>
      <c r="AW454" s="412"/>
      <c r="AX454" s="412"/>
      <c r="AY454" s="412"/>
    </row>
    <row r="455" spans="3:68" s="76" customFormat="1" ht="30" hidden="1" customHeight="1" thickBot="1" x14ac:dyDescent="0.3">
      <c r="C455" s="623" t="str">
        <f t="shared" ref="C455" si="187">W455</f>
        <v>2.5.    Negatively impact local livelihoods (e.g. through loss of livelihoods due to closures in timber and timber-related industries or controls on agricultural expansion)?</v>
      </c>
      <c r="D455" s="624"/>
      <c r="E455" s="624"/>
      <c r="F455" s="624"/>
      <c r="G455" s="624"/>
      <c r="H455" s="624"/>
      <c r="I455" s="624"/>
      <c r="J455" s="625"/>
      <c r="K455" s="257"/>
      <c r="L455" s="258"/>
      <c r="M455" s="258"/>
      <c r="Q455" s="162">
        <v>0</v>
      </c>
      <c r="R455" s="401"/>
      <c r="S455" s="138" t="str">
        <f t="shared" si="182"/>
        <v/>
      </c>
      <c r="T455" s="401"/>
      <c r="U455" s="401"/>
      <c r="V455" s="412"/>
      <c r="W455" s="413" t="s">
        <v>616</v>
      </c>
      <c r="X455" s="402" t="s">
        <v>54</v>
      </c>
      <c r="Y455" s="414">
        <v>21</v>
      </c>
      <c r="Z455" s="499" t="str">
        <f t="shared" si="183"/>
        <v/>
      </c>
      <c r="AA455" s="119" t="s">
        <v>43</v>
      </c>
      <c r="AB455" s="119" t="s">
        <v>467</v>
      </c>
      <c r="AC455" s="119" t="s">
        <v>43</v>
      </c>
      <c r="AD455" s="119" t="s">
        <v>43</v>
      </c>
      <c r="AE455" s="406" t="str">
        <f t="shared" si="184"/>
        <v/>
      </c>
      <c r="AF455" s="406" t="str">
        <f t="shared" si="185"/>
        <v/>
      </c>
      <c r="AG455" s="420"/>
      <c r="AH455" s="420"/>
      <c r="AI455" s="463"/>
      <c r="AJ455" s="406" t="str">
        <f t="shared" si="181"/>
        <v>2.5.    Negatively impact local livelihoods (e.g. through loss of livelihoods due to closures in timber and timber-related industries or controls on agricultural expansion)?</v>
      </c>
      <c r="AK455" s="406" t="str">
        <f t="shared" si="186"/>
        <v/>
      </c>
      <c r="AL455" s="406" t="str">
        <f t="array" ref="AL455">IFERROR((IF(ROWS(AL$435:AL455)&gt;COUNTA(AK:AK),"",INDEX(AK:AK,SMALL(IF(AK$435:AK$459&lt;&gt;"",ROW(AK$435:AK$459)),ROWS(AL$435:AL455))))),"")</f>
        <v/>
      </c>
      <c r="AM455" s="417" t="s">
        <v>43</v>
      </c>
      <c r="AN455" s="412"/>
      <c r="AO455" s="412"/>
      <c r="AP455" s="412"/>
      <c r="AQ455" s="52"/>
      <c r="AR455" s="412"/>
      <c r="AS455" s="412"/>
      <c r="AT455" s="52"/>
      <c r="AU455" s="412"/>
      <c r="AV455" s="412"/>
      <c r="AW455" s="412"/>
      <c r="AX455" s="412"/>
      <c r="AY455" s="412"/>
    </row>
    <row r="456" spans="3:68" s="76" customFormat="1" ht="30" hidden="1" customHeight="1" thickBot="1" x14ac:dyDescent="0.3">
      <c r="C456" s="623" t="str">
        <f t="shared" si="178"/>
        <v>2.6.    Conserve forests and forest products of traditional and spiritual importance for indigenous and local communities?  (e.g. conservation of sacred sites, medicinal plants)</v>
      </c>
      <c r="D456" s="624"/>
      <c r="E456" s="624"/>
      <c r="F456" s="624"/>
      <c r="G456" s="624"/>
      <c r="H456" s="624"/>
      <c r="I456" s="624"/>
      <c r="J456" s="625"/>
      <c r="K456" s="180"/>
      <c r="L456" s="179"/>
      <c r="M456" s="179"/>
      <c r="Q456" s="162">
        <v>0</v>
      </c>
      <c r="R456" s="401"/>
      <c r="S456" s="138" t="str">
        <f t="shared" si="182"/>
        <v/>
      </c>
      <c r="T456" s="401"/>
      <c r="U456" s="401"/>
      <c r="V456" s="511"/>
      <c r="W456" s="413" t="s">
        <v>617</v>
      </c>
      <c r="X456" s="402" t="s">
        <v>138</v>
      </c>
      <c r="Y456" s="403">
        <v>22</v>
      </c>
      <c r="Z456" s="499" t="str">
        <f t="shared" si="183"/>
        <v/>
      </c>
      <c r="AA456" s="119" t="s">
        <v>468</v>
      </c>
      <c r="AB456" s="119" t="s">
        <v>545</v>
      </c>
      <c r="AC456" s="119" t="s">
        <v>43</v>
      </c>
      <c r="AD456" s="119" t="s">
        <v>43</v>
      </c>
      <c r="AE456" s="406" t="str">
        <f t="shared" si="184"/>
        <v/>
      </c>
      <c r="AF456" s="406" t="str">
        <f t="shared" si="185"/>
        <v/>
      </c>
      <c r="AG456" s="420" t="str">
        <f t="array" ref="AG456">IFERROR((IF(ROWS(AG$435:AG456)&gt;COUNTA(AD:AD),"",INDEX(AD:AD,SMALL(IF(AE$435:AE$459&lt;&gt;"",ROW(AE$435:AE$459)),ROWS(AG$435:AG456))))),"")</f>
        <v/>
      </c>
      <c r="AH456" s="420" t="str">
        <f t="array" ref="AH456">IFERROR((IF(ROWS(AH$435:AH456)&gt;COUNTA(AE:AE),"",INDEX(AE:AE,SMALL(IF(AF$435:AF$456&lt;&gt;"",ROW(AF$435:AF$456)),ROWS(AH$435:AH456))))),"")</f>
        <v/>
      </c>
      <c r="AI456" s="463" t="s">
        <v>43</v>
      </c>
      <c r="AJ456" s="406" t="str">
        <f t="shared" si="181"/>
        <v>2.6.    Conserve forests and forest products of traditional and spiritual importance for indigenous and local communities?  (e.g. conservation of sacred sites, medicinal plants)</v>
      </c>
      <c r="AK456" s="406" t="str">
        <f t="shared" si="186"/>
        <v/>
      </c>
      <c r="AL456" s="406" t="str">
        <f t="array" ref="AL456">IFERROR((IF(ROWS(AL$435:AL456)&gt;COUNTA(AK:AK),"",INDEX(AK:AK,SMALL(IF(AK$435:AK$459&lt;&gt;"",ROW(AK$435:AK$459)),ROWS(AL$435:AL456))))),"")</f>
        <v/>
      </c>
      <c r="AM456" s="417" t="s">
        <v>43</v>
      </c>
      <c r="AN456" s="412"/>
      <c r="AO456" s="412"/>
      <c r="AP456" s="412"/>
      <c r="AQ456" s="52"/>
      <c r="AR456" s="412"/>
      <c r="AS456" s="412"/>
      <c r="AT456" s="52"/>
      <c r="AU456" s="412"/>
      <c r="AV456" s="412"/>
      <c r="AW456" s="412"/>
      <c r="AX456" s="412"/>
      <c r="AY456" s="412"/>
    </row>
    <row r="457" spans="3:68" s="76" customFormat="1" ht="30" hidden="1" customHeight="1" thickBot="1" x14ac:dyDescent="0.3">
      <c r="C457" s="632" t="str">
        <f>W457</f>
        <v>3.       Will the REDD+ programme incentivize forest conservation by prioritizing actions that reduce conversion of natural forest (e.g. to agriculture) over other REDD+ activities?</v>
      </c>
      <c r="D457" s="633"/>
      <c r="E457" s="633"/>
      <c r="F457" s="633"/>
      <c r="G457" s="633"/>
      <c r="H457" s="633"/>
      <c r="I457" s="633"/>
      <c r="J457" s="634"/>
      <c r="K457" s="591"/>
      <c r="L457" s="592"/>
      <c r="M457" s="592"/>
      <c r="Q457" s="162">
        <v>0</v>
      </c>
      <c r="R457" s="401"/>
      <c r="S457" s="138" t="str">
        <f t="shared" si="182"/>
        <v/>
      </c>
      <c r="T457" s="401"/>
      <c r="U457" s="401"/>
      <c r="V457" s="412"/>
      <c r="W457" s="388" t="s">
        <v>610</v>
      </c>
      <c r="X457" s="402" t="s">
        <v>54</v>
      </c>
      <c r="Y457" s="414">
        <v>23</v>
      </c>
      <c r="Z457" s="499" t="str">
        <f t="shared" si="183"/>
        <v/>
      </c>
      <c r="AA457" s="119" t="s">
        <v>327</v>
      </c>
      <c r="AB457" s="119" t="s">
        <v>43</v>
      </c>
      <c r="AC457" s="119" t="s">
        <v>43</v>
      </c>
      <c r="AD457" s="119" t="s">
        <v>43</v>
      </c>
      <c r="AE457" s="406" t="str">
        <f t="shared" si="184"/>
        <v/>
      </c>
      <c r="AF457" s="406" t="str">
        <f t="shared" si="185"/>
        <v/>
      </c>
      <c r="AG457" s="420" t="str">
        <f t="array" ref="AG457">IFERROR((IF(ROWS(AG$435:AG457)&gt;COUNTA(AD:AD),"",INDEX(AD:AD,SMALL(IF(AE$435:AE$459&lt;&gt;"",ROW(AE$435:AE$459)),ROWS(AG$435:AG457))))),"")</f>
        <v/>
      </c>
      <c r="AH457" s="420" t="str">
        <f t="array" ref="AH457">IFERROR((IF(ROWS(AH$435:AH457)&gt;COUNTA(AE:AE),"",INDEX(AE:AE,SMALL(IF(AF$435:AF$456&lt;&gt;"",ROW(AF$435:AF$456)),ROWS(AH$435:AH457))))),"")</f>
        <v/>
      </c>
      <c r="AI457" s="463" t="s">
        <v>43</v>
      </c>
      <c r="AJ457" s="406" t="str">
        <f t="shared" si="181"/>
        <v>3.       Will the REDD+ programme incentivize forest conservation by prioritizing actions that reduce conversion of natural forest (e.g. to agriculture) over other REDD+ activities?</v>
      </c>
      <c r="AK457" s="508" t="str">
        <f>IF(((COUNTIF(Z458:Z458,"DK"))&gt;0),AJ457,"")</f>
        <v/>
      </c>
      <c r="AL457" s="406" t="str">
        <f t="array" ref="AL457">IFERROR((IF(ROWS(AL$435:AL457)&gt;COUNTA(AK:AK),"",INDEX(AK:AK,SMALL(IF(AK$435:AK$459&lt;&gt;"",ROW(AK$435:AK$459)),ROWS(AL$435:AL457))))),"")</f>
        <v/>
      </c>
      <c r="AM457" s="417" t="s">
        <v>43</v>
      </c>
      <c r="AN457" s="412"/>
      <c r="AO457" s="412"/>
      <c r="AP457" s="412"/>
      <c r="AQ457" s="52"/>
      <c r="AR457" s="412"/>
      <c r="AS457" s="412"/>
      <c r="AT457" s="52"/>
      <c r="AU457" s="412"/>
      <c r="AV457" s="412"/>
      <c r="AW457" s="412"/>
      <c r="AX457" s="412"/>
      <c r="AY457" s="412"/>
    </row>
    <row r="458" spans="3:68" s="76" customFormat="1" ht="30" hidden="1" customHeight="1" thickBot="1" x14ac:dyDescent="0.3">
      <c r="C458" s="623" t="str">
        <f>W458</f>
        <v>3.1.    If actions that reduce conversion are not prioritized, is there a risk that forest clearance will continue while effort is expended on other REDD+ activities such as afforestation?</v>
      </c>
      <c r="D458" s="624"/>
      <c r="E458" s="624"/>
      <c r="F458" s="624"/>
      <c r="G458" s="624"/>
      <c r="H458" s="624"/>
      <c r="I458" s="624"/>
      <c r="J458" s="625"/>
      <c r="K458" s="180"/>
      <c r="L458" s="179"/>
      <c r="M458" s="179"/>
      <c r="Q458" s="162">
        <v>0</v>
      </c>
      <c r="R458" s="401"/>
      <c r="S458" s="138" t="str">
        <f t="shared" si="182"/>
        <v/>
      </c>
      <c r="T458" s="401"/>
      <c r="U458" s="401"/>
      <c r="V458" s="412"/>
      <c r="W458" s="413" t="s">
        <v>618</v>
      </c>
      <c r="X458" s="402" t="s">
        <v>13</v>
      </c>
      <c r="Y458" s="414">
        <v>24</v>
      </c>
      <c r="Z458" s="499" t="str">
        <f t="shared" si="183"/>
        <v/>
      </c>
      <c r="AA458" s="119" t="s">
        <v>43</v>
      </c>
      <c r="AB458" s="119" t="s">
        <v>194</v>
      </c>
      <c r="AC458" s="119" t="s">
        <v>43</v>
      </c>
      <c r="AD458" s="119" t="s">
        <v>43</v>
      </c>
      <c r="AE458" s="406" t="str">
        <f t="shared" si="184"/>
        <v/>
      </c>
      <c r="AF458" s="406" t="str">
        <f t="shared" si="185"/>
        <v/>
      </c>
      <c r="AG458" s="420"/>
      <c r="AH458" s="420"/>
      <c r="AI458" s="463"/>
      <c r="AJ458" s="406" t="str">
        <f t="shared" si="181"/>
        <v>3.1.    If actions that reduce conversion are not prioritized, is there a risk that forest clearance will continue while effort is expended on other REDD+ activities such as afforestation?</v>
      </c>
      <c r="AK458" s="406" t="str">
        <f>IF(Z458="DK",AJ458,"")</f>
        <v/>
      </c>
      <c r="AL458" s="406" t="str">
        <f t="array" ref="AL458">IFERROR((IF(ROWS(AL$435:AL458)&gt;COUNTA(AK:AK),"",INDEX(AK:AK,SMALL(IF(AK$435:AK$459&lt;&gt;"",ROW(AK$435:AK$459)),ROWS(AL$435:AL458))))),"")</f>
        <v/>
      </c>
      <c r="AM458" s="417" t="s">
        <v>43</v>
      </c>
      <c r="AN458" s="412"/>
      <c r="AO458" s="412"/>
      <c r="AP458" s="412"/>
      <c r="AQ458" s="52"/>
      <c r="AR458" s="412"/>
      <c r="AS458" s="412"/>
      <c r="AT458" s="52"/>
      <c r="AU458" s="412"/>
      <c r="AV458" s="412"/>
      <c r="AW458" s="412"/>
      <c r="AX458" s="412"/>
      <c r="AY458" s="412"/>
    </row>
    <row r="459" spans="3:68" s="76" customFormat="1" ht="30" hidden="1" customHeight="1" thickBot="1" x14ac:dyDescent="0.3">
      <c r="C459" s="635" t="str">
        <f>W459</f>
        <v>4.       Will the REDD+ programme prioritize interventions that reduce degradation of natural forest over other REDD+ activities?</v>
      </c>
      <c r="D459" s="636"/>
      <c r="E459" s="636"/>
      <c r="F459" s="636"/>
      <c r="G459" s="636"/>
      <c r="H459" s="636"/>
      <c r="I459" s="636"/>
      <c r="J459" s="637"/>
      <c r="K459" s="180"/>
      <c r="L459" s="179"/>
      <c r="M459" s="179"/>
      <c r="Q459" s="162">
        <v>0</v>
      </c>
      <c r="R459" s="401"/>
      <c r="S459" s="138" t="str">
        <f t="shared" si="182"/>
        <v/>
      </c>
      <c r="T459" s="401"/>
      <c r="U459" s="401"/>
      <c r="V459" s="412"/>
      <c r="W459" s="388" t="s">
        <v>611</v>
      </c>
      <c r="X459" s="402" t="s">
        <v>54</v>
      </c>
      <c r="Y459" s="403">
        <v>25</v>
      </c>
      <c r="Z459" s="499" t="str">
        <f t="shared" si="183"/>
        <v/>
      </c>
      <c r="AA459" s="119" t="s">
        <v>195</v>
      </c>
      <c r="AB459" s="119" t="s">
        <v>43</v>
      </c>
      <c r="AC459" s="119" t="s">
        <v>43</v>
      </c>
      <c r="AD459" s="119" t="s">
        <v>43</v>
      </c>
      <c r="AE459" s="406" t="str">
        <f t="shared" si="184"/>
        <v/>
      </c>
      <c r="AF459" s="406" t="str">
        <f t="shared" si="185"/>
        <v/>
      </c>
      <c r="AG459" s="420" t="str">
        <f t="array" ref="AG459">IFERROR((IF(ROWS(AG$435:AG459)&gt;COUNTA(AD:AD),"",INDEX(AD:AD,SMALL(IF(AE$435:AE$459&lt;&gt;"",ROW(AE$435:AE$459)),ROWS(AG$435:AG459))))),"")</f>
        <v/>
      </c>
      <c r="AH459" s="420" t="str">
        <f t="array" ref="AH459">IFERROR((IF(ROWS(AH$435:AH459)&gt;COUNTA(AE:AE),"",INDEX(AE:AE,SMALL(IF(AF$435:AF$456&lt;&gt;"",ROW(AF$435:AF$456)),ROWS(AH$435:AH459))))),"")</f>
        <v/>
      </c>
      <c r="AI459" s="463" t="s">
        <v>43</v>
      </c>
      <c r="AJ459" s="406" t="str">
        <f t="shared" si="181"/>
        <v>4.       Will the REDD+ programme prioritize interventions that reduce degradation of natural forest over other REDD+ activities?</v>
      </c>
      <c r="AK459" s="406" t="str">
        <f>IF(Z459="DK",AJ459,"")</f>
        <v/>
      </c>
      <c r="AL459" s="406" t="str">
        <f t="array" ref="AL459">IFERROR((IF(ROWS(AL$435:AL459)&gt;COUNTA(AK:AK),"",INDEX(AK:AK,SMALL(IF(AK$435:AK$459&lt;&gt;"",ROW(AK$435:AK$459)),ROWS(AL$435:AL459))))),"")</f>
        <v/>
      </c>
      <c r="AM459" s="417" t="s">
        <v>43</v>
      </c>
      <c r="AN459" s="412"/>
      <c r="AO459" s="412"/>
      <c r="AP459" s="412"/>
      <c r="AQ459" s="52"/>
      <c r="AR459" s="412"/>
      <c r="AS459" s="412"/>
      <c r="AT459" s="52"/>
      <c r="AU459" s="412"/>
      <c r="AV459" s="412"/>
      <c r="AW459" s="412"/>
      <c r="AX459" s="412"/>
      <c r="AY459" s="412"/>
    </row>
    <row r="460" spans="3:68" s="76" customFormat="1" ht="0.95" hidden="1" customHeight="1" x14ac:dyDescent="0.25">
      <c r="C460" s="276"/>
      <c r="D460" s="276"/>
      <c r="E460" s="276"/>
      <c r="F460" s="276"/>
      <c r="G460" s="276"/>
      <c r="H460" s="276"/>
      <c r="I460" s="276"/>
      <c r="J460" s="276"/>
      <c r="K460" s="275"/>
      <c r="L460" s="275"/>
      <c r="M460" s="275"/>
      <c r="P460" s="273"/>
      <c r="Q460" s="412"/>
      <c r="R460" s="401"/>
      <c r="S460" s="268"/>
      <c r="T460" s="401"/>
      <c r="U460" s="401"/>
      <c r="V460" s="412"/>
      <c r="W460" s="422"/>
      <c r="X460" s="423"/>
      <c r="Y460" s="497"/>
      <c r="Z460" s="506"/>
      <c r="AA460" s="271"/>
      <c r="AB460" s="512"/>
      <c r="AC460" s="426"/>
      <c r="AD460" s="420"/>
      <c r="AE460" s="420"/>
      <c r="AF460" s="420"/>
      <c r="AG460" s="420"/>
      <c r="AH460" s="463"/>
      <c r="AI460" s="355"/>
      <c r="AJ460" s="426"/>
      <c r="AK460" s="426"/>
      <c r="AL460" s="426"/>
      <c r="AM460" s="417"/>
      <c r="AN460" s="412"/>
      <c r="AO460" s="412"/>
      <c r="AP460" s="412"/>
      <c r="AQ460" s="52"/>
      <c r="AR460" s="412"/>
      <c r="AS460" s="412"/>
      <c r="AT460" s="52"/>
      <c r="AU460" s="412"/>
      <c r="AV460" s="412"/>
      <c r="AW460" s="412"/>
      <c r="AX460" s="412"/>
      <c r="AY460" s="412"/>
    </row>
    <row r="461" spans="3:68" s="76" customFormat="1" ht="0.95" hidden="1" customHeight="1" x14ac:dyDescent="0.25">
      <c r="C461" s="276"/>
      <c r="D461" s="276"/>
      <c r="E461" s="276"/>
      <c r="F461" s="276"/>
      <c r="G461" s="276"/>
      <c r="H461" s="276"/>
      <c r="I461" s="276"/>
      <c r="J461" s="276"/>
      <c r="K461" s="275"/>
      <c r="L461" s="275"/>
      <c r="M461" s="275"/>
      <c r="P461" s="273"/>
      <c r="Q461" s="412"/>
      <c r="R461" s="401"/>
      <c r="S461" s="268"/>
      <c r="T461" s="401"/>
      <c r="U461" s="401"/>
      <c r="V461" s="412"/>
      <c r="W461" s="422"/>
      <c r="X461" s="423"/>
      <c r="Y461" s="497"/>
      <c r="Z461" s="506"/>
      <c r="AA461" s="271"/>
      <c r="AB461" s="512"/>
      <c r="AC461" s="426"/>
      <c r="AD461" s="420"/>
      <c r="AE461" s="420"/>
      <c r="AF461" s="420"/>
      <c r="AG461" s="420"/>
      <c r="AH461" s="463"/>
      <c r="AI461" s="355"/>
      <c r="AJ461" s="426"/>
      <c r="AK461" s="426"/>
      <c r="AL461" s="426"/>
      <c r="AM461" s="417"/>
      <c r="AN461" s="412"/>
      <c r="AO461" s="412"/>
      <c r="AP461" s="412"/>
      <c r="AQ461" s="52"/>
      <c r="AR461" s="412"/>
      <c r="AS461" s="412"/>
      <c r="AT461" s="52"/>
      <c r="AU461" s="412"/>
      <c r="AV461" s="412"/>
      <c r="AW461" s="412"/>
      <c r="AX461" s="412"/>
      <c r="AY461" s="412"/>
    </row>
    <row r="462" spans="3:68" ht="66" hidden="1" customHeight="1" x14ac:dyDescent="0.25">
      <c r="S462" s="52"/>
      <c r="X462" s="389"/>
      <c r="Y462" s="428"/>
      <c r="Z462" s="428"/>
      <c r="AA462" s="128">
        <f>$V$22</f>
        <v>0</v>
      </c>
      <c r="AB462" s="121"/>
      <c r="AC462" s="428"/>
      <c r="AD462" s="411" t="s">
        <v>43</v>
      </c>
      <c r="BN462"/>
      <c r="BO462"/>
      <c r="BP462"/>
    </row>
    <row r="463" spans="3:68" hidden="1" x14ac:dyDescent="0.25">
      <c r="C463" s="642"/>
      <c r="D463" s="642"/>
      <c r="E463" s="642"/>
      <c r="F463" s="642"/>
      <c r="G463" s="642"/>
      <c r="H463" s="642"/>
      <c r="I463" s="642"/>
      <c r="J463" s="642"/>
      <c r="P463" s="34"/>
      <c r="R463" s="693" t="str">
        <f>IF($V$22=7,AD436," ")</f>
        <v xml:space="preserve"> </v>
      </c>
      <c r="S463" s="693"/>
      <c r="T463" s="693"/>
      <c r="U463" s="693"/>
      <c r="W463" s="474" t="str">
        <f>$W$76</f>
        <v>Click on the "-" icon on the left to minimize the view.</v>
      </c>
      <c r="X463" s="389"/>
      <c r="Y463" s="428"/>
      <c r="Z463" s="428"/>
      <c r="AA463" s="128"/>
      <c r="AB463" s="121"/>
      <c r="AC463" s="428"/>
      <c r="AD463" s="411"/>
      <c r="BN463"/>
      <c r="BO463"/>
      <c r="BP463"/>
    </row>
    <row r="464" spans="3:68" ht="15" hidden="1" customHeight="1" x14ac:dyDescent="0.25">
      <c r="C464" s="631"/>
      <c r="D464" s="631"/>
      <c r="E464" s="631"/>
      <c r="F464" s="631"/>
      <c r="G464" s="631"/>
      <c r="H464" s="631"/>
      <c r="I464" s="631"/>
      <c r="J464" s="631"/>
      <c r="P464" s="34"/>
      <c r="R464" s="693" t="str">
        <f>IF($V$22=7,#REF!," ")</f>
        <v xml:space="preserve"> </v>
      </c>
      <c r="S464" s="693"/>
      <c r="T464" s="693"/>
      <c r="U464" s="693"/>
      <c r="W464" s="475" t="str">
        <f>$W$77</f>
        <v>Click on the "+" icon on the left to extend the view and go through the guiding questions.</v>
      </c>
      <c r="X464" s="430"/>
      <c r="Y464" s="430"/>
      <c r="Z464" s="430"/>
      <c r="AA464" s="430"/>
      <c r="AB464" s="430"/>
      <c r="AC464" s="430"/>
      <c r="AD464" s="430"/>
    </row>
    <row r="465" spans="3:68" ht="15" hidden="1" customHeight="1" x14ac:dyDescent="0.25">
      <c r="X465" s="513"/>
      <c r="Y465" s="513"/>
      <c r="Z465" s="513"/>
      <c r="AA465" s="513"/>
      <c r="AB465" s="513"/>
      <c r="AC465" s="513"/>
      <c r="AD465" s="513"/>
    </row>
    <row r="466" spans="3:68" hidden="1" x14ac:dyDescent="0.25">
      <c r="C466" s="151"/>
      <c r="D466" s="152"/>
      <c r="E466" s="152"/>
      <c r="F466" s="152"/>
      <c r="G466" s="152"/>
      <c r="H466" s="152"/>
      <c r="I466" s="152"/>
      <c r="J466" s="152"/>
      <c r="P466" s="34"/>
      <c r="R466" s="429"/>
      <c r="S466" s="429"/>
      <c r="T466" s="429"/>
      <c r="U466" s="429"/>
    </row>
    <row r="467" spans="3:68" hidden="1" x14ac:dyDescent="0.25">
      <c r="C467" s="151"/>
      <c r="D467" s="152"/>
      <c r="E467" s="152"/>
      <c r="F467" s="152"/>
      <c r="G467" s="152"/>
      <c r="H467" s="152"/>
      <c r="I467" s="152"/>
      <c r="J467" s="152"/>
      <c r="P467" s="34"/>
      <c r="R467" s="429"/>
      <c r="S467" s="429"/>
      <c r="T467" s="429"/>
      <c r="U467" s="429"/>
    </row>
    <row r="468" spans="3:68" hidden="1" x14ac:dyDescent="0.25">
      <c r="C468" s="151"/>
      <c r="D468" s="152"/>
      <c r="E468" s="152"/>
      <c r="F468" s="152"/>
      <c r="G468" s="152"/>
      <c r="H468" s="152"/>
      <c r="I468" s="152"/>
      <c r="J468" s="152"/>
      <c r="P468" s="34"/>
      <c r="R468" s="429"/>
      <c r="S468" s="429"/>
      <c r="T468" s="429"/>
      <c r="U468" s="429"/>
      <c r="W468" s="431" t="str">
        <f>$W$80</f>
        <v xml:space="preserve">(Draft) OUTPUT TABLE </v>
      </c>
    </row>
    <row r="469" spans="3:68" ht="15.75" hidden="1" x14ac:dyDescent="0.25">
      <c r="C469" s="92" t="str">
        <f>W469</f>
        <v>Table 2:</v>
      </c>
      <c r="D469" s="8" t="str">
        <f>X469</f>
        <v>Benefits and Risks relating to</v>
      </c>
      <c r="G469" s="8"/>
      <c r="I469" s="8"/>
      <c r="P469" s="34"/>
      <c r="R469" s="429"/>
      <c r="S469" s="429"/>
      <c r="T469" s="429"/>
      <c r="U469" s="429"/>
      <c r="W469" s="493" t="str">
        <f>$W$81</f>
        <v>Table 2:</v>
      </c>
      <c r="X469" s="493" t="str">
        <f>$X$81</f>
        <v>Benefits and Risks relating to</v>
      </c>
    </row>
    <row r="470" spans="3:68" ht="15.75" hidden="1" customHeight="1" x14ac:dyDescent="0.25">
      <c r="D470" s="95" t="str">
        <f>X470</f>
        <v>Safeguard (e) - Natural forest, biological diversity and enhancement of benefits.</v>
      </c>
      <c r="F470" s="93"/>
      <c r="G470" s="93"/>
      <c r="H470" s="93"/>
      <c r="I470" s="93"/>
      <c r="J470" s="93"/>
      <c r="K470" s="93"/>
      <c r="L470" s="93"/>
      <c r="M470" s="93"/>
      <c r="P470" s="34"/>
      <c r="R470" s="429"/>
      <c r="S470" s="429"/>
      <c r="T470" s="429"/>
      <c r="U470" s="429"/>
      <c r="W470" s="433"/>
      <c r="X470" s="434" t="str">
        <f>$AA$18</f>
        <v>Safeguard (e) - Natural forest, biological diversity and enhancement of benefits.</v>
      </c>
    </row>
    <row r="471" spans="3:68" hidden="1" x14ac:dyDescent="0.25"/>
    <row r="472" spans="3:68" ht="30" hidden="1" customHeight="1" x14ac:dyDescent="0.25">
      <c r="C472" s="665" t="str">
        <f>W472</f>
        <v>Benefits relevant to safeguard</v>
      </c>
      <c r="D472" s="708" t="str">
        <f>X472</f>
        <v>REDD+ actions from Module 1 (not all actions may have benefits relevant to the safeguard)</v>
      </c>
      <c r="E472" s="709"/>
      <c r="F472" s="709"/>
      <c r="G472" s="709"/>
      <c r="H472" s="710"/>
      <c r="I472" s="288"/>
      <c r="J472" s="281" t="str">
        <f>AC472</f>
        <v>Benefits</v>
      </c>
      <c r="K472" s="643" t="str">
        <f>AH472</f>
        <v>Rank of benefits</v>
      </c>
      <c r="L472" s="644"/>
      <c r="M472" s="644"/>
      <c r="N472" s="645"/>
      <c r="O472" s="58"/>
      <c r="P472"/>
      <c r="Q472" s="137" t="s">
        <v>128</v>
      </c>
      <c r="S472" s="137" t="s">
        <v>128</v>
      </c>
      <c r="W472" s="713" t="str">
        <f>$W$84</f>
        <v>Benefits relevant to safeguard</v>
      </c>
      <c r="X472" s="690" t="str">
        <f>$X$84</f>
        <v>REDD+ actions from Module 1 (not all actions may have benefits relevant to the safeguard)</v>
      </c>
      <c r="Y472" s="692"/>
      <c r="Z472" s="692"/>
      <c r="AA472" s="692"/>
      <c r="AB472" s="691"/>
      <c r="AC472" s="690" t="str">
        <f>$AC$84</f>
        <v>Benefits</v>
      </c>
      <c r="AD472" s="692"/>
      <c r="AE472" s="692"/>
      <c r="AF472" s="692"/>
      <c r="AG472" s="691"/>
      <c r="AH472" s="690" t="str">
        <f>$AH$84</f>
        <v>Rank of benefits</v>
      </c>
      <c r="AI472" s="691"/>
      <c r="AL472" s="137" t="s">
        <v>132</v>
      </c>
      <c r="AR472" s="137" t="s">
        <v>130</v>
      </c>
      <c r="AU472" s="137" t="s">
        <v>126</v>
      </c>
    </row>
    <row r="473" spans="3:68" ht="64.5" hidden="1" customHeight="1" x14ac:dyDescent="0.25">
      <c r="C473" s="666"/>
      <c r="D473" s="646" t="str">
        <f>LOOKUP($Q$473,$AE$512:$AE$514,$AC$512:$AC$514)</f>
        <v>CLICK FOR AN EXAMPLE:</v>
      </c>
      <c r="E473" s="647"/>
      <c r="F473" s="647"/>
      <c r="G473" s="647"/>
      <c r="H473" s="648"/>
      <c r="I473" s="285"/>
      <c r="J473" s="323" t="str">
        <f>LOOKUP(Q473,AE512:AE514,AD512:AD514)</f>
        <v>(To see a sample benefit, first select a sample REDD+ action from the drop-down list on the left)</v>
      </c>
      <c r="K473" s="663" t="str">
        <f>AH473</f>
        <v>Probability</v>
      </c>
      <c r="L473" s="664"/>
      <c r="M473" s="663" t="str">
        <f>AI473</f>
        <v>Impact</v>
      </c>
      <c r="N473" s="664"/>
      <c r="O473" s="58"/>
      <c r="P473"/>
      <c r="Q473" s="436">
        <v>1</v>
      </c>
      <c r="R473" s="437" t="s">
        <v>96</v>
      </c>
      <c r="S473" s="438" t="s">
        <v>93</v>
      </c>
      <c r="T473" s="438" t="s">
        <v>94</v>
      </c>
      <c r="W473" s="714"/>
      <c r="X473" s="439"/>
      <c r="Y473" s="725"/>
      <c r="Z473" s="725"/>
      <c r="AA473" s="725"/>
      <c r="AB473" s="726"/>
      <c r="AC473" s="440"/>
      <c r="AD473" s="711"/>
      <c r="AE473" s="711"/>
      <c r="AF473" s="711"/>
      <c r="AG473" s="712"/>
      <c r="AH473" s="494" t="str">
        <f>$AH$85</f>
        <v>Probability</v>
      </c>
      <c r="AI473" s="494" t="str">
        <f>$AI$85</f>
        <v>Impact</v>
      </c>
      <c r="AL473" s="438" t="str">
        <f>$X$84</f>
        <v>REDD+ actions from Module 1 (not all actions may have benefits relevant to the safeguard)</v>
      </c>
      <c r="AM473" s="438" t="str">
        <f>$AC$84</f>
        <v>Benefits</v>
      </c>
      <c r="AN473" s="438" t="str">
        <f t="shared" ref="AN473:AN479" si="188">AH473</f>
        <v>Probability</v>
      </c>
      <c r="AO473" s="438" t="str">
        <f t="shared" ref="AO473:AO479" si="189">AI473</f>
        <v>Impact</v>
      </c>
      <c r="AP473" s="442" t="s">
        <v>129</v>
      </c>
      <c r="AR473" s="138">
        <f>MAX(AP474:AP488)</f>
        <v>0</v>
      </c>
      <c r="AT473" s="442" t="s">
        <v>131</v>
      </c>
      <c r="AU473" s="438" t="str">
        <f>$X$84</f>
        <v>REDD+ actions from Module 1 (not all actions may have benefits relevant to the safeguard)</v>
      </c>
      <c r="AV473" s="438" t="str">
        <f>$AC$84</f>
        <v>Benefits</v>
      </c>
      <c r="AW473" s="438" t="str">
        <f>AN473</f>
        <v>Probability</v>
      </c>
      <c r="AX473" s="438" t="str">
        <f>AO473</f>
        <v>Impact</v>
      </c>
      <c r="BI473"/>
      <c r="BJ473"/>
      <c r="BM473" s="78" t="s">
        <v>56</v>
      </c>
      <c r="BN473" s="78" t="s">
        <v>72</v>
      </c>
      <c r="BO473" s="78" t="s">
        <v>71</v>
      </c>
      <c r="BP473" s="79"/>
    </row>
    <row r="474" spans="3:68" ht="37.5" hidden="1" customHeight="1" x14ac:dyDescent="0.25">
      <c r="C474" s="666"/>
      <c r="D474" s="74"/>
      <c r="E474" s="629"/>
      <c r="F474" s="629"/>
      <c r="G474" s="629"/>
      <c r="H474" s="629"/>
      <c r="I474" s="74" t="s">
        <v>49</v>
      </c>
      <c r="J474" s="284"/>
      <c r="K474" s="582"/>
      <c r="L474" s="584"/>
      <c r="M474" s="584"/>
      <c r="N474" s="584"/>
      <c r="O474" s="58"/>
      <c r="P474"/>
      <c r="Q474" s="138">
        <v>1</v>
      </c>
      <c r="S474" s="138">
        <v>1</v>
      </c>
      <c r="T474" s="138">
        <v>1</v>
      </c>
      <c r="W474" s="714"/>
      <c r="X474" s="443" t="s">
        <v>49</v>
      </c>
      <c r="Y474" s="670" t="str">
        <f>LOOKUP(Q474,$AG$13:$AG$29,$AH$13:$AH$29)</f>
        <v/>
      </c>
      <c r="Z474" s="670"/>
      <c r="AA474" s="670"/>
      <c r="AB474" s="671"/>
      <c r="AC474" s="443" t="s">
        <v>49</v>
      </c>
      <c r="AD474" s="670" t="str">
        <f t="shared" ref="AD474:AD488" si="190">IF(J474=0,"",J474)</f>
        <v/>
      </c>
      <c r="AE474" s="670"/>
      <c r="AF474" s="670"/>
      <c r="AG474" s="671"/>
      <c r="AH474" s="444" t="str">
        <f t="shared" ref="AH474" si="191">LOOKUP(S474,$AL$13:$AL$16,$AM$13:$AM$16)</f>
        <v/>
      </c>
      <c r="AI474" s="444" t="str">
        <f>LOOKUP(T474,$AL$13:$AL$16,$AN$13:$AN$16)</f>
        <v/>
      </c>
      <c r="AL474" s="445" t="str">
        <f t="shared" ref="AL474:AL479" si="192">Y474</f>
        <v/>
      </c>
      <c r="AM474" s="445" t="str">
        <f t="shared" ref="AM474:AM479" si="193">AD474</f>
        <v/>
      </c>
      <c r="AN474" s="446" t="str">
        <f t="shared" si="188"/>
        <v/>
      </c>
      <c r="AO474" s="447" t="str">
        <f t="shared" si="189"/>
        <v/>
      </c>
      <c r="AP474" s="448">
        <f t="shared" ref="AP474:AP479" si="194">SUM(AND(AN474=$AL$34, AO474=$AM$34),AP473)</f>
        <v>0</v>
      </c>
      <c r="AT474" s="448">
        <v>1</v>
      </c>
      <c r="AU474" s="449" t="str">
        <f t="array" ref="AU474">IF($AT474&gt;$AR$473,"",INDEX(AL$474:AL$488,MATCH($AT474,$AP$474:$AP$488,0)))</f>
        <v/>
      </c>
      <c r="AV474" s="449" t="str">
        <f t="array" ref="AV474">IF($AT474&gt;$AR$473,"",INDEX(AM$474:AM$488,MATCH($AT474,$AP$474:$AP$488,0)))</f>
        <v/>
      </c>
      <c r="AW474" s="449" t="str">
        <f t="array" ref="AW474">IF($AT474&gt;$AR$473,"",INDEX(AN$474:AN$488,MATCH($AT474,$AP$474:$AP$488,0)))</f>
        <v/>
      </c>
      <c r="AX474" s="449" t="str">
        <f t="array" ref="AX474">IF($AT474&gt;$AR$473,"",INDEX(AO$474:AO$488,MATCH($AT474,$AP$474:$AP$488,0)))</f>
        <v/>
      </c>
      <c r="BI474"/>
      <c r="BJ474"/>
      <c r="BM474" s="80">
        <f t="shared" ref="BM474:BM488" si="195">COUNTIF($BN$86:$BN$91,"&lt;="&amp;BN474)</f>
        <v>1</v>
      </c>
      <c r="BN474" s="80" t="str">
        <f>IF(BF474=$AP$14,BI474,"xx")</f>
        <v>xx</v>
      </c>
      <c r="BO474" s="80" t="e">
        <f t="shared" ref="BO474:BO488" si="196">VLOOKUP(ROW()-ROW($BO$85),$BM$86:$BN$91,2,FALSE)</f>
        <v>#N/A</v>
      </c>
      <c r="BP474" s="81" t="e">
        <f>IF(COUNT(SEARCH({"xx";"xxx";"xxxx";"xxxxx";"xxxxxx";"xxxxxxx"},#REF!)),"-",BO474)</f>
        <v>#N/A</v>
      </c>
    </row>
    <row r="475" spans="3:68" ht="37.5" hidden="1" customHeight="1" x14ac:dyDescent="0.25">
      <c r="C475" s="666"/>
      <c r="D475" s="27"/>
      <c r="E475" s="641"/>
      <c r="F475" s="641"/>
      <c r="G475" s="641"/>
      <c r="H475" s="641"/>
      <c r="I475" s="27" t="s">
        <v>49</v>
      </c>
      <c r="J475" s="284"/>
      <c r="K475" s="582"/>
      <c r="L475" s="587"/>
      <c r="M475" s="587"/>
      <c r="N475" s="587"/>
      <c r="O475" s="58"/>
      <c r="P475"/>
      <c r="Q475" s="138">
        <v>1</v>
      </c>
      <c r="S475" s="138">
        <v>1</v>
      </c>
      <c r="T475" s="138">
        <v>1</v>
      </c>
      <c r="W475" s="714"/>
      <c r="X475" s="443" t="s">
        <v>49</v>
      </c>
      <c r="Y475" s="670" t="str">
        <f t="shared" ref="Y475:Y488" si="197">LOOKUP(Q475,$AG$13:$AG$29,$AH$13:$AH$29)</f>
        <v/>
      </c>
      <c r="Z475" s="670"/>
      <c r="AA475" s="670"/>
      <c r="AB475" s="671"/>
      <c r="AC475" s="443" t="s">
        <v>49</v>
      </c>
      <c r="AD475" s="670" t="str">
        <f t="shared" si="190"/>
        <v/>
      </c>
      <c r="AE475" s="670"/>
      <c r="AF475" s="670"/>
      <c r="AG475" s="671"/>
      <c r="AH475" s="444" t="str">
        <f t="shared" ref="AH475:AH488" si="198">LOOKUP(S475,$AL$13:$AL$16,$AM$13:$AM$16)</f>
        <v/>
      </c>
      <c r="AI475" s="444" t="str">
        <f t="shared" ref="AI475:AI488" si="199">LOOKUP(T475,$AL$13:$AL$16,$AN$13:$AN$16)</f>
        <v/>
      </c>
      <c r="AL475" s="450" t="str">
        <f t="shared" si="192"/>
        <v/>
      </c>
      <c r="AM475" s="450" t="str">
        <f t="shared" si="193"/>
        <v/>
      </c>
      <c r="AN475" s="451" t="str">
        <f t="shared" si="188"/>
        <v/>
      </c>
      <c r="AO475" s="452" t="str">
        <f t="shared" si="189"/>
        <v/>
      </c>
      <c r="AP475" s="448">
        <f t="shared" si="194"/>
        <v>0</v>
      </c>
      <c r="AT475" s="448">
        <v>2</v>
      </c>
      <c r="AU475" s="449" t="str">
        <f t="array" ref="AU475">IF($AT475&gt;$AR$473,"",INDEX(AL$474:AL$488,MATCH($AT475,$AP$474:$AP$488,0)))</f>
        <v/>
      </c>
      <c r="AV475" s="449" t="str">
        <f t="array" ref="AV475">IF($AT475&gt;$AR$473,"",INDEX(AM$474:AM$488,MATCH($AT475,$AP$474:$AP$488,0)))</f>
        <v/>
      </c>
      <c r="AW475" s="449" t="str">
        <f t="array" ref="AW475">IF($AT475&gt;$AR$473,"",INDEX(AN$474:AN$488,MATCH($AT475,$AP$474:$AP$488,0)))</f>
        <v/>
      </c>
      <c r="AX475" s="449" t="str">
        <f t="array" ref="AX475">IF($AT475&gt;$AR$473,"",INDEX(AO$474:AO$488,MATCH($AT475,$AP$474:$AP$488,0)))</f>
        <v/>
      </c>
      <c r="BI475"/>
      <c r="BJ475"/>
      <c r="BM475" s="80">
        <f t="shared" si="195"/>
        <v>2</v>
      </c>
      <c r="BN475" s="80" t="str">
        <f>IF(BF475=$AP$14,BI475,"xxx")</f>
        <v>xxx</v>
      </c>
      <c r="BO475" s="80" t="e">
        <f t="shared" si="196"/>
        <v>#N/A</v>
      </c>
      <c r="BP475" s="81" t="e">
        <f>IF(COUNT(SEARCH({"xx";"xxx";"xxxx";"xxxxx";"xxxxxx";"xxxxxxx"},#REF!)),"-",BO475)</f>
        <v>#N/A</v>
      </c>
    </row>
    <row r="476" spans="3:68" ht="37.5" hidden="1" customHeight="1" x14ac:dyDescent="0.25">
      <c r="C476" s="666"/>
      <c r="D476" s="27"/>
      <c r="E476" s="641"/>
      <c r="F476" s="641"/>
      <c r="G476" s="641"/>
      <c r="H476" s="641"/>
      <c r="I476" s="27" t="s">
        <v>49</v>
      </c>
      <c r="J476" s="284"/>
      <c r="K476" s="582"/>
      <c r="L476" s="587"/>
      <c r="M476" s="587"/>
      <c r="N476" s="587"/>
      <c r="O476" s="58"/>
      <c r="P476"/>
      <c r="Q476" s="138">
        <v>1</v>
      </c>
      <c r="S476" s="138">
        <v>1</v>
      </c>
      <c r="T476" s="138">
        <v>1</v>
      </c>
      <c r="W476" s="714"/>
      <c r="X476" s="443" t="s">
        <v>49</v>
      </c>
      <c r="Y476" s="670" t="str">
        <f t="shared" si="197"/>
        <v/>
      </c>
      <c r="Z476" s="670"/>
      <c r="AA476" s="670"/>
      <c r="AB476" s="671"/>
      <c r="AC476" s="443" t="s">
        <v>49</v>
      </c>
      <c r="AD476" s="670" t="str">
        <f t="shared" si="190"/>
        <v/>
      </c>
      <c r="AE476" s="670"/>
      <c r="AF476" s="670"/>
      <c r="AG476" s="671"/>
      <c r="AH476" s="444" t="str">
        <f t="shared" si="198"/>
        <v/>
      </c>
      <c r="AI476" s="444" t="str">
        <f t="shared" si="199"/>
        <v/>
      </c>
      <c r="AL476" s="450" t="str">
        <f t="shared" si="192"/>
        <v/>
      </c>
      <c r="AM476" s="450" t="str">
        <f t="shared" si="193"/>
        <v/>
      </c>
      <c r="AN476" s="451" t="str">
        <f t="shared" si="188"/>
        <v/>
      </c>
      <c r="AO476" s="452" t="str">
        <f t="shared" si="189"/>
        <v/>
      </c>
      <c r="AP476" s="448">
        <f t="shared" si="194"/>
        <v>0</v>
      </c>
      <c r="AT476" s="448">
        <v>3</v>
      </c>
      <c r="AU476" s="449" t="str">
        <f t="array" ref="AU476">IF($AT476&gt;$AR$473,"",INDEX(AL$474:AL$488,MATCH($AT476,$AP$474:$AP$488,0)))</f>
        <v/>
      </c>
      <c r="AV476" s="449" t="str">
        <f t="array" ref="AV476">IF($AT476&gt;$AR$473,"",INDEX(AM$474:AM$488,MATCH($AT476,$AP$474:$AP$488,0)))</f>
        <v/>
      </c>
      <c r="AW476" s="449" t="str">
        <f t="array" ref="AW476">IF($AT476&gt;$AR$473,"",INDEX(AN$474:AN$488,MATCH($AT476,$AP$474:$AP$488,0)))</f>
        <v/>
      </c>
      <c r="AX476" s="449" t="str">
        <f t="array" ref="AX476">IF($AT476&gt;$AR$473,"",INDEX(AO$474:AO$488,MATCH($AT476,$AP$474:$AP$488,0)))</f>
        <v/>
      </c>
      <c r="BI476"/>
      <c r="BJ476"/>
      <c r="BM476" s="80">
        <f t="shared" si="195"/>
        <v>3</v>
      </c>
      <c r="BN476" s="80" t="str">
        <f>IF(BF476=$AP$14,BI476,"xxxx")</f>
        <v>xxxx</v>
      </c>
      <c r="BO476" s="80" t="e">
        <f t="shared" si="196"/>
        <v>#N/A</v>
      </c>
      <c r="BP476" s="81" t="e">
        <f>IF(COUNT(SEARCH({"xx";"xxx";"xxxx";"xxxxx";"xxxxxx";"xxxxxxx"},#REF!)),"-",BO476)</f>
        <v>#N/A</v>
      </c>
    </row>
    <row r="477" spans="3:68" ht="37.5" hidden="1" customHeight="1" x14ac:dyDescent="0.25">
      <c r="C477" s="666"/>
      <c r="D477" s="27"/>
      <c r="E477" s="641"/>
      <c r="F477" s="641"/>
      <c r="G477" s="641"/>
      <c r="H477" s="641"/>
      <c r="I477" s="27" t="s">
        <v>49</v>
      </c>
      <c r="J477" s="284"/>
      <c r="K477" s="582"/>
      <c r="L477" s="587"/>
      <c r="M477" s="587"/>
      <c r="N477" s="587"/>
      <c r="O477" s="58"/>
      <c r="P477"/>
      <c r="Q477" s="138">
        <v>1</v>
      </c>
      <c r="S477" s="138">
        <v>1</v>
      </c>
      <c r="T477" s="138">
        <v>1</v>
      </c>
      <c r="W477" s="714"/>
      <c r="X477" s="443" t="s">
        <v>49</v>
      </c>
      <c r="Y477" s="670" t="str">
        <f t="shared" si="197"/>
        <v/>
      </c>
      <c r="Z477" s="670"/>
      <c r="AA477" s="670"/>
      <c r="AB477" s="671"/>
      <c r="AC477" s="443" t="s">
        <v>49</v>
      </c>
      <c r="AD477" s="670" t="str">
        <f t="shared" si="190"/>
        <v/>
      </c>
      <c r="AE477" s="670"/>
      <c r="AF477" s="670"/>
      <c r="AG477" s="671"/>
      <c r="AH477" s="444" t="str">
        <f t="shared" si="198"/>
        <v/>
      </c>
      <c r="AI477" s="444" t="str">
        <f t="shared" si="199"/>
        <v/>
      </c>
      <c r="AL477" s="450" t="str">
        <f t="shared" si="192"/>
        <v/>
      </c>
      <c r="AM477" s="450" t="str">
        <f t="shared" si="193"/>
        <v/>
      </c>
      <c r="AN477" s="451" t="str">
        <f t="shared" si="188"/>
        <v/>
      </c>
      <c r="AO477" s="452" t="str">
        <f t="shared" si="189"/>
        <v/>
      </c>
      <c r="AP477" s="448">
        <f t="shared" si="194"/>
        <v>0</v>
      </c>
      <c r="AT477" s="448">
        <v>4</v>
      </c>
      <c r="AU477" s="449" t="str">
        <f t="array" ref="AU477">IF($AT477&gt;$AR$473,"",INDEX(AL$474:AL$488,MATCH($AT477,$AP$474:$AP$488,0)))</f>
        <v/>
      </c>
      <c r="AV477" s="449" t="str">
        <f t="array" ref="AV477">IF($AT477&gt;$AR$473,"",INDEX(AM$474:AM$488,MATCH($AT477,$AP$474:$AP$488,0)))</f>
        <v/>
      </c>
      <c r="AW477" s="449" t="str">
        <f t="array" ref="AW477">IF($AT477&gt;$AR$473,"",INDEX(AN$474:AN$488,MATCH($AT477,$AP$474:$AP$488,0)))</f>
        <v/>
      </c>
      <c r="AX477" s="449" t="str">
        <f t="array" ref="AX477">IF($AT477&gt;$AR$473,"",INDEX(AO$474:AO$488,MATCH($AT477,$AP$474:$AP$488,0)))</f>
        <v/>
      </c>
      <c r="BI477"/>
      <c r="BJ477"/>
      <c r="BM477" s="80">
        <f t="shared" si="195"/>
        <v>4</v>
      </c>
      <c r="BN477" s="80" t="str">
        <f>IF(BF477=$AP$14,BI477,"xxxxx")</f>
        <v>xxxxx</v>
      </c>
      <c r="BO477" s="80" t="e">
        <f t="shared" si="196"/>
        <v>#N/A</v>
      </c>
      <c r="BP477" s="81" t="e">
        <f>IF(COUNT(SEARCH({"xx";"xxx";"xxxx";"xxxxx";"xxxxxx";"xxxxxxx"},#REF!)),"-",BO477)</f>
        <v>#N/A</v>
      </c>
    </row>
    <row r="478" spans="3:68" ht="38.25" hidden="1" customHeight="1" x14ac:dyDescent="0.25">
      <c r="C478" s="666"/>
      <c r="D478" s="27"/>
      <c r="E478" s="641"/>
      <c r="F478" s="641"/>
      <c r="G478" s="641"/>
      <c r="H478" s="641"/>
      <c r="I478" s="27" t="s">
        <v>49</v>
      </c>
      <c r="J478" s="284"/>
      <c r="K478" s="582"/>
      <c r="L478" s="587"/>
      <c r="M478" s="587"/>
      <c r="N478" s="587"/>
      <c r="O478" s="58"/>
      <c r="P478"/>
      <c r="Q478" s="138">
        <v>1</v>
      </c>
      <c r="S478" s="138">
        <v>1</v>
      </c>
      <c r="T478" s="138">
        <v>1</v>
      </c>
      <c r="W478" s="714"/>
      <c r="X478" s="443" t="s">
        <v>49</v>
      </c>
      <c r="Y478" s="670" t="str">
        <f t="shared" si="197"/>
        <v/>
      </c>
      <c r="Z478" s="670"/>
      <c r="AA478" s="670"/>
      <c r="AB478" s="671"/>
      <c r="AC478" s="443" t="s">
        <v>49</v>
      </c>
      <c r="AD478" s="670" t="str">
        <f t="shared" si="190"/>
        <v/>
      </c>
      <c r="AE478" s="670"/>
      <c r="AF478" s="670"/>
      <c r="AG478" s="671"/>
      <c r="AH478" s="444" t="str">
        <f t="shared" si="198"/>
        <v/>
      </c>
      <c r="AI478" s="444" t="str">
        <f t="shared" si="199"/>
        <v/>
      </c>
      <c r="AL478" s="450" t="str">
        <f t="shared" si="192"/>
        <v/>
      </c>
      <c r="AM478" s="450" t="str">
        <f t="shared" si="193"/>
        <v/>
      </c>
      <c r="AN478" s="451" t="str">
        <f t="shared" si="188"/>
        <v/>
      </c>
      <c r="AO478" s="452" t="str">
        <f t="shared" si="189"/>
        <v/>
      </c>
      <c r="AP478" s="448">
        <f t="shared" si="194"/>
        <v>0</v>
      </c>
      <c r="AT478" s="448">
        <v>5</v>
      </c>
      <c r="AU478" s="449" t="str">
        <f t="array" ref="AU478">IF($AT478&gt;$AR$473,"",INDEX(AL$474:AL$488,MATCH($AT478,$AP$474:$AP$488,0)))</f>
        <v/>
      </c>
      <c r="AV478" s="449" t="str">
        <f t="array" ref="AV478">IF($AT478&gt;$AR$473,"",INDEX(AM$474:AM$488,MATCH($AT478,$AP$474:$AP$488,0)))</f>
        <v/>
      </c>
      <c r="AW478" s="449" t="str">
        <f t="array" ref="AW478">IF($AT478&gt;$AR$473,"",INDEX(AN$474:AN$488,MATCH($AT478,$AP$474:$AP$488,0)))</f>
        <v/>
      </c>
      <c r="AX478" s="449" t="str">
        <f t="array" ref="AX478">IF($AT478&gt;$AR$473,"",INDEX(AO$474:AO$488,MATCH($AT478,$AP$474:$AP$488,0)))</f>
        <v/>
      </c>
      <c r="BI478"/>
      <c r="BJ478"/>
      <c r="BM478" s="80">
        <f t="shared" si="195"/>
        <v>5</v>
      </c>
      <c r="BN478" s="80" t="str">
        <f>IF(BF478=$AP$14,BI478,"xxxxxx")</f>
        <v>xxxxxx</v>
      </c>
      <c r="BO478" s="80" t="e">
        <f t="shared" si="196"/>
        <v>#N/A</v>
      </c>
      <c r="BP478" s="81" t="e">
        <f>IF(COUNT(SEARCH({"xx";"xxx";"xxxx";"xxxxx";"xxxxxx";"xxxxxxx"},#REF!)),"-",BO478)</f>
        <v>#N/A</v>
      </c>
    </row>
    <row r="479" spans="3:68" ht="38.25" hidden="1" customHeight="1" x14ac:dyDescent="0.25">
      <c r="C479" s="666"/>
      <c r="D479" s="27"/>
      <c r="E479" s="641"/>
      <c r="F479" s="641"/>
      <c r="G479" s="641"/>
      <c r="H479" s="641"/>
      <c r="I479" s="27" t="s">
        <v>49</v>
      </c>
      <c r="J479" s="284"/>
      <c r="K479" s="582"/>
      <c r="L479" s="587"/>
      <c r="M479" s="587"/>
      <c r="N479" s="587"/>
      <c r="O479" s="58"/>
      <c r="P479"/>
      <c r="Q479" s="138">
        <v>1</v>
      </c>
      <c r="S479" s="138">
        <v>1</v>
      </c>
      <c r="T479" s="138">
        <v>1</v>
      </c>
      <c r="W479" s="714"/>
      <c r="X479" s="453" t="s">
        <v>49</v>
      </c>
      <c r="Y479" s="670" t="str">
        <f t="shared" si="197"/>
        <v/>
      </c>
      <c r="Z479" s="670"/>
      <c r="AA479" s="670"/>
      <c r="AB479" s="671"/>
      <c r="AC479" s="453" t="s">
        <v>49</v>
      </c>
      <c r="AD479" s="694" t="str">
        <f t="shared" si="190"/>
        <v/>
      </c>
      <c r="AE479" s="694"/>
      <c r="AF479" s="694"/>
      <c r="AG479" s="695"/>
      <c r="AH479" s="444" t="str">
        <f t="shared" si="198"/>
        <v/>
      </c>
      <c r="AI479" s="444" t="str">
        <f t="shared" si="199"/>
        <v/>
      </c>
      <c r="AL479" s="450" t="str">
        <f t="shared" si="192"/>
        <v/>
      </c>
      <c r="AM479" s="450" t="str">
        <f t="shared" si="193"/>
        <v/>
      </c>
      <c r="AN479" s="451" t="str">
        <f t="shared" si="188"/>
        <v/>
      </c>
      <c r="AO479" s="452" t="str">
        <f t="shared" si="189"/>
        <v/>
      </c>
      <c r="AP479" s="448">
        <f t="shared" si="194"/>
        <v>0</v>
      </c>
      <c r="AT479" s="448">
        <v>6</v>
      </c>
      <c r="AU479" s="449" t="str">
        <f t="array" ref="AU479">IF($AT479&gt;$AR$473,"",INDEX(AL$474:AL$488,MATCH($AT479,$AP$474:$AP$488,0)))</f>
        <v/>
      </c>
      <c r="AV479" s="449" t="str">
        <f t="array" ref="AV479">IF($AT479&gt;$AR$473,"",INDEX(AM$474:AM$488,MATCH($AT479,$AP$474:$AP$488,0)))</f>
        <v/>
      </c>
      <c r="AW479" s="449" t="str">
        <f t="array" ref="AW479">IF($AT479&gt;$AR$473,"",INDEX(AN$474:AN$488,MATCH($AT479,$AP$474:$AP$488,0)))</f>
        <v/>
      </c>
      <c r="AX479" s="449" t="str">
        <f t="array" ref="AX479">IF($AT479&gt;$AR$473,"",INDEX(AO$474:AO$488,MATCH($AT479,$AP$474:$AP$488,0)))</f>
        <v/>
      </c>
      <c r="BI479"/>
      <c r="BJ479"/>
      <c r="BM479" s="80">
        <f t="shared" si="195"/>
        <v>6</v>
      </c>
      <c r="BN479" s="80" t="str">
        <f t="shared" ref="BN479:BN488" si="200">IF(BF479=$AP$14,BI479,"xxxxxxx")</f>
        <v>xxxxxxx</v>
      </c>
      <c r="BO479" s="80" t="e">
        <f t="shared" si="196"/>
        <v>#N/A</v>
      </c>
      <c r="BP479" s="81" t="b">
        <f>IF(COUNT(SEARCH({"XX";"XXX";"XXXX";"XXXXX";"XXXXXX";"XXXXXXX"},BO479)),BO479)</f>
        <v>0</v>
      </c>
    </row>
    <row r="480" spans="3:68" ht="37.5" hidden="1" customHeight="1" x14ac:dyDescent="0.25">
      <c r="C480" s="666"/>
      <c r="D480" s="27"/>
      <c r="E480" s="641"/>
      <c r="F480" s="641"/>
      <c r="G480" s="641"/>
      <c r="H480" s="641"/>
      <c r="I480" s="27" t="s">
        <v>49</v>
      </c>
      <c r="J480" s="284"/>
      <c r="K480" s="582"/>
      <c r="L480" s="587"/>
      <c r="M480" s="587"/>
      <c r="N480" s="587"/>
      <c r="O480" s="58"/>
      <c r="P480"/>
      <c r="Q480" s="138">
        <v>1</v>
      </c>
      <c r="S480" s="138">
        <v>1</v>
      </c>
      <c r="T480" s="138">
        <v>1</v>
      </c>
      <c r="W480" s="714"/>
      <c r="X480" s="453" t="s">
        <v>49</v>
      </c>
      <c r="Y480" s="670" t="str">
        <f t="shared" si="197"/>
        <v/>
      </c>
      <c r="Z480" s="670"/>
      <c r="AA480" s="670"/>
      <c r="AB480" s="671"/>
      <c r="AC480" s="453" t="s">
        <v>49</v>
      </c>
      <c r="AD480" s="694" t="str">
        <f t="shared" si="190"/>
        <v/>
      </c>
      <c r="AE480" s="694"/>
      <c r="AF480" s="694"/>
      <c r="AG480" s="695"/>
      <c r="AH480" s="444" t="str">
        <f t="shared" si="198"/>
        <v/>
      </c>
      <c r="AI480" s="444" t="str">
        <f t="shared" si="199"/>
        <v/>
      </c>
      <c r="AL480" s="450" t="str">
        <f t="shared" ref="AL480:AL488" si="201">Y480</f>
        <v/>
      </c>
      <c r="AM480" s="450" t="str">
        <f t="shared" ref="AM480:AM488" si="202">AD480</f>
        <v/>
      </c>
      <c r="AN480" s="451" t="str">
        <f t="shared" ref="AN480:AO488" si="203">AH480</f>
        <v/>
      </c>
      <c r="AO480" s="452" t="str">
        <f t="shared" si="203"/>
        <v/>
      </c>
      <c r="AP480" s="448">
        <f t="shared" ref="AP480:AP488" si="204">SUM(AND(AN480=$AL$34, AO480=$AM$34),AP479)</f>
        <v>0</v>
      </c>
      <c r="AT480" s="448">
        <v>7</v>
      </c>
      <c r="AU480" s="449" t="str">
        <f t="array" ref="AU480">IF($AT480&gt;$AR$473,"",INDEX(AL$474:AL$488,MATCH($AT480,$AP$474:$AP$488,0)))</f>
        <v/>
      </c>
      <c r="AV480" s="449" t="str">
        <f t="array" ref="AV480">IF($AT480&gt;$AR$473,"",INDEX(AM$474:AM$488,MATCH($AT480,$AP$474:$AP$488,0)))</f>
        <v/>
      </c>
      <c r="AW480" s="449" t="str">
        <f t="array" ref="AW480">IF($AT480&gt;$AR$473,"",INDEX(AN$474:AN$488,MATCH($AT480,$AP$474:$AP$488,0)))</f>
        <v/>
      </c>
      <c r="AX480" s="449" t="str">
        <f t="array" ref="AX480">IF($AT480&gt;$AR$473,"",INDEX(AO$474:AO$488,MATCH($AT480,$AP$474:$AP$488,0)))</f>
        <v/>
      </c>
      <c r="BI480"/>
      <c r="BJ480"/>
      <c r="BM480" s="80">
        <f t="shared" si="195"/>
        <v>6</v>
      </c>
      <c r="BN480" s="80" t="str">
        <f t="shared" si="200"/>
        <v>xxxxxxx</v>
      </c>
      <c r="BO480" s="80" t="e">
        <f t="shared" si="196"/>
        <v>#N/A</v>
      </c>
      <c r="BP480" s="81" t="b">
        <f>IF(COUNT(SEARCH({"XX";"XXX";"XXXX";"XXXXX";"XXXXXX";"XXXXXXX"},BO480)),BO480)</f>
        <v>0</v>
      </c>
    </row>
    <row r="481" spans="3:68" ht="37.5" hidden="1" customHeight="1" x14ac:dyDescent="0.25">
      <c r="C481" s="666"/>
      <c r="D481" s="27"/>
      <c r="E481" s="641"/>
      <c r="F481" s="641"/>
      <c r="G481" s="641"/>
      <c r="H481" s="641"/>
      <c r="I481" s="27" t="s">
        <v>49</v>
      </c>
      <c r="J481" s="284"/>
      <c r="K481" s="582"/>
      <c r="L481" s="587"/>
      <c r="M481" s="587"/>
      <c r="N481" s="587"/>
      <c r="O481" s="58"/>
      <c r="P481"/>
      <c r="Q481" s="138">
        <v>1</v>
      </c>
      <c r="S481" s="138">
        <v>1</v>
      </c>
      <c r="T481" s="138">
        <v>1</v>
      </c>
      <c r="W481" s="714"/>
      <c r="X481" s="453" t="s">
        <v>49</v>
      </c>
      <c r="Y481" s="670" t="str">
        <f t="shared" si="197"/>
        <v/>
      </c>
      <c r="Z481" s="670"/>
      <c r="AA481" s="670"/>
      <c r="AB481" s="671"/>
      <c r="AC481" s="453" t="s">
        <v>49</v>
      </c>
      <c r="AD481" s="694" t="str">
        <f t="shared" si="190"/>
        <v/>
      </c>
      <c r="AE481" s="694"/>
      <c r="AF481" s="694"/>
      <c r="AG481" s="695"/>
      <c r="AH481" s="444" t="str">
        <f t="shared" si="198"/>
        <v/>
      </c>
      <c r="AI481" s="444" t="str">
        <f t="shared" si="199"/>
        <v/>
      </c>
      <c r="AL481" s="450" t="str">
        <f t="shared" si="201"/>
        <v/>
      </c>
      <c r="AM481" s="450" t="str">
        <f t="shared" si="202"/>
        <v/>
      </c>
      <c r="AN481" s="451" t="str">
        <f t="shared" si="203"/>
        <v/>
      </c>
      <c r="AO481" s="452" t="str">
        <f t="shared" si="203"/>
        <v/>
      </c>
      <c r="AP481" s="448">
        <f t="shared" si="204"/>
        <v>0</v>
      </c>
      <c r="AT481" s="448">
        <v>8</v>
      </c>
      <c r="AU481" s="449" t="str">
        <f t="array" ref="AU481">IF($AT481&gt;$AR$473,"",INDEX(AL$474:AL$488,MATCH($AT481,$AP$474:$AP$488,0)))</f>
        <v/>
      </c>
      <c r="AV481" s="449" t="str">
        <f t="array" ref="AV481">IF($AT481&gt;$AR$473,"",INDEX(AM$474:AM$488,MATCH($AT481,$AP$474:$AP$488,0)))</f>
        <v/>
      </c>
      <c r="AW481" s="449" t="str">
        <f t="array" ref="AW481">IF($AT481&gt;$AR$473,"",INDEX(AN$474:AN$488,MATCH($AT481,$AP$474:$AP$488,0)))</f>
        <v/>
      </c>
      <c r="AX481" s="449" t="str">
        <f t="array" ref="AX481">IF($AT481&gt;$AR$473,"",INDEX(AO$474:AO$488,MATCH($AT481,$AP$474:$AP$488,0)))</f>
        <v/>
      </c>
      <c r="BI481"/>
      <c r="BJ481"/>
      <c r="BM481" s="80">
        <f t="shared" si="195"/>
        <v>6</v>
      </c>
      <c r="BN481" s="80" t="str">
        <f t="shared" si="200"/>
        <v>xxxxxxx</v>
      </c>
      <c r="BO481" s="80" t="e">
        <f t="shared" si="196"/>
        <v>#N/A</v>
      </c>
      <c r="BP481" s="81" t="b">
        <f>IF(COUNT(SEARCH({"XX";"XXX";"XXXX";"XXXXX";"XXXXXX";"XXXXXXX"},BO481)),BO481)</f>
        <v>0</v>
      </c>
    </row>
    <row r="482" spans="3:68" ht="37.5" hidden="1" customHeight="1" x14ac:dyDescent="0.25">
      <c r="C482" s="666"/>
      <c r="D482" s="27"/>
      <c r="E482" s="641"/>
      <c r="F482" s="641"/>
      <c r="G482" s="641"/>
      <c r="H482" s="641"/>
      <c r="I482" s="27" t="s">
        <v>49</v>
      </c>
      <c r="J482" s="284"/>
      <c r="K482" s="582"/>
      <c r="L482" s="587"/>
      <c r="M482" s="587"/>
      <c r="N482" s="587"/>
      <c r="O482" s="58"/>
      <c r="P482"/>
      <c r="Q482" s="138">
        <v>1</v>
      </c>
      <c r="S482" s="138">
        <v>1</v>
      </c>
      <c r="T482" s="138">
        <v>1</v>
      </c>
      <c r="W482" s="714"/>
      <c r="X482" s="453" t="s">
        <v>49</v>
      </c>
      <c r="Y482" s="670" t="str">
        <f t="shared" si="197"/>
        <v/>
      </c>
      <c r="Z482" s="670"/>
      <c r="AA482" s="670"/>
      <c r="AB482" s="671"/>
      <c r="AC482" s="453" t="s">
        <v>49</v>
      </c>
      <c r="AD482" s="694" t="str">
        <f t="shared" si="190"/>
        <v/>
      </c>
      <c r="AE482" s="694"/>
      <c r="AF482" s="694"/>
      <c r="AG482" s="695"/>
      <c r="AH482" s="444" t="str">
        <f t="shared" si="198"/>
        <v/>
      </c>
      <c r="AI482" s="444" t="str">
        <f t="shared" si="199"/>
        <v/>
      </c>
      <c r="AL482" s="450" t="str">
        <f t="shared" si="201"/>
        <v/>
      </c>
      <c r="AM482" s="450" t="str">
        <f t="shared" si="202"/>
        <v/>
      </c>
      <c r="AN482" s="451" t="str">
        <f t="shared" si="203"/>
        <v/>
      </c>
      <c r="AO482" s="452" t="str">
        <f t="shared" si="203"/>
        <v/>
      </c>
      <c r="AP482" s="448">
        <f t="shared" si="204"/>
        <v>0</v>
      </c>
      <c r="AT482" s="448">
        <v>9</v>
      </c>
      <c r="AU482" s="449" t="str">
        <f t="array" ref="AU482">IF($AT482&gt;$AR$473,"",INDEX(AL$474:AL$488,MATCH($AT482,$AP$474:$AP$488,0)))</f>
        <v/>
      </c>
      <c r="AV482" s="449" t="str">
        <f t="array" ref="AV482">IF($AT482&gt;$AR$473,"",INDEX(AM$474:AM$488,MATCH($AT482,$AP$474:$AP$488,0)))</f>
        <v/>
      </c>
      <c r="AW482" s="449" t="str">
        <f t="array" ref="AW482">IF($AT482&gt;$AR$473,"",INDEX(AN$474:AN$488,MATCH($AT482,$AP$474:$AP$488,0)))</f>
        <v/>
      </c>
      <c r="AX482" s="449" t="str">
        <f t="array" ref="AX482">IF($AT482&gt;$AR$473,"",INDEX(AO$474:AO$488,MATCH($AT482,$AP$474:$AP$488,0)))</f>
        <v/>
      </c>
      <c r="BI482"/>
      <c r="BJ482"/>
      <c r="BM482" s="80">
        <f t="shared" si="195"/>
        <v>6</v>
      </c>
      <c r="BN482" s="80" t="str">
        <f t="shared" si="200"/>
        <v>xxxxxxx</v>
      </c>
      <c r="BO482" s="80" t="e">
        <f t="shared" si="196"/>
        <v>#N/A</v>
      </c>
      <c r="BP482" s="81" t="b">
        <f>IF(COUNT(SEARCH({"XX";"XXX";"XXXX";"XXXXX";"XXXXXX";"XXXXXXX"},BO482)),BO482)</f>
        <v>0</v>
      </c>
    </row>
    <row r="483" spans="3:68" ht="37.5" hidden="1" customHeight="1" x14ac:dyDescent="0.25">
      <c r="C483" s="666"/>
      <c r="D483" s="27"/>
      <c r="E483" s="641"/>
      <c r="F483" s="641"/>
      <c r="G483" s="641"/>
      <c r="H483" s="641"/>
      <c r="I483" s="27" t="s">
        <v>49</v>
      </c>
      <c r="J483" s="284"/>
      <c r="K483" s="582"/>
      <c r="L483" s="587"/>
      <c r="M483" s="587"/>
      <c r="N483" s="587"/>
      <c r="O483" s="58"/>
      <c r="P483"/>
      <c r="Q483" s="138">
        <v>1</v>
      </c>
      <c r="S483" s="138">
        <v>1</v>
      </c>
      <c r="T483" s="138">
        <v>1</v>
      </c>
      <c r="W483" s="714"/>
      <c r="X483" s="453" t="s">
        <v>49</v>
      </c>
      <c r="Y483" s="670" t="str">
        <f t="shared" si="197"/>
        <v/>
      </c>
      <c r="Z483" s="670"/>
      <c r="AA483" s="670"/>
      <c r="AB483" s="671"/>
      <c r="AC483" s="453" t="s">
        <v>49</v>
      </c>
      <c r="AD483" s="694" t="str">
        <f t="shared" si="190"/>
        <v/>
      </c>
      <c r="AE483" s="694"/>
      <c r="AF483" s="694"/>
      <c r="AG483" s="695"/>
      <c r="AH483" s="444" t="str">
        <f t="shared" si="198"/>
        <v/>
      </c>
      <c r="AI483" s="444" t="str">
        <f t="shared" si="199"/>
        <v/>
      </c>
      <c r="AL483" s="450" t="str">
        <f t="shared" si="201"/>
        <v/>
      </c>
      <c r="AM483" s="450" t="str">
        <f t="shared" si="202"/>
        <v/>
      </c>
      <c r="AN483" s="451" t="str">
        <f t="shared" si="203"/>
        <v/>
      </c>
      <c r="AO483" s="452" t="str">
        <f t="shared" si="203"/>
        <v/>
      </c>
      <c r="AP483" s="448">
        <f t="shared" si="204"/>
        <v>0</v>
      </c>
      <c r="AT483" s="448">
        <v>10</v>
      </c>
      <c r="AU483" s="449" t="str">
        <f t="array" ref="AU483">IF($AT483&gt;$AR$473,"",INDEX(AL$474:AL$488,MATCH($AT483,$AP$474:$AP$488,0)))</f>
        <v/>
      </c>
      <c r="AV483" s="449" t="str">
        <f t="array" ref="AV483">IF($AT483&gt;$AR$473,"",INDEX(AM$474:AM$488,MATCH($AT483,$AP$474:$AP$488,0)))</f>
        <v/>
      </c>
      <c r="AW483" s="449" t="str">
        <f t="array" ref="AW483">IF($AT483&gt;$AR$473,"",INDEX(AN$474:AN$488,MATCH($AT483,$AP$474:$AP$488,0)))</f>
        <v/>
      </c>
      <c r="AX483" s="449" t="str">
        <f t="array" ref="AX483">IF($AT483&gt;$AR$473,"",INDEX(AO$474:AO$488,MATCH($AT483,$AP$474:$AP$488,0)))</f>
        <v/>
      </c>
      <c r="BI483"/>
      <c r="BJ483"/>
      <c r="BM483" s="80">
        <f t="shared" si="195"/>
        <v>6</v>
      </c>
      <c r="BN483" s="80" t="str">
        <f t="shared" si="200"/>
        <v>xxxxxxx</v>
      </c>
      <c r="BO483" s="80" t="e">
        <f t="shared" si="196"/>
        <v>#N/A</v>
      </c>
      <c r="BP483" s="81" t="b">
        <f>IF(COUNT(SEARCH({"XX";"XXX";"XXXX";"XXXXX";"XXXXXX";"XXXXXXX"},BO483)),BO483)</f>
        <v>0</v>
      </c>
    </row>
    <row r="484" spans="3:68" ht="37.5" hidden="1" customHeight="1" x14ac:dyDescent="0.25">
      <c r="C484" s="666"/>
      <c r="D484" s="27"/>
      <c r="E484" s="641"/>
      <c r="F484" s="641"/>
      <c r="G484" s="641"/>
      <c r="H484" s="641"/>
      <c r="I484" s="27" t="s">
        <v>49</v>
      </c>
      <c r="J484" s="284"/>
      <c r="K484" s="582"/>
      <c r="L484" s="587"/>
      <c r="M484" s="587"/>
      <c r="N484" s="587"/>
      <c r="O484" s="58"/>
      <c r="P484"/>
      <c r="Q484" s="138">
        <v>1</v>
      </c>
      <c r="S484" s="138">
        <v>1</v>
      </c>
      <c r="T484" s="138">
        <v>1</v>
      </c>
      <c r="W484" s="714"/>
      <c r="X484" s="453" t="s">
        <v>49</v>
      </c>
      <c r="Y484" s="670" t="str">
        <f t="shared" si="197"/>
        <v/>
      </c>
      <c r="Z484" s="670"/>
      <c r="AA484" s="670"/>
      <c r="AB484" s="671"/>
      <c r="AC484" s="453" t="s">
        <v>49</v>
      </c>
      <c r="AD484" s="694" t="str">
        <f t="shared" ref="AD484:AD485" si="205">IF(J484=0,"",J484)</f>
        <v/>
      </c>
      <c r="AE484" s="694"/>
      <c r="AF484" s="694"/>
      <c r="AG484" s="695"/>
      <c r="AH484" s="444" t="str">
        <f t="shared" ref="AH484:AH485" si="206">LOOKUP(S484,$AL$13:$AL$16,$AM$13:$AM$16)</f>
        <v/>
      </c>
      <c r="AI484" s="444" t="str">
        <f t="shared" ref="AI484:AI485" si="207">LOOKUP(T484,$AL$13:$AL$16,$AN$13:$AN$16)</f>
        <v/>
      </c>
      <c r="AL484" s="450" t="str">
        <f t="shared" si="201"/>
        <v/>
      </c>
      <c r="AM484" s="450" t="str">
        <f t="shared" si="202"/>
        <v/>
      </c>
      <c r="AN484" s="451" t="str">
        <f t="shared" ref="AN484:AN485" si="208">AH484</f>
        <v/>
      </c>
      <c r="AO484" s="452" t="str">
        <f t="shared" ref="AO484:AO485" si="209">AI484</f>
        <v/>
      </c>
      <c r="AP484" s="448">
        <f t="shared" si="204"/>
        <v>0</v>
      </c>
      <c r="AT484" s="448">
        <v>11</v>
      </c>
      <c r="AU484" s="449" t="str">
        <f t="array" ref="AU484">IF($AT484&gt;$AR$473,"",INDEX(AL$474:AL$488,MATCH($AT484,$AP$474:$AP$488,0)))</f>
        <v/>
      </c>
      <c r="AV484" s="449" t="str">
        <f t="array" ref="AV484">IF($AT484&gt;$AR$473,"",INDEX(AM$474:AM$488,MATCH($AT484,$AP$474:$AP$488,0)))</f>
        <v/>
      </c>
      <c r="AW484" s="449" t="str">
        <f t="array" ref="AW484">IF($AT484&gt;$AR$473,"",INDEX(AN$474:AN$488,MATCH($AT484,$AP$474:$AP$488,0)))</f>
        <v/>
      </c>
      <c r="AX484" s="449" t="str">
        <f t="array" ref="AX484">IF($AT484&gt;$AR$473,"",INDEX(AO$474:AO$488,MATCH($AT484,$AP$474:$AP$488,0)))</f>
        <v/>
      </c>
      <c r="BI484"/>
      <c r="BJ484"/>
      <c r="BM484" s="80">
        <f t="shared" ref="BM484:BM485" si="210">COUNTIF($BN$86:$BN$91,"&lt;="&amp;BN484)</f>
        <v>6</v>
      </c>
      <c r="BN484" s="80" t="str">
        <f t="shared" ref="BN484:BN485" si="211">IF(BF484=$AP$14,BI484,"xxxxxxx")</f>
        <v>xxxxxxx</v>
      </c>
      <c r="BO484" s="80" t="e">
        <f t="shared" si="196"/>
        <v>#N/A</v>
      </c>
      <c r="BP484" s="81" t="b">
        <f>IF(COUNT(SEARCH({"XX";"XXX";"XXXX";"XXXXX";"XXXXXX";"XXXXXXX"},BO484)),BO484)</f>
        <v>0</v>
      </c>
    </row>
    <row r="485" spans="3:68" ht="37.5" hidden="1" customHeight="1" x14ac:dyDescent="0.25">
      <c r="C485" s="666"/>
      <c r="D485" s="27"/>
      <c r="E485" s="641"/>
      <c r="F485" s="641"/>
      <c r="G485" s="641"/>
      <c r="H485" s="641"/>
      <c r="I485" s="27" t="s">
        <v>49</v>
      </c>
      <c r="J485" s="289"/>
      <c r="K485" s="585"/>
      <c r="L485" s="587"/>
      <c r="M485" s="587"/>
      <c r="N485" s="587"/>
      <c r="O485" s="58"/>
      <c r="P485"/>
      <c r="Q485" s="138">
        <v>1</v>
      </c>
      <c r="S485" s="138">
        <v>1</v>
      </c>
      <c r="T485" s="138">
        <v>1</v>
      </c>
      <c r="W485" s="714"/>
      <c r="X485" s="453" t="s">
        <v>49</v>
      </c>
      <c r="Y485" s="670" t="str">
        <f t="shared" si="197"/>
        <v/>
      </c>
      <c r="Z485" s="670"/>
      <c r="AA485" s="670"/>
      <c r="AB485" s="671"/>
      <c r="AC485" s="453" t="s">
        <v>49</v>
      </c>
      <c r="AD485" s="696" t="str">
        <f t="shared" si="205"/>
        <v/>
      </c>
      <c r="AE485" s="696"/>
      <c r="AF485" s="696"/>
      <c r="AG485" s="697"/>
      <c r="AH485" s="444" t="str">
        <f t="shared" si="206"/>
        <v/>
      </c>
      <c r="AI485" s="444" t="str">
        <f t="shared" si="207"/>
        <v/>
      </c>
      <c r="AL485" s="450" t="str">
        <f t="shared" si="201"/>
        <v/>
      </c>
      <c r="AM485" s="450" t="str">
        <f t="shared" si="202"/>
        <v/>
      </c>
      <c r="AN485" s="451" t="str">
        <f t="shared" si="208"/>
        <v/>
      </c>
      <c r="AO485" s="452" t="str">
        <f t="shared" si="209"/>
        <v/>
      </c>
      <c r="AP485" s="448">
        <f t="shared" si="204"/>
        <v>0</v>
      </c>
      <c r="AT485" s="448">
        <v>12</v>
      </c>
      <c r="AU485" s="449" t="str">
        <f t="array" ref="AU485">IF($AT485&gt;$AR$473,"",INDEX(AL$474:AL$488,MATCH($AT485,$AP$474:$AP$488,0)))</f>
        <v/>
      </c>
      <c r="AV485" s="449" t="str">
        <f t="array" ref="AV485">IF($AT485&gt;$AR$473,"",INDEX(AM$474:AM$488,MATCH($AT485,$AP$474:$AP$488,0)))</f>
        <v/>
      </c>
      <c r="AW485" s="449" t="str">
        <f t="array" ref="AW485">IF($AT485&gt;$AR$473,"",INDEX(AN$474:AN$488,MATCH($AT485,$AP$474:$AP$488,0)))</f>
        <v/>
      </c>
      <c r="AX485" s="449" t="str">
        <f t="array" ref="AX485">IF($AT485&gt;$AR$473,"",INDEX(AO$474:AO$488,MATCH($AT485,$AP$474:$AP$488,0)))</f>
        <v/>
      </c>
      <c r="BI485"/>
      <c r="BJ485"/>
      <c r="BM485" s="80">
        <f t="shared" si="210"/>
        <v>6</v>
      </c>
      <c r="BN485" s="80" t="str">
        <f t="shared" si="211"/>
        <v>xxxxxxx</v>
      </c>
      <c r="BO485" s="80" t="e">
        <f t="shared" si="196"/>
        <v>#N/A</v>
      </c>
      <c r="BP485" s="81" t="b">
        <f>IF(COUNT(SEARCH({"XX";"XXX";"XXXX";"XXXXX";"XXXXXX";"XXXXXXX"},BO485)),BO485)</f>
        <v>0</v>
      </c>
    </row>
    <row r="486" spans="3:68" ht="37.5" hidden="1" customHeight="1" x14ac:dyDescent="0.25">
      <c r="C486" s="666"/>
      <c r="D486" s="27"/>
      <c r="E486" s="641"/>
      <c r="F486" s="641"/>
      <c r="G486" s="641"/>
      <c r="H486" s="641"/>
      <c r="I486" s="27" t="s">
        <v>49</v>
      </c>
      <c r="J486" s="289"/>
      <c r="K486" s="585"/>
      <c r="L486" s="587"/>
      <c r="M486" s="587"/>
      <c r="N486" s="587"/>
      <c r="O486" s="58"/>
      <c r="P486"/>
      <c r="Q486" s="138">
        <v>1</v>
      </c>
      <c r="S486" s="138">
        <v>1</v>
      </c>
      <c r="T486" s="138">
        <v>1</v>
      </c>
      <c r="W486" s="714"/>
      <c r="X486" s="453" t="s">
        <v>49</v>
      </c>
      <c r="Y486" s="670" t="str">
        <f t="shared" si="197"/>
        <v/>
      </c>
      <c r="Z486" s="670"/>
      <c r="AA486" s="670"/>
      <c r="AB486" s="671"/>
      <c r="AC486" s="453" t="s">
        <v>49</v>
      </c>
      <c r="AD486" s="696" t="str">
        <f t="shared" ref="AD486" si="212">IF(J486=0,"",J486)</f>
        <v/>
      </c>
      <c r="AE486" s="696"/>
      <c r="AF486" s="696"/>
      <c r="AG486" s="697"/>
      <c r="AH486" s="444" t="str">
        <f t="shared" ref="AH486" si="213">LOOKUP(S486,$AL$13:$AL$16,$AM$13:$AM$16)</f>
        <v/>
      </c>
      <c r="AI486" s="444" t="str">
        <f t="shared" ref="AI486" si="214">LOOKUP(T486,$AL$13:$AL$16,$AN$13:$AN$16)</f>
        <v/>
      </c>
      <c r="AL486" s="450" t="str">
        <f t="shared" si="201"/>
        <v/>
      </c>
      <c r="AM486" s="450" t="str">
        <f t="shared" si="202"/>
        <v/>
      </c>
      <c r="AN486" s="451" t="str">
        <f t="shared" ref="AN486" si="215">AH486</f>
        <v/>
      </c>
      <c r="AO486" s="452" t="str">
        <f t="shared" ref="AO486" si="216">AI486</f>
        <v/>
      </c>
      <c r="AP486" s="448">
        <f t="shared" si="204"/>
        <v>0</v>
      </c>
      <c r="AT486" s="448">
        <v>13</v>
      </c>
      <c r="AU486" s="449" t="str">
        <f t="array" ref="AU486">IF($AT486&gt;$AR$473,"",INDEX(AL$474:AL$488,MATCH($AT486,$AP$474:$AP$488,0)))</f>
        <v/>
      </c>
      <c r="AV486" s="449" t="str">
        <f t="array" ref="AV486">IF($AT486&gt;$AR$473,"",INDEX(AM$474:AM$488,MATCH($AT486,$AP$474:$AP$488,0)))</f>
        <v/>
      </c>
      <c r="AW486" s="449" t="str">
        <f t="array" ref="AW486">IF($AT486&gt;$AR$473,"",INDEX(AN$474:AN$488,MATCH($AT486,$AP$474:$AP$488,0)))</f>
        <v/>
      </c>
      <c r="AX486" s="449" t="str">
        <f t="array" ref="AX486">IF($AT486&gt;$AR$473,"",INDEX(AO$474:AO$488,MATCH($AT486,$AP$474:$AP$488,0)))</f>
        <v/>
      </c>
      <c r="BI486"/>
      <c r="BJ486"/>
      <c r="BM486" s="80">
        <f t="shared" ref="BM486" si="217">COUNTIF($BN$86:$BN$91,"&lt;="&amp;BN486)</f>
        <v>6</v>
      </c>
      <c r="BN486" s="80" t="str">
        <f t="shared" ref="BN486" si="218">IF(BF486=$AP$14,BI486,"xxxxxxx")</f>
        <v>xxxxxxx</v>
      </c>
      <c r="BO486" s="80" t="e">
        <f t="shared" si="196"/>
        <v>#N/A</v>
      </c>
      <c r="BP486" s="81" t="b">
        <f>IF(COUNT(SEARCH({"XX";"XXX";"XXXX";"XXXXX";"XXXXXX";"XXXXXXX"},BO486)),BO486)</f>
        <v>0</v>
      </c>
    </row>
    <row r="487" spans="3:68" ht="37.5" hidden="1" customHeight="1" x14ac:dyDescent="0.25">
      <c r="C487" s="666"/>
      <c r="D487" s="27"/>
      <c r="E487" s="641"/>
      <c r="F487" s="641"/>
      <c r="G487" s="641"/>
      <c r="H487" s="641"/>
      <c r="I487" s="27" t="s">
        <v>49</v>
      </c>
      <c r="J487" s="289"/>
      <c r="K487" s="585"/>
      <c r="L487" s="587"/>
      <c r="M487" s="587"/>
      <c r="N487" s="587"/>
      <c r="O487" s="58"/>
      <c r="P487"/>
      <c r="Q487" s="138">
        <v>1</v>
      </c>
      <c r="S487" s="138">
        <v>1</v>
      </c>
      <c r="T487" s="138">
        <v>1</v>
      </c>
      <c r="W487" s="714"/>
      <c r="X487" s="453" t="s">
        <v>49</v>
      </c>
      <c r="Y487" s="670" t="str">
        <f t="shared" si="197"/>
        <v/>
      </c>
      <c r="Z487" s="670"/>
      <c r="AA487" s="670"/>
      <c r="AB487" s="671"/>
      <c r="AC487" s="453" t="s">
        <v>49</v>
      </c>
      <c r="AD487" s="696" t="str">
        <f t="shared" ref="AD487" si="219">IF(J487=0,"",J487)</f>
        <v/>
      </c>
      <c r="AE487" s="696"/>
      <c r="AF487" s="696"/>
      <c r="AG487" s="697"/>
      <c r="AH487" s="444" t="str">
        <f t="shared" ref="AH487" si="220">LOOKUP(S487,$AL$13:$AL$16,$AM$13:$AM$16)</f>
        <v/>
      </c>
      <c r="AI487" s="444" t="str">
        <f t="shared" ref="AI487" si="221">LOOKUP(T487,$AL$13:$AL$16,$AN$13:$AN$16)</f>
        <v/>
      </c>
      <c r="AL487" s="450" t="str">
        <f t="shared" si="201"/>
        <v/>
      </c>
      <c r="AM487" s="450" t="str">
        <f t="shared" si="202"/>
        <v/>
      </c>
      <c r="AN487" s="451" t="str">
        <f t="shared" ref="AN487" si="222">AH487</f>
        <v/>
      </c>
      <c r="AO487" s="452" t="str">
        <f t="shared" ref="AO487" si="223">AI487</f>
        <v/>
      </c>
      <c r="AP487" s="448">
        <f t="shared" si="204"/>
        <v>0</v>
      </c>
      <c r="AT487" s="448">
        <v>14</v>
      </c>
      <c r="AU487" s="449" t="str">
        <f t="array" ref="AU487">IF($AT487&gt;$AR$473,"",INDEX(AL$474:AL$488,MATCH($AT487,$AP$474:$AP$488,0)))</f>
        <v/>
      </c>
      <c r="AV487" s="449" t="str">
        <f t="array" ref="AV487">IF($AT487&gt;$AR$473,"",INDEX(AM$474:AM$488,MATCH($AT487,$AP$474:$AP$488,0)))</f>
        <v/>
      </c>
      <c r="AW487" s="449" t="str">
        <f t="array" ref="AW487">IF($AT487&gt;$AR$473,"",INDEX(AN$474:AN$488,MATCH($AT487,$AP$474:$AP$488,0)))</f>
        <v/>
      </c>
      <c r="AX487" s="449" t="str">
        <f t="array" ref="AX487">IF($AT487&gt;$AR$473,"",INDEX(AO$474:AO$488,MATCH($AT487,$AP$474:$AP$488,0)))</f>
        <v/>
      </c>
      <c r="BI487"/>
      <c r="BJ487"/>
      <c r="BM487" s="80">
        <f t="shared" ref="BM487" si="224">COUNTIF($BN$86:$BN$91,"&lt;="&amp;BN487)</f>
        <v>6</v>
      </c>
      <c r="BN487" s="80" t="str">
        <f t="shared" ref="BN487" si="225">IF(BF487=$AP$14,BI487,"xxxxxxx")</f>
        <v>xxxxxxx</v>
      </c>
      <c r="BO487" s="80" t="e">
        <f t="shared" si="196"/>
        <v>#N/A</v>
      </c>
      <c r="BP487" s="81" t="b">
        <f>IF(COUNT(SEARCH({"XX";"XXX";"XXXX";"XXXXX";"XXXXXX";"XXXXXXX"},BO487)),BO487)</f>
        <v>0</v>
      </c>
    </row>
    <row r="488" spans="3:68" ht="37.5" hidden="1" customHeight="1" x14ac:dyDescent="0.25">
      <c r="C488" s="667"/>
      <c r="D488" s="27"/>
      <c r="E488" s="641"/>
      <c r="F488" s="641"/>
      <c r="G488" s="641"/>
      <c r="H488" s="641"/>
      <c r="I488" s="27" t="s">
        <v>49</v>
      </c>
      <c r="J488" s="284"/>
      <c r="K488" s="582"/>
      <c r="L488" s="587"/>
      <c r="M488" s="587"/>
      <c r="N488" s="587"/>
      <c r="O488" s="58"/>
      <c r="P488"/>
      <c r="Q488" s="138">
        <v>1</v>
      </c>
      <c r="S488" s="138">
        <v>1</v>
      </c>
      <c r="T488" s="138">
        <v>1</v>
      </c>
      <c r="W488" s="715"/>
      <c r="X488" s="453" t="s">
        <v>49</v>
      </c>
      <c r="Y488" s="670" t="str">
        <f t="shared" si="197"/>
        <v/>
      </c>
      <c r="Z488" s="670"/>
      <c r="AA488" s="670"/>
      <c r="AB488" s="671"/>
      <c r="AC488" s="453" t="s">
        <v>49</v>
      </c>
      <c r="AD488" s="694" t="str">
        <f t="shared" si="190"/>
        <v/>
      </c>
      <c r="AE488" s="694"/>
      <c r="AF488" s="694"/>
      <c r="AG488" s="695"/>
      <c r="AH488" s="444" t="str">
        <f t="shared" si="198"/>
        <v/>
      </c>
      <c r="AI488" s="444" t="str">
        <f t="shared" si="199"/>
        <v/>
      </c>
      <c r="AL488" s="450" t="str">
        <f t="shared" si="201"/>
        <v/>
      </c>
      <c r="AM488" s="450" t="str">
        <f t="shared" si="202"/>
        <v/>
      </c>
      <c r="AN488" s="451" t="str">
        <f t="shared" si="203"/>
        <v/>
      </c>
      <c r="AO488" s="452" t="str">
        <f t="shared" si="203"/>
        <v/>
      </c>
      <c r="AP488" s="448">
        <f t="shared" si="204"/>
        <v>0</v>
      </c>
      <c r="AT488" s="448">
        <v>15</v>
      </c>
      <c r="AU488" s="449" t="str">
        <f t="array" ref="AU488">IF($AT488&gt;$AR$473,"",INDEX(AL$474:AL$488,MATCH($AT488,$AP$474:$AP$488,0)))</f>
        <v/>
      </c>
      <c r="AV488" s="449" t="str">
        <f t="array" ref="AV488">IF($AT488&gt;$AR$473,"",INDEX(AM$474:AM$488,MATCH($AT488,$AP$474:$AP$488,0)))</f>
        <v/>
      </c>
      <c r="AW488" s="449" t="str">
        <f t="array" ref="AW488">IF($AT488&gt;$AR$473,"",INDEX(AN$474:AN$488,MATCH($AT488,$AP$474:$AP$488,0)))</f>
        <v/>
      </c>
      <c r="AX488" s="449" t="str">
        <f t="array" ref="AX488">IF($AT488&gt;$AR$473,"",INDEX(AO$474:AO$488,MATCH($AT488,$AP$474:$AP$488,0)))</f>
        <v/>
      </c>
      <c r="BI488"/>
      <c r="BJ488"/>
      <c r="BM488" s="80">
        <f t="shared" si="195"/>
        <v>6</v>
      </c>
      <c r="BN488" s="80" t="str">
        <f t="shared" si="200"/>
        <v>xxxxxxx</v>
      </c>
      <c r="BO488" s="80" t="e">
        <f t="shared" si="196"/>
        <v>#N/A</v>
      </c>
      <c r="BP488" s="81" t="b">
        <f>IF(COUNT(SEARCH({"XX";"XXX";"XXXX";"XXXXX";"XXXXXX";"XXXXXXX"},BO488)),BO488)</f>
        <v>0</v>
      </c>
    </row>
    <row r="489" spans="3:68" ht="30" hidden="1" customHeight="1" x14ac:dyDescent="0.25">
      <c r="C489" s="706" t="str">
        <f>W489</f>
        <v>Risks relevant to safeguard</v>
      </c>
      <c r="D489" s="657" t="str">
        <f>X489</f>
        <v>REDD+ actions from Module 1 (not all actions may have risks relevant to the safeguard)</v>
      </c>
      <c r="E489" s="658"/>
      <c r="F489" s="658"/>
      <c r="G489" s="658"/>
      <c r="H489" s="659"/>
      <c r="I489" s="288"/>
      <c r="J489" s="281" t="str">
        <f>AC489</f>
        <v>Risks</v>
      </c>
      <c r="K489" s="657" t="str">
        <f>AH489</f>
        <v>Rank of risks</v>
      </c>
      <c r="L489" s="658"/>
      <c r="M489" s="658"/>
      <c r="N489" s="659"/>
      <c r="O489" s="72"/>
      <c r="P489"/>
      <c r="Q489" s="137" t="s">
        <v>128</v>
      </c>
      <c r="S489" s="137" t="s">
        <v>128</v>
      </c>
      <c r="W489" s="718" t="str">
        <f>$W$95</f>
        <v>Risks relevant to safeguard</v>
      </c>
      <c r="X489" s="690" t="str">
        <f>$X$95</f>
        <v>REDD+ actions from Module 1 (not all actions may have risks relevant to the safeguard)</v>
      </c>
      <c r="Y489" s="692"/>
      <c r="Z489" s="692"/>
      <c r="AA489" s="692"/>
      <c r="AB489" s="691"/>
      <c r="AC489" s="690" t="str">
        <f>$AC$95</f>
        <v>Risks</v>
      </c>
      <c r="AD489" s="692"/>
      <c r="AE489" s="692"/>
      <c r="AF489" s="692"/>
      <c r="AG489" s="691"/>
      <c r="AH489" s="690" t="str">
        <f>$AH$95</f>
        <v>Rank of risks</v>
      </c>
      <c r="AI489" s="691"/>
      <c r="AL489" s="137" t="s">
        <v>132</v>
      </c>
      <c r="AR489" s="137" t="s">
        <v>130</v>
      </c>
      <c r="AU489" s="137" t="s">
        <v>126</v>
      </c>
      <c r="BI489"/>
      <c r="BJ489"/>
      <c r="BM489" s="80"/>
      <c r="BN489" s="79"/>
      <c r="BO489" s="79"/>
      <c r="BP489" s="79"/>
    </row>
    <row r="490" spans="3:68" ht="52.5" hidden="1" customHeight="1" x14ac:dyDescent="0.25">
      <c r="C490" s="707"/>
      <c r="D490" s="646" t="str">
        <f>LOOKUP($Q$490,$AE$512:$AF$514)</f>
        <v>CLICK FOR AN EXAMPLE:</v>
      </c>
      <c r="E490" s="647"/>
      <c r="F490" s="647"/>
      <c r="G490" s="647"/>
      <c r="H490" s="648"/>
      <c r="I490" s="285"/>
      <c r="J490" s="323" t="str">
        <f>LOOKUP(Q490,AE512:AE514,AG512:AG514)</f>
        <v>(To see a sample risk, first select a sample REDD+ action from the drop-down list on the left)</v>
      </c>
      <c r="K490" s="663" t="str">
        <f>AH490</f>
        <v>Probability</v>
      </c>
      <c r="L490" s="664"/>
      <c r="M490" s="663" t="str">
        <f>AI490</f>
        <v>Impact</v>
      </c>
      <c r="N490" s="664"/>
      <c r="O490" s="58"/>
      <c r="P490"/>
      <c r="Q490" s="436">
        <v>1</v>
      </c>
      <c r="R490" s="437" t="s">
        <v>96</v>
      </c>
      <c r="S490" s="438" t="str">
        <f>S473</f>
        <v>Probability</v>
      </c>
      <c r="T490" s="438" t="str">
        <f>T473</f>
        <v>Impact</v>
      </c>
      <c r="W490" s="719"/>
      <c r="X490" s="439"/>
      <c r="Y490" s="720"/>
      <c r="Z490" s="720"/>
      <c r="AA490" s="720"/>
      <c r="AB490" s="721"/>
      <c r="AC490" s="439"/>
      <c r="AD490" s="722"/>
      <c r="AE490" s="722"/>
      <c r="AF490" s="722"/>
      <c r="AG490" s="723"/>
      <c r="AH490" s="494" t="str">
        <f>$AH$96</f>
        <v>Probability</v>
      </c>
      <c r="AI490" s="494" t="str">
        <f>$AI$96</f>
        <v>Impact</v>
      </c>
      <c r="AL490" s="438" t="str">
        <f>$X$95</f>
        <v>REDD+ actions from Module 1 (not all actions may have risks relevant to the safeguard)</v>
      </c>
      <c r="AM490" s="438" t="str">
        <f>$AC$95</f>
        <v>Risks</v>
      </c>
      <c r="AN490" s="438" t="str">
        <f>$AH$96</f>
        <v>Probability</v>
      </c>
      <c r="AO490" s="438" t="str">
        <f>$AI$96</f>
        <v>Impact</v>
      </c>
      <c r="AP490" s="442" t="s">
        <v>129</v>
      </c>
      <c r="AR490" s="138">
        <f>MAX(AP491:AP505)</f>
        <v>0</v>
      </c>
      <c r="AT490" s="442" t="s">
        <v>131</v>
      </c>
      <c r="AU490" s="438" t="str">
        <f>$X$95</f>
        <v>REDD+ actions from Module 1 (not all actions may have risks relevant to the safeguard)</v>
      </c>
      <c r="AV490" s="438" t="str">
        <f>$AC$95</f>
        <v>Risks</v>
      </c>
      <c r="AW490" s="438" t="str">
        <f>$AH$96</f>
        <v>Probability</v>
      </c>
      <c r="AX490" s="438" t="str">
        <f>$AI$96</f>
        <v>Impact</v>
      </c>
      <c r="BI490"/>
      <c r="BJ490"/>
      <c r="BM490" s="78" t="s">
        <v>56</v>
      </c>
      <c r="BN490" s="78" t="s">
        <v>73</v>
      </c>
      <c r="BO490" s="78" t="s">
        <v>71</v>
      </c>
      <c r="BP490" s="79"/>
    </row>
    <row r="491" spans="3:68" ht="37.5" hidden="1" customHeight="1" x14ac:dyDescent="0.25">
      <c r="C491" s="707"/>
      <c r="D491" s="126"/>
      <c r="E491" s="629"/>
      <c r="F491" s="629"/>
      <c r="G491" s="629"/>
      <c r="H491" s="629"/>
      <c r="I491" s="306" t="s">
        <v>49</v>
      </c>
      <c r="J491" s="284"/>
      <c r="K491" s="582"/>
      <c r="L491" s="587"/>
      <c r="M491" s="587"/>
      <c r="N491" s="587"/>
      <c r="O491" s="58"/>
      <c r="P491"/>
      <c r="Q491" s="138">
        <v>1</v>
      </c>
      <c r="S491" s="139">
        <v>1</v>
      </c>
      <c r="T491" s="454">
        <v>1</v>
      </c>
      <c r="W491" s="719"/>
      <c r="X491" s="443" t="s">
        <v>49</v>
      </c>
      <c r="Y491" s="694" t="str">
        <f>LOOKUP(Q491,$AG$13:$AG$29,$AH$13:$AH$29)</f>
        <v/>
      </c>
      <c r="Z491" s="694"/>
      <c r="AA491" s="694"/>
      <c r="AB491" s="695"/>
      <c r="AC491" s="443" t="s">
        <v>49</v>
      </c>
      <c r="AD491" s="670" t="str">
        <f t="shared" ref="AD491:AD505" si="226">IF(J491=0,"",J491)</f>
        <v/>
      </c>
      <c r="AE491" s="670"/>
      <c r="AF491" s="670"/>
      <c r="AG491" s="671"/>
      <c r="AH491" s="455" t="str">
        <f>LOOKUP(S491,$AL$13:$AL$16,$AM$13:$AM$16)</f>
        <v/>
      </c>
      <c r="AI491" s="455" t="str">
        <f>LOOKUP(T491,$AL$13:$AL$16,$AN$13:$AN$16)</f>
        <v/>
      </c>
      <c r="AL491" s="445" t="str">
        <f t="shared" ref="AL491:AL496" si="227">Y491</f>
        <v/>
      </c>
      <c r="AM491" s="445" t="str">
        <f t="shared" ref="AM491:AM496" si="228">AD491</f>
        <v/>
      </c>
      <c r="AN491" s="447" t="str">
        <f t="shared" ref="AN491:AN496" si="229">AH491</f>
        <v/>
      </c>
      <c r="AO491" s="447" t="str">
        <f t="shared" ref="AO491:AO496" si="230">AI491</f>
        <v/>
      </c>
      <c r="AP491" s="448">
        <f t="shared" ref="AP491:AP496" si="231">SUM(AND(AN491=$AO$34, AO491=$AP$34),AP490)</f>
        <v>0</v>
      </c>
      <c r="AT491" s="448">
        <v>1</v>
      </c>
      <c r="AU491" s="449" t="str">
        <f t="array" ref="AU491">IF($AT491&gt;$AR$490,"",INDEX(AL$491:AL$505,MATCH($AT491,$AP$491:$AP$505,0)))</f>
        <v/>
      </c>
      <c r="AV491" s="449" t="str">
        <f t="array" ref="AV491">IF($AT491&gt;$AR$490,"",INDEX(AM$491:AM$505,MATCH($AT491,$AP$491:$AP$505,0)))</f>
        <v/>
      </c>
      <c r="AW491" s="449" t="str">
        <f t="array" ref="AW491">IF($AT491&gt;$AR$490,"",INDEX(AN$491:AN$505,MATCH($AT491,$AP$491:$AP$505,0)))</f>
        <v/>
      </c>
      <c r="AX491" s="449" t="str">
        <f t="array" ref="AX491">IF($AT491&gt;$AR$490,"",INDEX(AO$491:AO$505,MATCH($AT491,$AP$491:$AP$505,0)))</f>
        <v/>
      </c>
      <c r="BI491"/>
      <c r="BJ491"/>
      <c r="BM491" s="80">
        <f t="shared" ref="BM491:BM505" si="232">COUNTIF($BN$97:$BN$102,"&lt;="&amp;BN491)</f>
        <v>1</v>
      </c>
      <c r="BN491" s="80" t="str">
        <f>IF(BF491=$AP$14,BI491,"xx")</f>
        <v>xx</v>
      </c>
      <c r="BO491" s="80" t="e">
        <f t="shared" ref="BO491:BO505" si="233">VLOOKUP(ROW()-ROW($BO$96),$BM$97:$BN$102,2,FALSE)</f>
        <v>#N/A</v>
      </c>
      <c r="BP491" s="79"/>
    </row>
    <row r="492" spans="3:68" ht="38.25" hidden="1" customHeight="1" x14ac:dyDescent="0.25">
      <c r="C492" s="707"/>
      <c r="D492" s="27"/>
      <c r="E492" s="641"/>
      <c r="F492" s="641"/>
      <c r="G492" s="641"/>
      <c r="H492" s="641"/>
      <c r="I492" s="27" t="s">
        <v>49</v>
      </c>
      <c r="J492" s="284"/>
      <c r="K492" s="582"/>
      <c r="L492" s="587"/>
      <c r="M492" s="587"/>
      <c r="N492" s="587"/>
      <c r="O492" s="58"/>
      <c r="P492"/>
      <c r="Q492" s="138">
        <v>1</v>
      </c>
      <c r="S492" s="139">
        <v>1</v>
      </c>
      <c r="T492" s="454">
        <v>1</v>
      </c>
      <c r="W492" s="719"/>
      <c r="X492" s="443" t="s">
        <v>49</v>
      </c>
      <c r="Y492" s="694" t="str">
        <f t="shared" ref="Y492:Y505" si="234">LOOKUP(Q492,$AG$13:$AG$29,$AH$13:$AH$29)</f>
        <v/>
      </c>
      <c r="Z492" s="694"/>
      <c r="AA492" s="694"/>
      <c r="AB492" s="695"/>
      <c r="AC492" s="443" t="s">
        <v>49</v>
      </c>
      <c r="AD492" s="670" t="str">
        <f t="shared" si="226"/>
        <v/>
      </c>
      <c r="AE492" s="670"/>
      <c r="AF492" s="670"/>
      <c r="AG492" s="671"/>
      <c r="AH492" s="455" t="str">
        <f t="shared" ref="AH492:AH505" si="235">LOOKUP(S492,$AL$13:$AL$16,$AM$13:$AM$16)</f>
        <v/>
      </c>
      <c r="AI492" s="455" t="str">
        <f t="shared" ref="AI492:AI505" si="236">LOOKUP(T492,$AL$13:$AL$16,$AN$13:$AN$16)</f>
        <v/>
      </c>
      <c r="AL492" s="450" t="str">
        <f t="shared" si="227"/>
        <v/>
      </c>
      <c r="AM492" s="450" t="str">
        <f t="shared" si="228"/>
        <v/>
      </c>
      <c r="AN492" s="452" t="str">
        <f t="shared" si="229"/>
        <v/>
      </c>
      <c r="AO492" s="452" t="str">
        <f t="shared" si="230"/>
        <v/>
      </c>
      <c r="AP492" s="448">
        <f t="shared" si="231"/>
        <v>0</v>
      </c>
      <c r="AT492" s="448">
        <v>2</v>
      </c>
      <c r="AU492" s="449" t="str">
        <f t="array" ref="AU492">IF($AT492&gt;$AR$490,"",INDEX(AL$491:AL$505,MATCH($AT492,$AP$491:$AP$505,0)))</f>
        <v/>
      </c>
      <c r="AV492" s="449" t="str">
        <f t="array" ref="AV492">IF($AT492&gt;$AR$490,"",INDEX(AM$491:AM$505,MATCH($AT492,$AP$491:$AP$505,0)))</f>
        <v/>
      </c>
      <c r="AW492" s="449" t="str">
        <f t="array" ref="AW492">IF($AT492&gt;$AR$490,"",INDEX(AN$491:AN$505,MATCH($AT492,$AP$491:$AP$505,0)))</f>
        <v/>
      </c>
      <c r="AX492" s="449" t="str">
        <f t="array" ref="AX492">IF($AT492&gt;$AR$490,"",INDEX(AO$491:AO$505,MATCH($AT492,$AP$491:$AP$505,0)))</f>
        <v/>
      </c>
      <c r="BI492"/>
      <c r="BJ492"/>
      <c r="BM492" s="80">
        <f t="shared" si="232"/>
        <v>2</v>
      </c>
      <c r="BN492" s="80" t="str">
        <f>IF(BF492=$AP$14,BI492,"xxx")</f>
        <v>xxx</v>
      </c>
      <c r="BO492" s="80" t="e">
        <f t="shared" si="233"/>
        <v>#N/A</v>
      </c>
      <c r="BP492" s="79"/>
    </row>
    <row r="493" spans="3:68" ht="38.25" hidden="1" customHeight="1" x14ac:dyDescent="0.25">
      <c r="C493" s="707"/>
      <c r="D493" s="27"/>
      <c r="E493" s="641"/>
      <c r="F493" s="641"/>
      <c r="G493" s="641"/>
      <c r="H493" s="641"/>
      <c r="I493" s="27" t="s">
        <v>49</v>
      </c>
      <c r="J493" s="284"/>
      <c r="K493" s="582"/>
      <c r="L493" s="587"/>
      <c r="M493" s="587"/>
      <c r="N493" s="587"/>
      <c r="O493" s="58"/>
      <c r="P493"/>
      <c r="Q493" s="138">
        <v>1</v>
      </c>
      <c r="S493" s="139">
        <v>1</v>
      </c>
      <c r="T493" s="454">
        <v>1</v>
      </c>
      <c r="W493" s="719"/>
      <c r="X493" s="443" t="s">
        <v>49</v>
      </c>
      <c r="Y493" s="694" t="str">
        <f t="shared" si="234"/>
        <v/>
      </c>
      <c r="Z493" s="694"/>
      <c r="AA493" s="694"/>
      <c r="AB493" s="695"/>
      <c r="AC493" s="443" t="s">
        <v>49</v>
      </c>
      <c r="AD493" s="670" t="str">
        <f t="shared" si="226"/>
        <v/>
      </c>
      <c r="AE493" s="670"/>
      <c r="AF493" s="670"/>
      <c r="AG493" s="671"/>
      <c r="AH493" s="455" t="str">
        <f t="shared" si="235"/>
        <v/>
      </c>
      <c r="AI493" s="455" t="str">
        <f t="shared" si="236"/>
        <v/>
      </c>
      <c r="AL493" s="450" t="str">
        <f t="shared" si="227"/>
        <v/>
      </c>
      <c r="AM493" s="450" t="str">
        <f t="shared" si="228"/>
        <v/>
      </c>
      <c r="AN493" s="452" t="str">
        <f t="shared" si="229"/>
        <v/>
      </c>
      <c r="AO493" s="452" t="str">
        <f t="shared" si="230"/>
        <v/>
      </c>
      <c r="AP493" s="448">
        <f t="shared" si="231"/>
        <v>0</v>
      </c>
      <c r="AT493" s="448">
        <v>3</v>
      </c>
      <c r="AU493" s="449" t="str">
        <f t="array" ref="AU493">IF($AT493&gt;$AR$490,"",INDEX(AL$491:AL$505,MATCH($AT493,$AP$491:$AP$505,0)))</f>
        <v/>
      </c>
      <c r="AV493" s="449" t="str">
        <f t="array" ref="AV493">IF($AT493&gt;$AR$490,"",INDEX(AM$491:AM$505,MATCH($AT493,$AP$491:$AP$505,0)))</f>
        <v/>
      </c>
      <c r="AW493" s="449" t="str">
        <f t="array" ref="AW493">IF($AT493&gt;$AR$490,"",INDEX(AN$491:AN$505,MATCH($AT493,$AP$491:$AP$505,0)))</f>
        <v/>
      </c>
      <c r="AX493" s="449" t="str">
        <f t="array" ref="AX493">IF($AT493&gt;$AR$490,"",INDEX(AO$491:AO$505,MATCH($AT493,$AP$491:$AP$505,0)))</f>
        <v/>
      </c>
      <c r="BI493"/>
      <c r="BJ493"/>
      <c r="BM493" s="80">
        <f t="shared" si="232"/>
        <v>3</v>
      </c>
      <c r="BN493" s="80" t="str">
        <f>IF(BF493=$AP$14,BI493,"xxxx")</f>
        <v>xxxx</v>
      </c>
      <c r="BO493" s="80" t="e">
        <f t="shared" si="233"/>
        <v>#N/A</v>
      </c>
      <c r="BP493" s="79"/>
    </row>
    <row r="494" spans="3:68" ht="38.25" hidden="1" customHeight="1" x14ac:dyDescent="0.25">
      <c r="C494" s="707"/>
      <c r="D494" s="27"/>
      <c r="E494" s="641"/>
      <c r="F494" s="641"/>
      <c r="G494" s="641"/>
      <c r="H494" s="641"/>
      <c r="I494" s="27" t="s">
        <v>49</v>
      </c>
      <c r="J494" s="284"/>
      <c r="K494" s="582"/>
      <c r="L494" s="587"/>
      <c r="M494" s="587"/>
      <c r="N494" s="587"/>
      <c r="O494" s="58"/>
      <c r="P494"/>
      <c r="Q494" s="138">
        <v>1</v>
      </c>
      <c r="S494" s="139">
        <v>1</v>
      </c>
      <c r="T494" s="454">
        <v>1</v>
      </c>
      <c r="W494" s="719"/>
      <c r="X494" s="443" t="s">
        <v>49</v>
      </c>
      <c r="Y494" s="694" t="str">
        <f t="shared" si="234"/>
        <v/>
      </c>
      <c r="Z494" s="694"/>
      <c r="AA494" s="694"/>
      <c r="AB494" s="695"/>
      <c r="AC494" s="443" t="s">
        <v>49</v>
      </c>
      <c r="AD494" s="670" t="str">
        <f t="shared" si="226"/>
        <v/>
      </c>
      <c r="AE494" s="670"/>
      <c r="AF494" s="670"/>
      <c r="AG494" s="671"/>
      <c r="AH494" s="455" t="str">
        <f t="shared" si="235"/>
        <v/>
      </c>
      <c r="AI494" s="455" t="str">
        <f t="shared" si="236"/>
        <v/>
      </c>
      <c r="AL494" s="450" t="str">
        <f t="shared" si="227"/>
        <v/>
      </c>
      <c r="AM494" s="450" t="str">
        <f t="shared" si="228"/>
        <v/>
      </c>
      <c r="AN494" s="452" t="str">
        <f t="shared" si="229"/>
        <v/>
      </c>
      <c r="AO494" s="452" t="str">
        <f t="shared" si="230"/>
        <v/>
      </c>
      <c r="AP494" s="448">
        <f t="shared" si="231"/>
        <v>0</v>
      </c>
      <c r="AT494" s="448">
        <v>4</v>
      </c>
      <c r="AU494" s="449" t="str">
        <f t="array" ref="AU494">IF($AT494&gt;$AR$490,"",INDEX(AL$491:AL$505,MATCH($AT494,$AP$491:$AP$505,0)))</f>
        <v/>
      </c>
      <c r="AV494" s="449" t="str">
        <f t="array" ref="AV494">IF($AT494&gt;$AR$490,"",INDEX(AM$491:AM$505,MATCH($AT494,$AP$491:$AP$505,0)))</f>
        <v/>
      </c>
      <c r="AW494" s="449" t="str">
        <f t="array" ref="AW494">IF($AT494&gt;$AR$490,"",INDEX(AN$491:AN$505,MATCH($AT494,$AP$491:$AP$505,0)))</f>
        <v/>
      </c>
      <c r="AX494" s="449" t="str">
        <f t="array" ref="AX494">IF($AT494&gt;$AR$490,"",INDEX(AO$491:AO$505,MATCH($AT494,$AP$491:$AP$505,0)))</f>
        <v/>
      </c>
      <c r="BI494"/>
      <c r="BJ494"/>
      <c r="BM494" s="80">
        <f t="shared" si="232"/>
        <v>4</v>
      </c>
      <c r="BN494" s="80" t="str">
        <f>IF(BF494=$AP$14,BI494,"xxxxx")</f>
        <v>xxxxx</v>
      </c>
      <c r="BO494" s="80" t="e">
        <f t="shared" si="233"/>
        <v>#N/A</v>
      </c>
      <c r="BP494" s="79"/>
    </row>
    <row r="495" spans="3:68" ht="37.5" hidden="1" customHeight="1" x14ac:dyDescent="0.25">
      <c r="C495" s="707"/>
      <c r="D495" s="27"/>
      <c r="E495" s="641"/>
      <c r="F495" s="641"/>
      <c r="G495" s="641"/>
      <c r="H495" s="641"/>
      <c r="I495" s="27" t="s">
        <v>49</v>
      </c>
      <c r="J495" s="284"/>
      <c r="K495" s="582"/>
      <c r="L495" s="587"/>
      <c r="M495" s="587"/>
      <c r="N495" s="587"/>
      <c r="O495" s="58"/>
      <c r="P495"/>
      <c r="Q495" s="138">
        <v>1</v>
      </c>
      <c r="S495" s="139">
        <v>1</v>
      </c>
      <c r="T495" s="454">
        <v>1</v>
      </c>
      <c r="W495" s="719"/>
      <c r="X495" s="443" t="s">
        <v>49</v>
      </c>
      <c r="Y495" s="694" t="str">
        <f t="shared" si="234"/>
        <v/>
      </c>
      <c r="Z495" s="694"/>
      <c r="AA495" s="694"/>
      <c r="AB495" s="695"/>
      <c r="AC495" s="443" t="s">
        <v>49</v>
      </c>
      <c r="AD495" s="670" t="str">
        <f t="shared" si="226"/>
        <v/>
      </c>
      <c r="AE495" s="670"/>
      <c r="AF495" s="670"/>
      <c r="AG495" s="671"/>
      <c r="AH495" s="455" t="str">
        <f t="shared" si="235"/>
        <v/>
      </c>
      <c r="AI495" s="455" t="str">
        <f t="shared" si="236"/>
        <v/>
      </c>
      <c r="AL495" s="450" t="str">
        <f t="shared" si="227"/>
        <v/>
      </c>
      <c r="AM495" s="450" t="str">
        <f t="shared" si="228"/>
        <v/>
      </c>
      <c r="AN495" s="452" t="str">
        <f t="shared" si="229"/>
        <v/>
      </c>
      <c r="AO495" s="452" t="str">
        <f t="shared" si="230"/>
        <v/>
      </c>
      <c r="AP495" s="448">
        <f t="shared" si="231"/>
        <v>0</v>
      </c>
      <c r="AT495" s="448">
        <v>5</v>
      </c>
      <c r="AU495" s="449" t="str">
        <f t="array" ref="AU495">IF($AT495&gt;$AR$490,"",INDEX(AL$491:AL$505,MATCH($AT495,$AP$491:$AP$505,0)))</f>
        <v/>
      </c>
      <c r="AV495" s="449" t="str">
        <f t="array" ref="AV495">IF($AT495&gt;$AR$490,"",INDEX(AM$491:AM$505,MATCH($AT495,$AP$491:$AP$505,0)))</f>
        <v/>
      </c>
      <c r="AW495" s="449" t="str">
        <f t="array" ref="AW495">IF($AT495&gt;$AR$490,"",INDEX(AN$491:AN$505,MATCH($AT495,$AP$491:$AP$505,0)))</f>
        <v/>
      </c>
      <c r="AX495" s="449" t="str">
        <f t="array" ref="AX495">IF($AT495&gt;$AR$490,"",INDEX(AO$491:AO$505,MATCH($AT495,$AP$491:$AP$505,0)))</f>
        <v/>
      </c>
      <c r="BI495"/>
      <c r="BJ495"/>
      <c r="BM495" s="80">
        <f t="shared" si="232"/>
        <v>5</v>
      </c>
      <c r="BN495" s="80" t="str">
        <f>IF(BF495=$AP$14,BI495,"xxxxxx")</f>
        <v>xxxxxx</v>
      </c>
      <c r="BO495" s="80" t="e">
        <f t="shared" si="233"/>
        <v>#N/A</v>
      </c>
      <c r="BP495" s="79"/>
    </row>
    <row r="496" spans="3:68" ht="38.25" hidden="1" customHeight="1" x14ac:dyDescent="0.25">
      <c r="C496" s="707"/>
      <c r="D496" s="27"/>
      <c r="E496" s="641"/>
      <c r="F496" s="641"/>
      <c r="G496" s="641"/>
      <c r="H496" s="641"/>
      <c r="I496" s="27" t="s">
        <v>49</v>
      </c>
      <c r="J496" s="284"/>
      <c r="K496" s="582"/>
      <c r="L496" s="587"/>
      <c r="M496" s="587"/>
      <c r="N496" s="587"/>
      <c r="O496" s="58"/>
      <c r="P496"/>
      <c r="Q496" s="138">
        <v>1</v>
      </c>
      <c r="S496" s="139">
        <v>1</v>
      </c>
      <c r="T496" s="454">
        <v>1</v>
      </c>
      <c r="W496" s="719"/>
      <c r="X496" s="443" t="s">
        <v>49</v>
      </c>
      <c r="Y496" s="694" t="str">
        <f t="shared" si="234"/>
        <v/>
      </c>
      <c r="Z496" s="694"/>
      <c r="AA496" s="694"/>
      <c r="AB496" s="695"/>
      <c r="AC496" s="443" t="s">
        <v>49</v>
      </c>
      <c r="AD496" s="670" t="str">
        <f t="shared" si="226"/>
        <v/>
      </c>
      <c r="AE496" s="670"/>
      <c r="AF496" s="670"/>
      <c r="AG496" s="671"/>
      <c r="AH496" s="455" t="str">
        <f t="shared" si="235"/>
        <v/>
      </c>
      <c r="AI496" s="455" t="str">
        <f t="shared" si="236"/>
        <v/>
      </c>
      <c r="AL496" s="450" t="str">
        <f t="shared" si="227"/>
        <v/>
      </c>
      <c r="AM496" s="450" t="str">
        <f t="shared" si="228"/>
        <v/>
      </c>
      <c r="AN496" s="452" t="str">
        <f t="shared" si="229"/>
        <v/>
      </c>
      <c r="AO496" s="452" t="str">
        <f t="shared" si="230"/>
        <v/>
      </c>
      <c r="AP496" s="448">
        <f t="shared" si="231"/>
        <v>0</v>
      </c>
      <c r="AT496" s="448">
        <v>6</v>
      </c>
      <c r="AU496" s="449" t="str">
        <f t="array" ref="AU496">IF($AT496&gt;$AR$490,"",INDEX(AL$491:AL$505,MATCH($AT496,$AP$491:$AP$505,0)))</f>
        <v/>
      </c>
      <c r="AV496" s="449" t="str">
        <f t="array" ref="AV496">IF($AT496&gt;$AR$490,"",INDEX(AM$491:AM$505,MATCH($AT496,$AP$491:$AP$505,0)))</f>
        <v/>
      </c>
      <c r="AW496" s="449" t="str">
        <f t="array" ref="AW496">IF($AT496&gt;$AR$490,"",INDEX(AN$491:AN$505,MATCH($AT496,$AP$491:$AP$505,0)))</f>
        <v/>
      </c>
      <c r="AX496" s="449" t="str">
        <f t="array" ref="AX496">IF($AT496&gt;$AR$490,"",INDEX(AO$491:AO$505,MATCH($AT496,$AP$491:$AP$505,0)))</f>
        <v/>
      </c>
      <c r="BI496"/>
      <c r="BJ496"/>
      <c r="BM496" s="80">
        <f t="shared" si="232"/>
        <v>6</v>
      </c>
      <c r="BN496" s="80" t="str">
        <f t="shared" ref="BN496:BN505" si="237">IF(BF496=$AP$14,BI496,"xxxxxxx")</f>
        <v>xxxxxxx</v>
      </c>
      <c r="BO496" s="80" t="e">
        <f t="shared" si="233"/>
        <v>#N/A</v>
      </c>
      <c r="BP496" s="79"/>
    </row>
    <row r="497" spans="3:68" ht="38.25" hidden="1" customHeight="1" x14ac:dyDescent="0.25">
      <c r="C497" s="707"/>
      <c r="D497" s="27"/>
      <c r="E497" s="641"/>
      <c r="F497" s="641"/>
      <c r="G497" s="641"/>
      <c r="H497" s="641"/>
      <c r="I497" s="27" t="s">
        <v>49</v>
      </c>
      <c r="J497" s="284"/>
      <c r="K497" s="582"/>
      <c r="L497" s="587"/>
      <c r="M497" s="587"/>
      <c r="N497" s="587"/>
      <c r="O497" s="58"/>
      <c r="P497"/>
      <c r="Q497" s="138">
        <v>1</v>
      </c>
      <c r="S497" s="139">
        <v>1</v>
      </c>
      <c r="T497" s="454">
        <v>1</v>
      </c>
      <c r="W497" s="719"/>
      <c r="X497" s="443" t="s">
        <v>49</v>
      </c>
      <c r="Y497" s="694" t="str">
        <f t="shared" si="234"/>
        <v/>
      </c>
      <c r="Z497" s="694"/>
      <c r="AA497" s="694"/>
      <c r="AB497" s="695"/>
      <c r="AC497" s="443" t="s">
        <v>49</v>
      </c>
      <c r="AD497" s="670" t="str">
        <f t="shared" si="226"/>
        <v/>
      </c>
      <c r="AE497" s="670"/>
      <c r="AF497" s="670"/>
      <c r="AG497" s="671"/>
      <c r="AH497" s="455" t="str">
        <f t="shared" si="235"/>
        <v/>
      </c>
      <c r="AI497" s="455" t="str">
        <f t="shared" si="236"/>
        <v/>
      </c>
      <c r="AL497" s="450" t="str">
        <f t="shared" ref="AL497:AL505" si="238">Y497</f>
        <v/>
      </c>
      <c r="AM497" s="450" t="str">
        <f t="shared" ref="AM497:AM505" si="239">AD497</f>
        <v/>
      </c>
      <c r="AN497" s="452" t="str">
        <f t="shared" ref="AN497:AN505" si="240">AH497</f>
        <v/>
      </c>
      <c r="AO497" s="452" t="str">
        <f t="shared" ref="AO497:AO505" si="241">AI497</f>
        <v/>
      </c>
      <c r="AP497" s="448">
        <f t="shared" ref="AP497:AP505" si="242">SUM(AND(AN497=$AO$34, AO497=$AP$34),AP496)</f>
        <v>0</v>
      </c>
      <c r="AT497" s="448">
        <v>7</v>
      </c>
      <c r="AU497" s="449" t="str">
        <f t="array" ref="AU497">IF($AT497&gt;$AR$490,"",INDEX(AL$491:AL$505,MATCH($AT497,$AP$491:$AP$505,0)))</f>
        <v/>
      </c>
      <c r="AV497" s="449" t="str">
        <f t="array" ref="AV497">IF($AT497&gt;$AR$490,"",INDEX(AM$491:AM$505,MATCH($AT497,$AP$491:$AP$505,0)))</f>
        <v/>
      </c>
      <c r="AW497" s="449" t="str">
        <f t="array" ref="AW497">IF($AT497&gt;$AR$490,"",INDEX(AN$491:AN$505,MATCH($AT497,$AP$491:$AP$505,0)))</f>
        <v/>
      </c>
      <c r="AX497" s="449" t="str">
        <f t="array" ref="AX497">IF($AT497&gt;$AR$490,"",INDEX(AO$491:AO$505,MATCH($AT497,$AP$491:$AP$505,0)))</f>
        <v/>
      </c>
      <c r="BI497"/>
      <c r="BJ497"/>
      <c r="BM497" s="80">
        <f t="shared" si="232"/>
        <v>6</v>
      </c>
      <c r="BN497" s="80" t="str">
        <f t="shared" si="237"/>
        <v>xxxxxxx</v>
      </c>
      <c r="BO497" s="80" t="e">
        <f t="shared" si="233"/>
        <v>#N/A</v>
      </c>
      <c r="BP497" s="79"/>
    </row>
    <row r="498" spans="3:68" ht="37.5" hidden="1" customHeight="1" x14ac:dyDescent="0.25">
      <c r="C498" s="707"/>
      <c r="D498" s="27"/>
      <c r="E498" s="641"/>
      <c r="F498" s="641"/>
      <c r="G498" s="641"/>
      <c r="H498" s="641"/>
      <c r="I498" s="27" t="s">
        <v>49</v>
      </c>
      <c r="J498" s="284"/>
      <c r="K498" s="582"/>
      <c r="L498" s="587"/>
      <c r="M498" s="587"/>
      <c r="N498" s="587"/>
      <c r="O498" s="58"/>
      <c r="P498"/>
      <c r="Q498" s="138">
        <v>1</v>
      </c>
      <c r="S498" s="139">
        <v>1</v>
      </c>
      <c r="T498" s="454">
        <v>1</v>
      </c>
      <c r="W498" s="719"/>
      <c r="X498" s="443" t="s">
        <v>49</v>
      </c>
      <c r="Y498" s="694" t="str">
        <f t="shared" si="234"/>
        <v/>
      </c>
      <c r="Z498" s="694"/>
      <c r="AA498" s="694"/>
      <c r="AB498" s="695"/>
      <c r="AC498" s="443" t="s">
        <v>49</v>
      </c>
      <c r="AD498" s="670" t="str">
        <f t="shared" si="226"/>
        <v/>
      </c>
      <c r="AE498" s="670"/>
      <c r="AF498" s="670"/>
      <c r="AG498" s="671"/>
      <c r="AH498" s="455" t="str">
        <f t="shared" si="235"/>
        <v/>
      </c>
      <c r="AI498" s="455" t="str">
        <f t="shared" si="236"/>
        <v/>
      </c>
      <c r="AL498" s="450" t="str">
        <f t="shared" si="238"/>
        <v/>
      </c>
      <c r="AM498" s="450" t="str">
        <f t="shared" si="239"/>
        <v/>
      </c>
      <c r="AN498" s="452" t="str">
        <f t="shared" si="240"/>
        <v/>
      </c>
      <c r="AO498" s="452" t="str">
        <f t="shared" si="241"/>
        <v/>
      </c>
      <c r="AP498" s="448">
        <f t="shared" si="242"/>
        <v>0</v>
      </c>
      <c r="AT498" s="448">
        <v>8</v>
      </c>
      <c r="AU498" s="449" t="str">
        <f t="array" ref="AU498">IF($AT498&gt;$AR$490,"",INDEX(AL$491:AL$505,MATCH($AT498,$AP$491:$AP$505,0)))</f>
        <v/>
      </c>
      <c r="AV498" s="449" t="str">
        <f t="array" ref="AV498">IF($AT498&gt;$AR$490,"",INDEX(AM$491:AM$505,MATCH($AT498,$AP$491:$AP$505,0)))</f>
        <v/>
      </c>
      <c r="AW498" s="449" t="str">
        <f t="array" ref="AW498">IF($AT498&gt;$AR$490,"",INDEX(AN$491:AN$505,MATCH($AT498,$AP$491:$AP$505,0)))</f>
        <v/>
      </c>
      <c r="AX498" s="449" t="str">
        <f t="array" ref="AX498">IF($AT498&gt;$AR$490,"",INDEX(AO$491:AO$505,MATCH($AT498,$AP$491:$AP$505,0)))</f>
        <v/>
      </c>
      <c r="BI498"/>
      <c r="BJ498"/>
      <c r="BM498" s="80">
        <f t="shared" si="232"/>
        <v>6</v>
      </c>
      <c r="BN498" s="80" t="str">
        <f t="shared" si="237"/>
        <v>xxxxxxx</v>
      </c>
      <c r="BO498" s="80" t="e">
        <f t="shared" si="233"/>
        <v>#N/A</v>
      </c>
      <c r="BP498" s="79"/>
    </row>
    <row r="499" spans="3:68" ht="38.25" hidden="1" customHeight="1" x14ac:dyDescent="0.25">
      <c r="C499" s="707"/>
      <c r="D499" s="27"/>
      <c r="E499" s="641"/>
      <c r="F499" s="641"/>
      <c r="G499" s="641"/>
      <c r="H499" s="641"/>
      <c r="I499" s="27" t="s">
        <v>49</v>
      </c>
      <c r="J499" s="284"/>
      <c r="K499" s="582"/>
      <c r="L499" s="587"/>
      <c r="M499" s="587"/>
      <c r="N499" s="587"/>
      <c r="O499" s="58"/>
      <c r="P499"/>
      <c r="Q499" s="138">
        <v>1</v>
      </c>
      <c r="S499" s="139">
        <v>1</v>
      </c>
      <c r="T499" s="454">
        <v>1</v>
      </c>
      <c r="W499" s="719"/>
      <c r="X499" s="443" t="s">
        <v>49</v>
      </c>
      <c r="Y499" s="694" t="str">
        <f t="shared" si="234"/>
        <v/>
      </c>
      <c r="Z499" s="694"/>
      <c r="AA499" s="694"/>
      <c r="AB499" s="695"/>
      <c r="AC499" s="443" t="s">
        <v>49</v>
      </c>
      <c r="AD499" s="670" t="str">
        <f t="shared" si="226"/>
        <v/>
      </c>
      <c r="AE499" s="670"/>
      <c r="AF499" s="670"/>
      <c r="AG499" s="671"/>
      <c r="AH499" s="455" t="str">
        <f t="shared" si="235"/>
        <v/>
      </c>
      <c r="AI499" s="455" t="str">
        <f t="shared" si="236"/>
        <v/>
      </c>
      <c r="AL499" s="450" t="str">
        <f t="shared" si="238"/>
        <v/>
      </c>
      <c r="AM499" s="450" t="str">
        <f t="shared" si="239"/>
        <v/>
      </c>
      <c r="AN499" s="452" t="str">
        <f t="shared" si="240"/>
        <v/>
      </c>
      <c r="AO499" s="452" t="str">
        <f t="shared" si="241"/>
        <v/>
      </c>
      <c r="AP499" s="448">
        <f t="shared" si="242"/>
        <v>0</v>
      </c>
      <c r="AT499" s="448">
        <v>9</v>
      </c>
      <c r="AU499" s="449" t="str">
        <f t="array" ref="AU499">IF($AT499&gt;$AR$490,"",INDEX(AL$491:AL$505,MATCH($AT499,$AP$491:$AP$505,0)))</f>
        <v/>
      </c>
      <c r="AV499" s="449" t="str">
        <f t="array" ref="AV499">IF($AT499&gt;$AR$490,"",INDEX(AM$491:AM$505,MATCH($AT499,$AP$491:$AP$505,0)))</f>
        <v/>
      </c>
      <c r="AW499" s="449" t="str">
        <f t="array" ref="AW499">IF($AT499&gt;$AR$490,"",INDEX(AN$491:AN$505,MATCH($AT499,$AP$491:$AP$505,0)))</f>
        <v/>
      </c>
      <c r="AX499" s="449" t="str">
        <f t="array" ref="AX499">IF($AT499&gt;$AR$490,"",INDEX(AO$491:AO$505,MATCH($AT499,$AP$491:$AP$505,0)))</f>
        <v/>
      </c>
      <c r="BI499"/>
      <c r="BJ499"/>
      <c r="BM499" s="80">
        <f t="shared" si="232"/>
        <v>6</v>
      </c>
      <c r="BN499" s="80" t="str">
        <f t="shared" si="237"/>
        <v>xxxxxxx</v>
      </c>
      <c r="BO499" s="80" t="e">
        <f t="shared" si="233"/>
        <v>#N/A</v>
      </c>
      <c r="BP499" s="79"/>
    </row>
    <row r="500" spans="3:68" ht="37.5" hidden="1" customHeight="1" x14ac:dyDescent="0.25">
      <c r="C500" s="707"/>
      <c r="D500" s="27"/>
      <c r="E500" s="641"/>
      <c r="F500" s="641"/>
      <c r="G500" s="641"/>
      <c r="H500" s="641"/>
      <c r="I500" s="27" t="s">
        <v>49</v>
      </c>
      <c r="J500" s="284"/>
      <c r="K500" s="582"/>
      <c r="L500" s="587"/>
      <c r="M500" s="587"/>
      <c r="N500" s="587"/>
      <c r="O500" s="58"/>
      <c r="P500"/>
      <c r="Q500" s="138">
        <v>1</v>
      </c>
      <c r="S500" s="139">
        <v>1</v>
      </c>
      <c r="T500" s="454">
        <v>1</v>
      </c>
      <c r="W500" s="719"/>
      <c r="X500" s="443" t="s">
        <v>49</v>
      </c>
      <c r="Y500" s="694" t="str">
        <f t="shared" si="234"/>
        <v/>
      </c>
      <c r="Z500" s="694"/>
      <c r="AA500" s="694"/>
      <c r="AB500" s="695"/>
      <c r="AC500" s="443" t="s">
        <v>49</v>
      </c>
      <c r="AD500" s="670" t="str">
        <f t="shared" si="226"/>
        <v/>
      </c>
      <c r="AE500" s="670"/>
      <c r="AF500" s="670"/>
      <c r="AG500" s="671"/>
      <c r="AH500" s="455" t="str">
        <f t="shared" si="235"/>
        <v/>
      </c>
      <c r="AI500" s="455" t="str">
        <f t="shared" si="236"/>
        <v/>
      </c>
      <c r="AL500" s="450" t="str">
        <f t="shared" si="238"/>
        <v/>
      </c>
      <c r="AM500" s="450" t="str">
        <f t="shared" si="239"/>
        <v/>
      </c>
      <c r="AN500" s="452" t="str">
        <f t="shared" si="240"/>
        <v/>
      </c>
      <c r="AO500" s="452" t="str">
        <f t="shared" si="241"/>
        <v/>
      </c>
      <c r="AP500" s="448">
        <f t="shared" si="242"/>
        <v>0</v>
      </c>
      <c r="AT500" s="448">
        <v>10</v>
      </c>
      <c r="AU500" s="449" t="str">
        <f t="array" ref="AU500">IF($AT500&gt;$AR$490,"",INDEX(AL$491:AL$505,MATCH($AT500,$AP$491:$AP$505,0)))</f>
        <v/>
      </c>
      <c r="AV500" s="449" t="str">
        <f t="array" ref="AV500">IF($AT500&gt;$AR$490,"",INDEX(AM$491:AM$505,MATCH($AT500,$AP$491:$AP$505,0)))</f>
        <v/>
      </c>
      <c r="AW500" s="449" t="str">
        <f t="array" ref="AW500">IF($AT500&gt;$AR$490,"",INDEX(AN$491:AN$505,MATCH($AT500,$AP$491:$AP$505,0)))</f>
        <v/>
      </c>
      <c r="AX500" s="449" t="str">
        <f t="array" ref="AX500">IF($AT500&gt;$AR$490,"",INDEX(AO$491:AO$505,MATCH($AT500,$AP$491:$AP$505,0)))</f>
        <v/>
      </c>
      <c r="BI500"/>
      <c r="BJ500"/>
      <c r="BM500" s="80">
        <f t="shared" si="232"/>
        <v>6</v>
      </c>
      <c r="BN500" s="80" t="str">
        <f t="shared" si="237"/>
        <v>xxxxxxx</v>
      </c>
      <c r="BO500" s="80" t="e">
        <f t="shared" si="233"/>
        <v>#N/A</v>
      </c>
      <c r="BP500" s="79"/>
    </row>
    <row r="501" spans="3:68" ht="38.25" hidden="1" customHeight="1" x14ac:dyDescent="0.25">
      <c r="C501" s="707"/>
      <c r="D501" s="27"/>
      <c r="E501" s="641"/>
      <c r="F501" s="641"/>
      <c r="G501" s="641"/>
      <c r="H501" s="641"/>
      <c r="I501" s="27" t="s">
        <v>49</v>
      </c>
      <c r="J501" s="284"/>
      <c r="K501" s="582"/>
      <c r="L501" s="587"/>
      <c r="M501" s="587"/>
      <c r="N501" s="587"/>
      <c r="O501" s="58"/>
      <c r="P501"/>
      <c r="Q501" s="138">
        <v>1</v>
      </c>
      <c r="S501" s="139">
        <v>1</v>
      </c>
      <c r="T501" s="454">
        <v>1</v>
      </c>
      <c r="W501" s="719"/>
      <c r="X501" s="443" t="s">
        <v>49</v>
      </c>
      <c r="Y501" s="694" t="str">
        <f t="shared" si="234"/>
        <v/>
      </c>
      <c r="Z501" s="694"/>
      <c r="AA501" s="694"/>
      <c r="AB501" s="695"/>
      <c r="AC501" s="443" t="s">
        <v>49</v>
      </c>
      <c r="AD501" s="670" t="str">
        <f t="shared" si="226"/>
        <v/>
      </c>
      <c r="AE501" s="670"/>
      <c r="AF501" s="670"/>
      <c r="AG501" s="671"/>
      <c r="AH501" s="455" t="str">
        <f t="shared" si="235"/>
        <v/>
      </c>
      <c r="AI501" s="455" t="str">
        <f t="shared" si="236"/>
        <v/>
      </c>
      <c r="AL501" s="450" t="str">
        <f t="shared" si="238"/>
        <v/>
      </c>
      <c r="AM501" s="450" t="str">
        <f t="shared" si="239"/>
        <v/>
      </c>
      <c r="AN501" s="452" t="str">
        <f t="shared" si="240"/>
        <v/>
      </c>
      <c r="AO501" s="452" t="str">
        <f t="shared" si="241"/>
        <v/>
      </c>
      <c r="AP501" s="448">
        <f t="shared" si="242"/>
        <v>0</v>
      </c>
      <c r="AT501" s="448">
        <v>11</v>
      </c>
      <c r="AU501" s="449" t="str">
        <f t="array" ref="AU501">IF($AT501&gt;$AR$490,"",INDEX(AL$491:AL$505,MATCH($AT501,$AP$491:$AP$505,0)))</f>
        <v/>
      </c>
      <c r="AV501" s="449" t="str">
        <f t="array" ref="AV501">IF($AT501&gt;$AR$490,"",INDEX(AM$491:AM$505,MATCH($AT501,$AP$491:$AP$505,0)))</f>
        <v/>
      </c>
      <c r="AW501" s="449" t="str">
        <f t="array" ref="AW501">IF($AT501&gt;$AR$490,"",INDEX(AN$491:AN$505,MATCH($AT501,$AP$491:$AP$505,0)))</f>
        <v/>
      </c>
      <c r="AX501" s="449" t="str">
        <f t="array" ref="AX501">IF($AT501&gt;$AR$490,"",INDEX(AO$491:AO$505,MATCH($AT501,$AP$491:$AP$505,0)))</f>
        <v/>
      </c>
      <c r="BI501"/>
      <c r="BJ501"/>
      <c r="BM501" s="80">
        <f t="shared" si="232"/>
        <v>6</v>
      </c>
      <c r="BN501" s="80" t="str">
        <f t="shared" si="237"/>
        <v>xxxxxxx</v>
      </c>
      <c r="BO501" s="80" t="e">
        <f t="shared" si="233"/>
        <v>#N/A</v>
      </c>
      <c r="BP501" s="79"/>
    </row>
    <row r="502" spans="3:68" ht="38.25" hidden="1" customHeight="1" x14ac:dyDescent="0.25">
      <c r="C502" s="707"/>
      <c r="D502" s="27"/>
      <c r="E502" s="641"/>
      <c r="F502" s="641"/>
      <c r="G502" s="641"/>
      <c r="H502" s="641"/>
      <c r="I502" s="27" t="s">
        <v>49</v>
      </c>
      <c r="J502" s="284"/>
      <c r="K502" s="582"/>
      <c r="L502" s="587"/>
      <c r="M502" s="587"/>
      <c r="N502" s="587"/>
      <c r="O502" s="58"/>
      <c r="P502"/>
      <c r="Q502" s="138">
        <v>1</v>
      </c>
      <c r="S502" s="139">
        <v>1</v>
      </c>
      <c r="T502" s="454">
        <v>1</v>
      </c>
      <c r="W502" s="719"/>
      <c r="X502" s="443" t="s">
        <v>49</v>
      </c>
      <c r="Y502" s="694" t="str">
        <f t="shared" si="234"/>
        <v/>
      </c>
      <c r="Z502" s="694"/>
      <c r="AA502" s="694"/>
      <c r="AB502" s="695"/>
      <c r="AC502" s="443" t="s">
        <v>49</v>
      </c>
      <c r="AD502" s="670" t="str">
        <f t="shared" si="226"/>
        <v/>
      </c>
      <c r="AE502" s="670"/>
      <c r="AF502" s="670"/>
      <c r="AG502" s="671"/>
      <c r="AH502" s="455" t="str">
        <f t="shared" si="235"/>
        <v/>
      </c>
      <c r="AI502" s="455" t="str">
        <f t="shared" si="236"/>
        <v/>
      </c>
      <c r="AL502" s="450" t="str">
        <f t="shared" si="238"/>
        <v/>
      </c>
      <c r="AM502" s="450" t="str">
        <f t="shared" si="239"/>
        <v/>
      </c>
      <c r="AN502" s="452" t="str">
        <f t="shared" si="240"/>
        <v/>
      </c>
      <c r="AO502" s="452" t="str">
        <f t="shared" si="241"/>
        <v/>
      </c>
      <c r="AP502" s="448">
        <f t="shared" si="242"/>
        <v>0</v>
      </c>
      <c r="AT502" s="448">
        <v>12</v>
      </c>
      <c r="AU502" s="449" t="str">
        <f t="array" ref="AU502">IF($AT502&gt;$AR$490,"",INDEX(AL$491:AL$505,MATCH($AT502,$AP$491:$AP$505,0)))</f>
        <v/>
      </c>
      <c r="AV502" s="449" t="str">
        <f t="array" ref="AV502">IF($AT502&gt;$AR$490,"",INDEX(AM$491:AM$505,MATCH($AT502,$AP$491:$AP$505,0)))</f>
        <v/>
      </c>
      <c r="AW502" s="449" t="str">
        <f t="array" ref="AW502">IF($AT502&gt;$AR$490,"",INDEX(AN$491:AN$505,MATCH($AT502,$AP$491:$AP$505,0)))</f>
        <v/>
      </c>
      <c r="AX502" s="449" t="str">
        <f t="array" ref="AX502">IF($AT502&gt;$AR$490,"",INDEX(AO$491:AO$505,MATCH($AT502,$AP$491:$AP$505,0)))</f>
        <v/>
      </c>
      <c r="BI502"/>
      <c r="BJ502"/>
      <c r="BM502" s="80">
        <f t="shared" si="232"/>
        <v>6</v>
      </c>
      <c r="BN502" s="80" t="str">
        <f t="shared" si="237"/>
        <v>xxxxxxx</v>
      </c>
      <c r="BO502" s="80" t="e">
        <f t="shared" si="233"/>
        <v>#N/A</v>
      </c>
      <c r="BP502" s="79"/>
    </row>
    <row r="503" spans="3:68" ht="37.5" hidden="1" customHeight="1" x14ac:dyDescent="0.25">
      <c r="C503" s="707"/>
      <c r="D503" s="27"/>
      <c r="E503" s="641"/>
      <c r="F503" s="641"/>
      <c r="G503" s="641"/>
      <c r="H503" s="641"/>
      <c r="I503" s="27" t="s">
        <v>49</v>
      </c>
      <c r="J503" s="284"/>
      <c r="K503" s="582"/>
      <c r="L503" s="587"/>
      <c r="M503" s="587"/>
      <c r="N503" s="587"/>
      <c r="O503" s="58"/>
      <c r="P503"/>
      <c r="Q503" s="138">
        <v>1</v>
      </c>
      <c r="S503" s="139">
        <v>1</v>
      </c>
      <c r="T503" s="454">
        <v>1</v>
      </c>
      <c r="W503" s="719"/>
      <c r="X503" s="443" t="s">
        <v>49</v>
      </c>
      <c r="Y503" s="694" t="str">
        <f t="shared" si="234"/>
        <v/>
      </c>
      <c r="Z503" s="694"/>
      <c r="AA503" s="694"/>
      <c r="AB503" s="695"/>
      <c r="AC503" s="443" t="s">
        <v>49</v>
      </c>
      <c r="AD503" s="670" t="str">
        <f t="shared" si="226"/>
        <v/>
      </c>
      <c r="AE503" s="670"/>
      <c r="AF503" s="670"/>
      <c r="AG503" s="671"/>
      <c r="AH503" s="455" t="str">
        <f t="shared" si="235"/>
        <v/>
      </c>
      <c r="AI503" s="455" t="str">
        <f t="shared" si="236"/>
        <v/>
      </c>
      <c r="AL503" s="450" t="str">
        <f t="shared" si="238"/>
        <v/>
      </c>
      <c r="AM503" s="450" t="str">
        <f t="shared" si="239"/>
        <v/>
      </c>
      <c r="AN503" s="452" t="str">
        <f t="shared" si="240"/>
        <v/>
      </c>
      <c r="AO503" s="452" t="str">
        <f t="shared" si="241"/>
        <v/>
      </c>
      <c r="AP503" s="448">
        <f t="shared" si="242"/>
        <v>0</v>
      </c>
      <c r="AT503" s="448">
        <v>13</v>
      </c>
      <c r="AU503" s="449" t="str">
        <f t="array" ref="AU503">IF($AT503&gt;$AR$490,"",INDEX(AL$491:AL$505,MATCH($AT503,$AP$491:$AP$505,0)))</f>
        <v/>
      </c>
      <c r="AV503" s="449" t="str">
        <f t="array" ref="AV503">IF($AT503&gt;$AR$490,"",INDEX(AM$491:AM$505,MATCH($AT503,$AP$491:$AP$505,0)))</f>
        <v/>
      </c>
      <c r="AW503" s="449" t="str">
        <f t="array" ref="AW503">IF($AT503&gt;$AR$490,"",INDEX(AN$491:AN$505,MATCH($AT503,$AP$491:$AP$505,0)))</f>
        <v/>
      </c>
      <c r="AX503" s="449" t="str">
        <f t="array" ref="AX503">IF($AT503&gt;$AR$490,"",INDEX(AO$491:AO$505,MATCH($AT503,$AP$491:$AP$505,0)))</f>
        <v/>
      </c>
      <c r="BI503"/>
      <c r="BJ503"/>
      <c r="BM503" s="80">
        <f t="shared" si="232"/>
        <v>6</v>
      </c>
      <c r="BN503" s="80" t="str">
        <f t="shared" si="237"/>
        <v>xxxxxxx</v>
      </c>
      <c r="BO503" s="80" t="e">
        <f t="shared" si="233"/>
        <v>#N/A</v>
      </c>
      <c r="BP503" s="79"/>
    </row>
    <row r="504" spans="3:68" ht="37.5" hidden="1" customHeight="1" x14ac:dyDescent="0.25">
      <c r="C504" s="707"/>
      <c r="D504" s="27"/>
      <c r="E504" s="641"/>
      <c r="F504" s="641"/>
      <c r="G504" s="641"/>
      <c r="H504" s="641"/>
      <c r="I504" s="27" t="s">
        <v>49</v>
      </c>
      <c r="J504" s="284"/>
      <c r="K504" s="582"/>
      <c r="L504" s="587"/>
      <c r="M504" s="587"/>
      <c r="N504" s="587"/>
      <c r="O504" s="58"/>
      <c r="P504"/>
      <c r="Q504" s="138">
        <v>1</v>
      </c>
      <c r="S504" s="139">
        <v>1</v>
      </c>
      <c r="T504" s="454">
        <v>1</v>
      </c>
      <c r="W504" s="719"/>
      <c r="X504" s="443" t="s">
        <v>49</v>
      </c>
      <c r="Y504" s="694" t="str">
        <f t="shared" si="234"/>
        <v/>
      </c>
      <c r="Z504" s="694"/>
      <c r="AA504" s="694"/>
      <c r="AB504" s="695"/>
      <c r="AC504" s="443" t="s">
        <v>49</v>
      </c>
      <c r="AD504" s="670" t="str">
        <f t="shared" si="226"/>
        <v/>
      </c>
      <c r="AE504" s="670"/>
      <c r="AF504" s="670"/>
      <c r="AG504" s="671"/>
      <c r="AH504" s="455" t="str">
        <f t="shared" si="235"/>
        <v/>
      </c>
      <c r="AI504" s="455" t="str">
        <f t="shared" si="236"/>
        <v/>
      </c>
      <c r="AL504" s="450" t="str">
        <f t="shared" si="238"/>
        <v/>
      </c>
      <c r="AM504" s="450" t="str">
        <f t="shared" si="239"/>
        <v/>
      </c>
      <c r="AN504" s="452" t="str">
        <f t="shared" si="240"/>
        <v/>
      </c>
      <c r="AO504" s="452" t="str">
        <f t="shared" si="241"/>
        <v/>
      </c>
      <c r="AP504" s="448">
        <f t="shared" si="242"/>
        <v>0</v>
      </c>
      <c r="AT504" s="448">
        <v>14</v>
      </c>
      <c r="AU504" s="449" t="str">
        <f t="array" ref="AU504">IF($AT504&gt;$AR$490,"",INDEX(AL$491:AL$505,MATCH($AT504,$AP$491:$AP$505,0)))</f>
        <v/>
      </c>
      <c r="AV504" s="449" t="str">
        <f t="array" ref="AV504">IF($AT504&gt;$AR$490,"",INDEX(AM$491:AM$505,MATCH($AT504,$AP$491:$AP$505,0)))</f>
        <v/>
      </c>
      <c r="AW504" s="449" t="str">
        <f t="array" ref="AW504">IF($AT504&gt;$AR$490,"",INDEX(AN$491:AN$505,MATCH($AT504,$AP$491:$AP$505,0)))</f>
        <v/>
      </c>
      <c r="AX504" s="449" t="str">
        <f t="array" ref="AX504">IF($AT504&gt;$AR$490,"",INDEX(AO$491:AO$505,MATCH($AT504,$AP$491:$AP$505,0)))</f>
        <v/>
      </c>
      <c r="BI504"/>
      <c r="BJ504"/>
      <c r="BM504" s="80">
        <f t="shared" si="232"/>
        <v>6</v>
      </c>
      <c r="BN504" s="80" t="str">
        <f t="shared" si="237"/>
        <v>xxxxxxx</v>
      </c>
      <c r="BO504" s="80" t="e">
        <f t="shared" si="233"/>
        <v>#N/A</v>
      </c>
      <c r="BP504" s="79"/>
    </row>
    <row r="505" spans="3:68" ht="37.5" hidden="1" customHeight="1" x14ac:dyDescent="0.25">
      <c r="C505" s="707"/>
      <c r="D505" s="27"/>
      <c r="E505" s="641"/>
      <c r="F505" s="641"/>
      <c r="G505" s="641"/>
      <c r="H505" s="641"/>
      <c r="I505" s="27" t="s">
        <v>49</v>
      </c>
      <c r="J505" s="289"/>
      <c r="K505" s="585"/>
      <c r="L505" s="587"/>
      <c r="M505" s="587"/>
      <c r="N505" s="587"/>
      <c r="O505" s="58"/>
      <c r="P505"/>
      <c r="Q505" s="138">
        <v>1</v>
      </c>
      <c r="S505" s="139">
        <v>1</v>
      </c>
      <c r="T505" s="454">
        <v>1</v>
      </c>
      <c r="W505" s="719"/>
      <c r="X505" s="443" t="s">
        <v>49</v>
      </c>
      <c r="Y505" s="694" t="str">
        <f t="shared" si="234"/>
        <v/>
      </c>
      <c r="Z505" s="694"/>
      <c r="AA505" s="694"/>
      <c r="AB505" s="695"/>
      <c r="AC505" s="443" t="s">
        <v>49</v>
      </c>
      <c r="AD505" s="670" t="str">
        <f t="shared" si="226"/>
        <v/>
      </c>
      <c r="AE505" s="670"/>
      <c r="AF505" s="670"/>
      <c r="AG505" s="671"/>
      <c r="AH505" s="455" t="str">
        <f t="shared" si="235"/>
        <v/>
      </c>
      <c r="AI505" s="455" t="str">
        <f t="shared" si="236"/>
        <v/>
      </c>
      <c r="AL505" s="450" t="str">
        <f t="shared" si="238"/>
        <v/>
      </c>
      <c r="AM505" s="450" t="str">
        <f t="shared" si="239"/>
        <v/>
      </c>
      <c r="AN505" s="452" t="str">
        <f t="shared" si="240"/>
        <v/>
      </c>
      <c r="AO505" s="452" t="str">
        <f t="shared" si="241"/>
        <v/>
      </c>
      <c r="AP505" s="448">
        <f t="shared" si="242"/>
        <v>0</v>
      </c>
      <c r="AT505" s="448">
        <v>15</v>
      </c>
      <c r="AU505" s="449" t="str">
        <f t="array" ref="AU505">IF($AT505&gt;$AR$490,"",INDEX(AL$491:AL$505,MATCH($AT505,$AP$491:$AP$505,0)))</f>
        <v/>
      </c>
      <c r="AV505" s="449" t="str">
        <f t="array" ref="AV505">IF($AT505&gt;$AR$490,"",INDEX(AM$491:AM$505,MATCH($AT505,$AP$491:$AP$505,0)))</f>
        <v/>
      </c>
      <c r="AW505" s="449" t="str">
        <f t="array" ref="AW505">IF($AT505&gt;$AR$490,"",INDEX(AN$491:AN$505,MATCH($AT505,$AP$491:$AP$505,0)))</f>
        <v/>
      </c>
      <c r="AX505" s="449" t="str">
        <f t="array" ref="AX505">IF($AT505&gt;$AR$490,"",INDEX(AO$491:AO$505,MATCH($AT505,$AP$491:$AP$505,0)))</f>
        <v/>
      </c>
      <c r="BI505"/>
      <c r="BJ505"/>
      <c r="BM505" s="80">
        <f t="shared" si="232"/>
        <v>6</v>
      </c>
      <c r="BN505" s="80" t="str">
        <f t="shared" si="237"/>
        <v>xxxxxxx</v>
      </c>
      <c r="BO505" s="80" t="e">
        <f t="shared" si="233"/>
        <v>#N/A</v>
      </c>
      <c r="BP505" s="79"/>
    </row>
    <row r="506" spans="3:68" hidden="1" x14ac:dyDescent="0.25">
      <c r="C506" s="154"/>
      <c r="D506" s="155"/>
      <c r="E506" s="155"/>
      <c r="F506" s="155"/>
      <c r="G506" s="155"/>
      <c r="H506" s="155"/>
      <c r="I506" s="155"/>
      <c r="J506" s="155"/>
      <c r="BI506"/>
      <c r="BJ506"/>
      <c r="BM506" s="80"/>
      <c r="BN506" s="79"/>
      <c r="BO506" s="79"/>
      <c r="BP506" s="79"/>
    </row>
    <row r="507" spans="3:68" ht="0.95" hidden="1" customHeight="1" x14ac:dyDescent="0.25">
      <c r="C507" s="259"/>
      <c r="D507" s="260"/>
      <c r="E507" s="260"/>
      <c r="F507" s="260"/>
      <c r="G507" s="260"/>
      <c r="H507" s="260"/>
      <c r="I507" s="260"/>
      <c r="J507" s="260"/>
      <c r="BI507"/>
      <c r="BJ507"/>
      <c r="BM507" s="80"/>
      <c r="BN507" s="79"/>
      <c r="BO507" s="79"/>
      <c r="BP507" s="79"/>
    </row>
    <row r="508" spans="3:68" ht="0.95" hidden="1" customHeight="1" x14ac:dyDescent="0.25">
      <c r="C508" s="259"/>
      <c r="D508" s="260"/>
      <c r="E508" s="260"/>
      <c r="F508" s="260"/>
      <c r="G508" s="260"/>
      <c r="H508" s="260"/>
      <c r="I508" s="260"/>
      <c r="J508" s="260"/>
      <c r="BI508"/>
      <c r="BJ508"/>
      <c r="BM508" s="80"/>
      <c r="BN508" s="79"/>
      <c r="BO508" s="79"/>
      <c r="BP508" s="79"/>
    </row>
    <row r="509" spans="3:68" hidden="1" x14ac:dyDescent="0.25">
      <c r="C509" s="154"/>
      <c r="D509" s="155"/>
      <c r="E509" s="155"/>
      <c r="F509" s="155"/>
      <c r="G509" s="155"/>
      <c r="H509" s="155"/>
      <c r="I509" s="155"/>
      <c r="J509" s="155"/>
      <c r="W509" s="456" t="s">
        <v>89</v>
      </c>
      <c r="X509" s="457"/>
      <c r="Y509" s="456" t="s">
        <v>90</v>
      </c>
      <c r="Z509" s="458"/>
      <c r="AA509" s="118"/>
      <c r="AC509" s="456" t="str">
        <f>W509</f>
        <v>BENEFITS SECTION</v>
      </c>
      <c r="AD509" s="459"/>
      <c r="AF509" s="456" t="s">
        <v>90</v>
      </c>
      <c r="AG509" s="460"/>
    </row>
    <row r="510" spans="3:68" ht="15" hidden="1" customHeight="1" x14ac:dyDescent="0.25">
      <c r="C510" s="154"/>
      <c r="D510" s="155"/>
      <c r="E510" s="155"/>
      <c r="F510" s="155"/>
      <c r="G510" s="155"/>
      <c r="H510" s="155"/>
      <c r="I510" s="155"/>
      <c r="J510" s="155"/>
      <c r="W510" s="457"/>
      <c r="X510" s="457"/>
      <c r="Y510" s="457"/>
      <c r="Z510" s="458"/>
      <c r="AA510" s="118"/>
      <c r="AC510" s="457"/>
      <c r="AD510" s="459"/>
      <c r="AF510" s="457"/>
      <c r="AG510" s="460"/>
    </row>
    <row r="511" spans="3:68" hidden="1" x14ac:dyDescent="0.25">
      <c r="C511" s="154"/>
      <c r="D511" s="155"/>
      <c r="E511" s="155"/>
      <c r="F511" s="155"/>
      <c r="G511" s="155"/>
      <c r="H511" s="155"/>
      <c r="I511" s="155"/>
      <c r="J511" s="155"/>
      <c r="W511" s="461" t="s">
        <v>15</v>
      </c>
      <c r="X511" s="461" t="s">
        <v>91</v>
      </c>
      <c r="Y511" s="461" t="s">
        <v>15</v>
      </c>
      <c r="Z511" s="461" t="s">
        <v>92</v>
      </c>
      <c r="AA511" s="118"/>
      <c r="AC511" s="462" t="str">
        <f>W511</f>
        <v>Sample REDD+ Actions</v>
      </c>
      <c r="AD511" s="462" t="str">
        <f>X511</f>
        <v>Sample Benefits</v>
      </c>
      <c r="AE511" s="411" t="s">
        <v>43</v>
      </c>
      <c r="AF511" s="462" t="s">
        <v>15</v>
      </c>
      <c r="AG511" s="377" t="s">
        <v>92</v>
      </c>
      <c r="AH511" s="463" t="s">
        <v>43</v>
      </c>
      <c r="AL511" s="335"/>
    </row>
    <row r="512" spans="3:68" hidden="1" x14ac:dyDescent="0.25">
      <c r="C512" s="154"/>
      <c r="D512" s="155"/>
      <c r="E512" s="155"/>
      <c r="F512" s="155"/>
      <c r="G512" s="155"/>
      <c r="H512" s="155"/>
      <c r="I512" s="155"/>
      <c r="J512" s="155"/>
      <c r="W512" s="594" t="str">
        <f>$W$113</f>
        <v>CLICK FOR AN EXAMPLE:</v>
      </c>
      <c r="X512" s="594" t="str">
        <f>$X$113</f>
        <v>(To see a sample benefit, first select a sample REDD+ action from the drop-down list on the left)</v>
      </c>
      <c r="Y512" s="594" t="str">
        <f>$Y$113</f>
        <v>CLICK FOR AN EXAMPLE:</v>
      </c>
      <c r="Z512" s="594" t="str">
        <f>$Z$113</f>
        <v>(To see a sample risk, first select a sample REDD+ action from the drop-down list on the left)</v>
      </c>
      <c r="AA512" s="411" t="s">
        <v>43</v>
      </c>
      <c r="AC512" s="464" t="str">
        <f>W512</f>
        <v>CLICK FOR AN EXAMPLE:</v>
      </c>
      <c r="AD512" s="465" t="str">
        <f>X512</f>
        <v>(To see a sample benefit, first select a sample REDD+ action from the drop-down list on the left)</v>
      </c>
      <c r="AE512" s="466">
        <v>1</v>
      </c>
      <c r="AF512" s="464" t="str">
        <f>Y512</f>
        <v>CLICK FOR AN EXAMPLE:</v>
      </c>
      <c r="AG512" s="464" t="str">
        <f>Z512</f>
        <v>(To see a sample risk, first select a sample REDD+ action from the drop-down list on the left)</v>
      </c>
      <c r="AH512" s="463" t="s">
        <v>43</v>
      </c>
    </row>
    <row r="513" spans="3:68" hidden="1" x14ac:dyDescent="0.25">
      <c r="W513" s="388" t="s">
        <v>289</v>
      </c>
      <c r="X513" s="388" t="s">
        <v>140</v>
      </c>
      <c r="Y513" s="388" t="s">
        <v>289</v>
      </c>
      <c r="Z513" s="388" t="s">
        <v>328</v>
      </c>
      <c r="AA513" s="467" t="s">
        <v>104</v>
      </c>
      <c r="AC513" s="468" t="str">
        <f>CONCATENATE(AA513,"     ", W513)</f>
        <v>e.g.:     Overarching.</v>
      </c>
      <c r="AD513" s="468" t="str">
        <f>CONCATENATE(AA513,"     ", X513)</f>
        <v>e.g.:     As a result of the awareness-raising work of the REDD+ programme, local communities and private companies better understand the value of forest ecosystem services, and incorporate this into their planning. Ecosystem services are better maintained.</v>
      </c>
      <c r="AE513" s="466">
        <v>2</v>
      </c>
      <c r="AF513" s="468" t="str">
        <f>CONCATENATE(AA513,"     ", Y513)</f>
        <v>e.g.:     Overarching.</v>
      </c>
      <c r="AG513" s="468" t="str">
        <f>CONCATENATE(AA513,"     ", Z513)</f>
        <v>e.g.:     As a result of limited information on the value of forests for biodiversity and ecosystem services, REDD+ planning and implementation focuses mainly on reducing emissions, and opportunities for synergy are missed.</v>
      </c>
      <c r="AH513" s="463" t="s">
        <v>43</v>
      </c>
    </row>
    <row r="514" spans="3:68" hidden="1" x14ac:dyDescent="0.25">
      <c r="F514" s="36"/>
      <c r="P514" s="52"/>
      <c r="S514" s="52"/>
      <c r="W514" s="388" t="s">
        <v>329</v>
      </c>
      <c r="X514" s="388" t="s">
        <v>139</v>
      </c>
      <c r="Y514" s="388" t="s">
        <v>330</v>
      </c>
      <c r="Z514" s="388" t="s">
        <v>331</v>
      </c>
      <c r="AA514" s="467" t="str">
        <f>$AA$214</f>
        <v>e.g.:</v>
      </c>
      <c r="AC514" s="468" t="str">
        <f>CONCATENATE(AA514,"     ", W514)</f>
        <v>e.g.:     Landscape scale planning and coordination.</v>
      </c>
      <c r="AD514" s="468" t="str">
        <f>CONCATENATE(AA514,"     ", X514)</f>
        <v>e.g.:     Planning that prioritizes the protection of natural forest halts the decline in availability of non-timber forest products.</v>
      </c>
      <c r="AE514" s="466">
        <v>3</v>
      </c>
      <c r="AF514" s="468" t="str">
        <f>CONCATENATE(AA514,"     ", Y514)</f>
        <v>e.g.:     Afforestation.</v>
      </c>
      <c r="AG514" s="468" t="str">
        <f>CONCATENATE(AA514,"     ", Z514)</f>
        <v>e.g.:     The afforestation of a grassland ecosystem with high biodiversity value leads to losses in breeding bird populations.</v>
      </c>
      <c r="AH514" s="463" t="s">
        <v>43</v>
      </c>
    </row>
    <row r="515" spans="3:68" hidden="1" x14ac:dyDescent="0.25">
      <c r="F515" s="36"/>
      <c r="P515" s="52"/>
      <c r="S515" s="52"/>
      <c r="X515" s="470"/>
      <c r="Y515" s="471"/>
    </row>
    <row r="516" spans="3:68" hidden="1" x14ac:dyDescent="0.25">
      <c r="D516" s="96"/>
      <c r="BI516"/>
      <c r="BJ516"/>
      <c r="BK516"/>
      <c r="BL516"/>
      <c r="BM516"/>
      <c r="BN516"/>
      <c r="BO516"/>
      <c r="BP516"/>
    </row>
    <row r="517" spans="3:68" hidden="1" x14ac:dyDescent="0.25">
      <c r="BI517"/>
      <c r="BJ517"/>
      <c r="BK517"/>
      <c r="BL517"/>
      <c r="BM517"/>
      <c r="BN517"/>
      <c r="BO517"/>
      <c r="BP517"/>
    </row>
    <row r="518" spans="3:68" hidden="1" x14ac:dyDescent="0.25">
      <c r="BI518"/>
      <c r="BJ518"/>
      <c r="BK518"/>
      <c r="BL518"/>
      <c r="BM518"/>
      <c r="BN518"/>
      <c r="BO518"/>
      <c r="BP518"/>
    </row>
    <row r="519" spans="3:68" hidden="1" x14ac:dyDescent="0.25">
      <c r="BI519"/>
      <c r="BJ519"/>
      <c r="BK519"/>
      <c r="BL519"/>
      <c r="BM519"/>
      <c r="BN519"/>
      <c r="BO519"/>
      <c r="BP519"/>
    </row>
    <row r="520" spans="3:68" hidden="1" x14ac:dyDescent="0.25">
      <c r="N520" s="101"/>
      <c r="BI520"/>
      <c r="BJ520"/>
      <c r="BK520"/>
      <c r="BL520"/>
      <c r="BM520"/>
      <c r="BN520"/>
      <c r="BO520"/>
      <c r="BP520"/>
    </row>
    <row r="521" spans="3:68" hidden="1" x14ac:dyDescent="0.25">
      <c r="D521" s="97"/>
      <c r="N521" s="101"/>
      <c r="BH521" s="100" t="s">
        <v>43</v>
      </c>
      <c r="BI521"/>
      <c r="BJ521"/>
      <c r="BK521"/>
      <c r="BL521"/>
      <c r="BM521"/>
      <c r="BN521"/>
      <c r="BO521"/>
      <c r="BP521"/>
    </row>
    <row r="522" spans="3:68" hidden="1" x14ac:dyDescent="0.25">
      <c r="D522" s="98"/>
      <c r="N522" s="101"/>
      <c r="S522" s="52"/>
      <c r="BH522" s="36" t="s">
        <v>43</v>
      </c>
      <c r="BI522"/>
      <c r="BJ522"/>
      <c r="BK522"/>
      <c r="BL522"/>
      <c r="BM522"/>
      <c r="BN522"/>
      <c r="BO522"/>
      <c r="BP522"/>
    </row>
    <row r="523" spans="3:68" hidden="1" x14ac:dyDescent="0.25">
      <c r="N523" s="101"/>
      <c r="BH523" s="36" t="s">
        <v>43</v>
      </c>
      <c r="BI523"/>
      <c r="BJ523"/>
      <c r="BK523"/>
      <c r="BL523"/>
      <c r="BM523"/>
      <c r="BN523"/>
      <c r="BO523"/>
      <c r="BP523"/>
    </row>
    <row r="524" spans="3:68" hidden="1" x14ac:dyDescent="0.25">
      <c r="N524" s="101"/>
      <c r="BH524" s="36" t="s">
        <v>43</v>
      </c>
      <c r="BI524"/>
      <c r="BJ524"/>
      <c r="BK524"/>
      <c r="BL524"/>
      <c r="BM524"/>
      <c r="BN524"/>
      <c r="BO524"/>
      <c r="BP524"/>
    </row>
    <row r="525" spans="3:68" ht="25.5" hidden="1" x14ac:dyDescent="0.25">
      <c r="C525" s="685" t="str">
        <f>W525</f>
        <v>Safeguard (f) - Actions to address the risks of reversals.</v>
      </c>
      <c r="D525" s="685"/>
      <c r="E525" s="685"/>
      <c r="F525" s="685"/>
      <c r="G525" s="685"/>
      <c r="H525" s="685"/>
      <c r="I525" s="685"/>
      <c r="J525" s="685"/>
      <c r="K525" s="685"/>
      <c r="L525" s="685"/>
      <c r="M525" s="685"/>
      <c r="N525" s="685"/>
      <c r="W525" s="717" t="str">
        <f>CONCATENATE($W$19, " - ",$X$19)</f>
        <v>Safeguard (f) - Actions to address the risks of reversals.</v>
      </c>
      <c r="X525" s="717"/>
      <c r="Y525" s="717"/>
      <c r="Z525" s="717"/>
      <c r="AA525" s="717"/>
      <c r="AB525" s="717"/>
      <c r="AC525" s="717"/>
      <c r="AD525" s="717"/>
      <c r="AE525" s="717"/>
      <c r="AF525" s="717"/>
      <c r="AG525" s="717"/>
      <c r="AH525" s="717"/>
      <c r="BG525" s="36"/>
      <c r="BN525" s="75"/>
      <c r="BO525"/>
      <c r="BP525"/>
    </row>
    <row r="526" spans="3:68" hidden="1" x14ac:dyDescent="0.25">
      <c r="P526"/>
      <c r="S526" s="52"/>
      <c r="BN526" s="75"/>
      <c r="BO526"/>
      <c r="BP526"/>
    </row>
    <row r="527" spans="3:68" ht="18.75" hidden="1" x14ac:dyDescent="0.3">
      <c r="C527" s="7" t="str">
        <f>W527</f>
        <v>How to use</v>
      </c>
      <c r="D527" s="156"/>
      <c r="E527" s="156"/>
      <c r="F527" s="156"/>
      <c r="G527" s="156"/>
      <c r="H527" s="156"/>
      <c r="I527" s="156"/>
      <c r="J527" s="156"/>
      <c r="W527" s="473" t="str">
        <f>$W$39</f>
        <v>How to use</v>
      </c>
      <c r="BN527" s="75"/>
      <c r="BO527"/>
      <c r="BP527"/>
    </row>
    <row r="528" spans="3:68" ht="15" hidden="1" customHeight="1" x14ac:dyDescent="0.3">
      <c r="C528" s="7"/>
      <c r="D528" s="156"/>
      <c r="E528" s="156"/>
      <c r="F528" s="156"/>
      <c r="G528" s="156"/>
      <c r="H528" s="156"/>
      <c r="I528" s="156"/>
      <c r="J528" s="156"/>
      <c r="W528" s="385"/>
      <c r="BN528" s="75"/>
      <c r="BO528"/>
      <c r="BP528"/>
    </row>
    <row r="529" spans="3:72" ht="140.1" hidden="1" customHeight="1" x14ac:dyDescent="0.25">
      <c r="C529" s="705" t="str">
        <f>W529</f>
        <v>Please note that as this safeguard focuses on risks, benefits are not considered for this safeguard.
• Review Key Issues.
• Answer Guiding questions with a ‘Yes’ or ‘No’ (if appropriate). In case you lack information to answer the question, you may choose ‘Don’t know’.
• Import Risks to Table 2.
• Revise and modify the auto-generated risks to ensure it is appropriate in the national context and assign them to particular REDD+ actions. If more than one action is associated with the risk, copy and paste the risk text into one of the empty rows. If the risk does not pertain to a specific REDD+ action, you may categorise it as ‘overarching’.
• Add any other risks relevant to the safeguard.  
• Assign a probability and impact for the particular risk.</v>
      </c>
      <c r="D529" s="705"/>
      <c r="E529" s="705"/>
      <c r="F529" s="705"/>
      <c r="G529" s="705"/>
      <c r="H529" s="705"/>
      <c r="I529" s="705"/>
      <c r="J529" s="705"/>
      <c r="K529" s="705"/>
      <c r="L529" s="705"/>
      <c r="M529" s="282"/>
      <c r="W529" s="746" t="s">
        <v>619</v>
      </c>
      <c r="X529" s="746"/>
      <c r="Y529" s="746"/>
      <c r="Z529" s="746"/>
      <c r="AA529" s="746"/>
      <c r="AB529" s="746"/>
      <c r="AC529" s="746"/>
      <c r="AD529" s="746"/>
      <c r="AE529" s="746"/>
      <c r="AF529" s="386"/>
      <c r="AG529" s="386"/>
      <c r="BN529" s="75"/>
      <c r="BO529"/>
      <c r="BP529"/>
    </row>
    <row r="530" spans="3:72" ht="22.5" hidden="1" customHeight="1" x14ac:dyDescent="0.25">
      <c r="BN530" s="75"/>
      <c r="BO530"/>
      <c r="BP530"/>
    </row>
    <row r="531" spans="3:72" ht="18.75" hidden="1" x14ac:dyDescent="0.3">
      <c r="C531" s="7" t="str">
        <f>W531</f>
        <v>Key issues</v>
      </c>
      <c r="D531" s="158"/>
      <c r="E531" s="158"/>
      <c r="F531" s="158"/>
      <c r="G531" s="158"/>
      <c r="H531" s="158"/>
      <c r="I531" s="158"/>
      <c r="J531" s="158"/>
      <c r="W531" s="473" t="str">
        <f>$W$43</f>
        <v>Key issues</v>
      </c>
      <c r="BN531" s="75"/>
      <c r="BO531"/>
      <c r="BP531"/>
    </row>
    <row r="532" spans="3:72" hidden="1" x14ac:dyDescent="0.25">
      <c r="BN532" s="75"/>
      <c r="BO532"/>
      <c r="BP532"/>
    </row>
    <row r="533" spans="3:72" hidden="1" x14ac:dyDescent="0.25">
      <c r="C533" s="264" t="str">
        <f t="shared" ref="C533:D535" si="243">W533</f>
        <v>1.</v>
      </c>
      <c r="D533" s="630" t="str">
        <f t="shared" si="243"/>
        <v>Analysis of the risk of reversals of emissions reductions, also referred to as ‘non-permanence’.</v>
      </c>
      <c r="E533" s="630"/>
      <c r="F533" s="630"/>
      <c r="G533" s="630"/>
      <c r="H533" s="630"/>
      <c r="I533" s="630"/>
      <c r="J533" s="630"/>
      <c r="K533" s="630"/>
      <c r="L533" s="630"/>
      <c r="M533" s="280"/>
      <c r="N533" s="324" t="s">
        <v>593</v>
      </c>
      <c r="W533" s="387" t="s">
        <v>492</v>
      </c>
      <c r="X533" s="388" t="s">
        <v>535</v>
      </c>
      <c r="Y533" s="389"/>
      <c r="Z533" s="389"/>
      <c r="AA533" s="389"/>
      <c r="AB533" s="389"/>
      <c r="BG533" s="36"/>
      <c r="BN533" s="75"/>
      <c r="BO533"/>
      <c r="BP533"/>
    </row>
    <row r="534" spans="3:72" ht="15" hidden="1" customHeight="1" x14ac:dyDescent="0.25">
      <c r="C534" s="264" t="str">
        <f t="shared" si="243"/>
        <v>2.</v>
      </c>
      <c r="D534" s="630" t="str">
        <f t="shared" si="243"/>
        <v>National Forest Monitoring System (NFMS) may be designed to detect and provide information on reversals.</v>
      </c>
      <c r="E534" s="630"/>
      <c r="F534" s="630"/>
      <c r="G534" s="630"/>
      <c r="H534" s="630"/>
      <c r="I534" s="630"/>
      <c r="J534" s="630"/>
      <c r="K534" s="630"/>
      <c r="L534" s="630"/>
      <c r="M534" s="280"/>
      <c r="N534" s="324" t="s">
        <v>593</v>
      </c>
      <c r="W534" s="387" t="s">
        <v>493</v>
      </c>
      <c r="X534" s="388" t="s">
        <v>536</v>
      </c>
      <c r="Y534" s="389"/>
      <c r="Z534" s="389"/>
      <c r="AA534" s="389"/>
      <c r="AB534" s="389"/>
      <c r="BG534" s="36"/>
      <c r="BN534" s="75"/>
      <c r="BO534"/>
      <c r="BP534"/>
    </row>
    <row r="535" spans="3:72" ht="30" hidden="1" customHeight="1" x14ac:dyDescent="0.25">
      <c r="C535" s="264" t="str">
        <f t="shared" si="243"/>
        <v>3.</v>
      </c>
      <c r="D535" s="630" t="str">
        <f t="shared" si="243"/>
        <v>Plausible reference scenarios for REDD+ that give a reasonable indication of the risk of deforestation in the absence of REDD+. If this is underestimated, then REDD+ successes may be at a greater risk of reversal.</v>
      </c>
      <c r="E535" s="630"/>
      <c r="F535" s="630"/>
      <c r="G535" s="630"/>
      <c r="H535" s="630"/>
      <c r="I535" s="630"/>
      <c r="J535" s="630"/>
      <c r="K535" s="630"/>
      <c r="L535" s="630"/>
      <c r="M535" s="280"/>
      <c r="N535" s="324" t="s">
        <v>593</v>
      </c>
      <c r="W535" s="387" t="s">
        <v>498</v>
      </c>
      <c r="X535" s="388" t="s">
        <v>537</v>
      </c>
      <c r="Y535" s="389"/>
      <c r="Z535" s="389"/>
      <c r="AA535" s="389"/>
      <c r="AB535" s="389"/>
      <c r="BG535" s="36"/>
      <c r="BN535" s="75"/>
      <c r="BO535"/>
      <c r="BP535"/>
    </row>
    <row r="536" spans="3:72" ht="0.95" hidden="1" customHeight="1" x14ac:dyDescent="0.25">
      <c r="C536" s="264"/>
      <c r="D536" s="262"/>
      <c r="E536" s="262"/>
      <c r="F536" s="262"/>
      <c r="G536" s="262"/>
      <c r="H536" s="262"/>
      <c r="I536" s="262"/>
      <c r="J536" s="262"/>
      <c r="K536" s="262"/>
      <c r="L536" s="262"/>
      <c r="M536" s="280"/>
      <c r="W536" s="390"/>
      <c r="X536" s="391"/>
      <c r="Y536" s="389"/>
      <c r="Z536" s="389"/>
      <c r="AA536" s="389"/>
      <c r="AB536" s="389"/>
      <c r="BG536" s="36"/>
      <c r="BN536" s="75"/>
      <c r="BO536"/>
      <c r="BP536"/>
    </row>
    <row r="537" spans="3:72" ht="0.95" hidden="1" customHeight="1" x14ac:dyDescent="0.25">
      <c r="C537" s="264"/>
      <c r="D537" s="262"/>
      <c r="E537" s="262"/>
      <c r="F537" s="262"/>
      <c r="G537" s="262"/>
      <c r="H537" s="262"/>
      <c r="I537" s="262"/>
      <c r="J537" s="262"/>
      <c r="K537" s="262"/>
      <c r="L537" s="262"/>
      <c r="M537" s="280"/>
      <c r="W537" s="390"/>
      <c r="X537" s="391"/>
      <c r="Y537" s="389"/>
      <c r="Z537" s="389"/>
      <c r="AA537" s="389"/>
      <c r="AB537" s="389"/>
      <c r="BG537" s="36"/>
      <c r="BN537" s="75"/>
      <c r="BO537"/>
      <c r="BP537"/>
    </row>
    <row r="538" spans="3:72" ht="7.5" hidden="1" customHeight="1" x14ac:dyDescent="0.25">
      <c r="C538" s="157"/>
      <c r="D538" s="157"/>
      <c r="E538" s="157"/>
      <c r="F538" s="157"/>
      <c r="G538" s="157"/>
      <c r="H538" s="157"/>
      <c r="I538" s="157"/>
      <c r="J538" s="157"/>
      <c r="W538" s="392"/>
      <c r="X538" s="393"/>
      <c r="Y538" s="393"/>
      <c r="Z538" s="393"/>
      <c r="AA538" s="393"/>
      <c r="AB538" s="393"/>
      <c r="BG538" s="36"/>
      <c r="BN538" s="83"/>
      <c r="BO538" s="75"/>
      <c r="BP538" s="75"/>
      <c r="BQ538" s="75"/>
      <c r="BR538" s="75"/>
      <c r="BS538" s="75"/>
      <c r="BT538" s="75"/>
    </row>
    <row r="539" spans="3:72" ht="15" hidden="1" customHeight="1" x14ac:dyDescent="0.25">
      <c r="C539" s="642"/>
      <c r="D539" s="642"/>
      <c r="E539" s="642"/>
      <c r="F539" s="642"/>
      <c r="G539" s="642"/>
      <c r="H539" s="642"/>
      <c r="I539" s="642"/>
      <c r="J539" s="642"/>
      <c r="W539" s="474" t="str">
        <f>$W$55</f>
        <v>Click on the "-" icon on the left to minimize the view.</v>
      </c>
      <c r="X539" s="395"/>
      <c r="Y539" s="395"/>
      <c r="Z539" s="395"/>
      <c r="AA539" s="395"/>
      <c r="AB539" s="395"/>
      <c r="AC539" s="395"/>
      <c r="AD539" s="395"/>
      <c r="BN539" s="75"/>
      <c r="BO539" s="75"/>
      <c r="BP539" s="75"/>
      <c r="BQ539" s="75"/>
      <c r="BR539" s="75"/>
      <c r="BS539" s="75"/>
      <c r="BT539" s="75"/>
    </row>
    <row r="540" spans="3:72" ht="15" hidden="1" customHeight="1" x14ac:dyDescent="0.25">
      <c r="C540" s="631"/>
      <c r="D540" s="631"/>
      <c r="E540" s="631"/>
      <c r="F540" s="631"/>
      <c r="G540" s="631"/>
      <c r="H540" s="631"/>
      <c r="I540" s="631"/>
      <c r="J540" s="631"/>
      <c r="W540" s="475" t="str">
        <f>$W$56</f>
        <v>Click on the "+" icon on the left to extend the view and go through the key issues.</v>
      </c>
      <c r="X540" s="397"/>
      <c r="Y540" s="397"/>
      <c r="Z540" s="397"/>
      <c r="AA540" s="397"/>
      <c r="AB540" s="397"/>
      <c r="AC540" s="397"/>
      <c r="AD540" s="397"/>
      <c r="BN540" s="75"/>
      <c r="BO540" s="75"/>
      <c r="BP540" s="75"/>
      <c r="BQ540" s="75"/>
      <c r="BR540" s="75"/>
      <c r="BS540" s="75"/>
      <c r="BT540" s="75"/>
    </row>
    <row r="541" spans="3:72" ht="22.5" hidden="1" customHeight="1" x14ac:dyDescent="0.25">
      <c r="P541"/>
      <c r="S541" s="52"/>
      <c r="X541" s="398"/>
      <c r="Y541" s="399"/>
      <c r="Z541" s="399"/>
      <c r="AA541" s="389"/>
      <c r="AB541" s="389"/>
      <c r="BN541" s="75"/>
      <c r="BO541" s="75"/>
      <c r="BP541" s="75"/>
      <c r="BQ541" s="75"/>
      <c r="BR541" s="75"/>
      <c r="BS541" s="75"/>
      <c r="BT541" s="75"/>
    </row>
    <row r="542" spans="3:72" ht="18.75" hidden="1" x14ac:dyDescent="0.3">
      <c r="C542" s="7" t="str">
        <f>W542</f>
        <v>Guiding questions</v>
      </c>
      <c r="D542" s="158"/>
      <c r="E542" s="158"/>
      <c r="F542" s="158"/>
      <c r="G542" s="158"/>
      <c r="H542" s="158"/>
      <c r="I542" s="158"/>
      <c r="J542" s="158"/>
      <c r="W542" s="473" t="str">
        <f>$W$58</f>
        <v>Guiding questions</v>
      </c>
      <c r="X542" s="399"/>
      <c r="Y542" s="399"/>
      <c r="Z542" s="399"/>
      <c r="AA542" s="389"/>
      <c r="AB542" s="389"/>
      <c r="BN542" s="75"/>
      <c r="BO542" s="75"/>
      <c r="BP542" s="75"/>
      <c r="BQ542" s="75"/>
      <c r="BR542" s="75"/>
      <c r="BS542" s="75"/>
      <c r="BT542" s="75"/>
    </row>
    <row r="543" spans="3:72" ht="15" hidden="1" customHeight="1" x14ac:dyDescent="0.3">
      <c r="C543" s="7"/>
      <c r="D543" s="158"/>
      <c r="E543" s="158"/>
      <c r="F543" s="158"/>
      <c r="G543" s="158"/>
      <c r="H543" s="158"/>
      <c r="I543" s="158"/>
      <c r="J543" s="158"/>
      <c r="W543" s="385"/>
      <c r="X543" s="399"/>
      <c r="Y543" s="399"/>
      <c r="Z543" s="399"/>
      <c r="AA543" s="389"/>
      <c r="AB543" s="389"/>
      <c r="BN543" s="75"/>
      <c r="BO543" s="75"/>
      <c r="BP543" s="75"/>
      <c r="BQ543" s="75"/>
      <c r="BR543" s="75"/>
      <c r="BS543" s="75"/>
      <c r="BT543" s="75"/>
    </row>
    <row r="544" spans="3:72" ht="18.75" hidden="1" customHeight="1" thickBot="1" x14ac:dyDescent="0.35">
      <c r="C544" s="613" t="str">
        <f>$C$60</f>
        <v>Please answer each of the questions below by clicking on the appropriate answer:</v>
      </c>
      <c r="D544" s="613"/>
      <c r="E544" s="613"/>
      <c r="F544" s="613"/>
      <c r="G544" s="613"/>
      <c r="H544" s="613"/>
      <c r="I544" s="613"/>
      <c r="J544" s="613"/>
      <c r="K544" s="613"/>
      <c r="L544" s="613"/>
      <c r="M544" s="279"/>
      <c r="W544" s="385"/>
      <c r="X544" s="704" t="str">
        <f>$X$60</f>
        <v>RELATED TO</v>
      </c>
      <c r="Y544" s="704" t="str">
        <f>$Y$60</f>
        <v>NUMBER</v>
      </c>
      <c r="Z544" s="704" t="str">
        <f>$Z$60</f>
        <v>TRANSLATED VALUE</v>
      </c>
      <c r="AA544" s="771" t="str">
        <f>$AA$60</f>
        <v>IF YES (Benefit)</v>
      </c>
      <c r="AB544" s="704" t="str">
        <f>$AB$60</f>
        <v>IF YES (Risk)</v>
      </c>
      <c r="AC544" s="771" t="str">
        <f>$AC$60</f>
        <v>IF NO (Benefit)</v>
      </c>
      <c r="AD544" s="704" t="str">
        <f>$AD$60</f>
        <v>IF NO (Risk)</v>
      </c>
      <c r="AE544" s="704" t="str">
        <f>$AE$60</f>
        <v>CLASIFIED TEXT</v>
      </c>
      <c r="AF544" s="704"/>
      <c r="AG544" s="704" t="str">
        <f>$AG$60</f>
        <v>SORTED TEXT</v>
      </c>
      <c r="AH544" s="704"/>
      <c r="AJ544" s="704" t="str">
        <f>$AJ$60</f>
        <v>IF "DON'T KNOW"</v>
      </c>
      <c r="AK544" s="704" t="str">
        <f>$AK$60</f>
        <v>AUTOPOPULATED TEXT</v>
      </c>
      <c r="AL544" s="704" t="str">
        <f>$AL$60</f>
        <v>SORTED TEXT</v>
      </c>
      <c r="BG544" s="75"/>
      <c r="BH544" s="75"/>
      <c r="BN544" s="75"/>
      <c r="BO544" s="75"/>
      <c r="BP544" s="75"/>
      <c r="BQ544" s="75"/>
      <c r="BR544" s="75"/>
    </row>
    <row r="545" spans="3:68" ht="26.25" hidden="1" thickBot="1" x14ac:dyDescent="0.3">
      <c r="K545" s="290" t="str">
        <f>$K$61</f>
        <v>Yes</v>
      </c>
      <c r="L545" s="596" t="str">
        <f>$L$61</f>
        <v>No</v>
      </c>
      <c r="M545" s="595" t="str">
        <f>$M$61</f>
        <v>Don't know</v>
      </c>
      <c r="Q545" s="137" t="s">
        <v>128</v>
      </c>
      <c r="S545" s="137" t="s">
        <v>128</v>
      </c>
      <c r="X545" s="704"/>
      <c r="Y545" s="704"/>
      <c r="Z545" s="704"/>
      <c r="AA545" s="771"/>
      <c r="AB545" s="704"/>
      <c r="AC545" s="771"/>
      <c r="AD545" s="704"/>
      <c r="AE545" s="478" t="str">
        <f>$AE$61</f>
        <v>Benefits</v>
      </c>
      <c r="AF545" s="478" t="str">
        <f>$AF$61</f>
        <v>Risks</v>
      </c>
      <c r="AG545" s="479" t="str">
        <f>$AG$61</f>
        <v>Benefits</v>
      </c>
      <c r="AH545" s="479" t="str">
        <f>$AH$61</f>
        <v>Risks</v>
      </c>
      <c r="AJ545" s="704"/>
      <c r="AK545" s="704"/>
      <c r="AL545" s="704"/>
      <c r="BE545" s="36"/>
      <c r="BG545" s="75"/>
      <c r="BH545" s="75"/>
      <c r="BL545"/>
      <c r="BM545"/>
      <c r="BN545"/>
      <c r="BO545"/>
      <c r="BP545"/>
    </row>
    <row r="546" spans="3:68" ht="20.100000000000001" hidden="1" customHeight="1" x14ac:dyDescent="0.25">
      <c r="C546" s="701" t="str">
        <f t="shared" ref="C546:C551" si="244">W546</f>
        <v>1.       Are any of the REDD+ actions identified in Module 1 likely to be vulnerable to:</v>
      </c>
      <c r="D546" s="702"/>
      <c r="E546" s="702"/>
      <c r="F546" s="702"/>
      <c r="G546" s="702"/>
      <c r="H546" s="702"/>
      <c r="I546" s="702"/>
      <c r="J546" s="703"/>
      <c r="K546" s="772"/>
      <c r="L546" s="772"/>
      <c r="M546" s="773"/>
      <c r="Q546" s="162"/>
      <c r="R546" s="401"/>
      <c r="S546" s="138" t="str">
        <f>LOOKUP(Q546,$AG$31:$AH$34)</f>
        <v/>
      </c>
      <c r="W546" s="384" t="s">
        <v>196</v>
      </c>
      <c r="X546" s="402" t="s">
        <v>43</v>
      </c>
      <c r="Y546" s="403">
        <v>1</v>
      </c>
      <c r="Z546" s="499" t="str">
        <f t="shared" ref="Z546:Z551" si="245">S546</f>
        <v/>
      </c>
      <c r="AA546" s="236" t="s">
        <v>43</v>
      </c>
      <c r="AB546" s="119" t="s">
        <v>43</v>
      </c>
      <c r="AC546" s="236" t="s">
        <v>43</v>
      </c>
      <c r="AD546" s="119" t="s">
        <v>43</v>
      </c>
      <c r="AE546" s="406" t="str">
        <f t="shared" ref="AE546" si="246">IF(Z546=TRUE,AA546,AC546)</f>
        <v/>
      </c>
      <c r="AF546" s="406" t="str">
        <f t="shared" ref="AF546" si="247">IF(Z546=TRUE,AB546,AD546)</f>
        <v/>
      </c>
      <c r="AG546" s="491" t="s">
        <v>43</v>
      </c>
      <c r="AH546" s="496" t="str">
        <f t="array" ref="AH546">IFERROR((IF(ROWS(AH$546:AH546)&gt;COUNTA(AF:AF),"",INDEX(AF:AF,SMALL(IF(AF$546:AF$551&lt;&gt;"",ROW(AF$546:AF$551)),ROWS(AH$546:AH546))))),"")</f>
        <v/>
      </c>
      <c r="AI546" s="409">
        <v>1</v>
      </c>
      <c r="AJ546" s="406" t="str">
        <f t="shared" ref="AJ546:AJ551" si="248">W546</f>
        <v>1.       Are any of the REDD+ actions identified in Module 1 likely to be vulnerable to:</v>
      </c>
      <c r="AK546" s="410" t="str">
        <f>IF(((COUNTIF(Z547:Z551,"DK"))&gt;0),AJ546,"")</f>
        <v/>
      </c>
      <c r="AL546" s="406" t="str">
        <f t="array" ref="AL546">IFERROR((IF(ROWS(AL$546:AL546)&gt;COUNTA(AK:AK),"",INDEX(AK:AK,SMALL(IF(AK$546:AK$551&lt;&gt;"",ROW(AK$546:AK$551)),ROWS(AL$546:AL546))))),"")</f>
        <v/>
      </c>
      <c r="AM546" s="411" t="s">
        <v>43</v>
      </c>
      <c r="BG546" s="75"/>
      <c r="BH546" s="75"/>
      <c r="BL546"/>
      <c r="BM546"/>
      <c r="BN546"/>
      <c r="BO546"/>
      <c r="BP546"/>
    </row>
    <row r="547" spans="3:68" s="76" customFormat="1" ht="20.100000000000001" hidden="1" customHeight="1" x14ac:dyDescent="0.25">
      <c r="C547" s="638" t="str">
        <f t="shared" si="244"/>
        <v>1.1.    Climate change (e.g. more frequent drought, flooding)?</v>
      </c>
      <c r="D547" s="639"/>
      <c r="E547" s="639"/>
      <c r="F547" s="639"/>
      <c r="G547" s="639"/>
      <c r="H547" s="639"/>
      <c r="I547" s="639"/>
      <c r="J547" s="640"/>
      <c r="K547" s="174"/>
      <c r="L547" s="167"/>
      <c r="M547" s="167"/>
      <c r="Q547" s="162">
        <v>0</v>
      </c>
      <c r="R547" s="401"/>
      <c r="S547" s="138" t="str">
        <f t="shared" ref="S547:S551" si="249">LOOKUP(Q547,$AG$31:$AH$34)</f>
        <v/>
      </c>
      <c r="T547" s="401"/>
      <c r="U547" s="401"/>
      <c r="V547" s="412"/>
      <c r="W547" s="413" t="s">
        <v>334</v>
      </c>
      <c r="X547" s="402" t="s">
        <v>13</v>
      </c>
      <c r="Y547" s="414">
        <v>2</v>
      </c>
      <c r="Z547" s="499" t="str">
        <f t="shared" si="245"/>
        <v/>
      </c>
      <c r="AA547" s="236" t="s">
        <v>43</v>
      </c>
      <c r="AB547" s="119" t="s">
        <v>216</v>
      </c>
      <c r="AC547" s="236" t="s">
        <v>43</v>
      </c>
      <c r="AD547" s="119" t="s">
        <v>43</v>
      </c>
      <c r="AE547" s="406" t="str">
        <f t="shared" ref="AE547:AE551" si="250">IF(Z547=TRUE,AA547,AC547)</f>
        <v/>
      </c>
      <c r="AF547" s="406" t="str">
        <f t="shared" ref="AF547:AF551" si="251">IF(Z547=TRUE,AB547,AD547)</f>
        <v/>
      </c>
      <c r="AG547" s="420" t="s">
        <v>43</v>
      </c>
      <c r="AH547" s="489" t="str">
        <f t="array" ref="AH547">IFERROR((IF(ROWS(AH$546:AH547)&gt;COUNTA(AF:AF),"",INDEX(AF:AF,SMALL(IF(AF$546:AF$551&lt;&gt;"",ROW(AF$546:AF$551)),ROWS(AH$546:AH547))))),"")</f>
        <v/>
      </c>
      <c r="AI547" s="409">
        <v>2</v>
      </c>
      <c r="AJ547" s="406" t="str">
        <f t="shared" si="248"/>
        <v>1.1.    Climate change (e.g. more frequent drought, flooding)?</v>
      </c>
      <c r="AK547" s="406" t="str">
        <f>IF(Z547="DK",AJ547,"")</f>
        <v/>
      </c>
      <c r="AL547" s="406" t="str">
        <f t="array" ref="AL547">IFERROR((IF(ROWS(AL$546:AL547)&gt;COUNTA(AK:AK),"",INDEX(AK:AK,SMALL(IF(AK$546:AK$551&lt;&gt;"",ROW(AK$546:AK$551)),ROWS(AL$546:AL547))))),"")</f>
        <v/>
      </c>
      <c r="AM547" s="417" t="s">
        <v>43</v>
      </c>
      <c r="AN547" s="412"/>
      <c r="AO547" s="412"/>
      <c r="AP547" s="412"/>
      <c r="AQ547" s="52"/>
      <c r="AR547" s="412"/>
      <c r="AS547" s="412"/>
      <c r="AT547" s="52"/>
      <c r="AU547" s="412"/>
      <c r="AV547" s="412"/>
      <c r="AW547" s="412"/>
      <c r="AX547" s="412"/>
      <c r="AY547" s="412"/>
    </row>
    <row r="548" spans="3:68" s="76" customFormat="1" ht="20.100000000000001" hidden="1" customHeight="1" x14ac:dyDescent="0.25">
      <c r="C548" s="638" t="str">
        <f t="shared" si="244"/>
        <v>1.2.    Wildfire?</v>
      </c>
      <c r="D548" s="639"/>
      <c r="E548" s="639"/>
      <c r="F548" s="639"/>
      <c r="G548" s="639"/>
      <c r="H548" s="639"/>
      <c r="I548" s="639"/>
      <c r="J548" s="640"/>
      <c r="K548" s="174"/>
      <c r="L548" s="167"/>
      <c r="M548" s="167"/>
      <c r="Q548" s="162">
        <v>0</v>
      </c>
      <c r="R548" s="401"/>
      <c r="S548" s="138" t="str">
        <f t="shared" si="249"/>
        <v/>
      </c>
      <c r="T548" s="401"/>
      <c r="U548" s="401"/>
      <c r="V548" s="412"/>
      <c r="W548" s="413" t="s">
        <v>335</v>
      </c>
      <c r="X548" s="402" t="s">
        <v>13</v>
      </c>
      <c r="Y548" s="414">
        <v>3</v>
      </c>
      <c r="Z548" s="499" t="str">
        <f t="shared" si="245"/>
        <v/>
      </c>
      <c r="AA548" s="236" t="s">
        <v>43</v>
      </c>
      <c r="AB548" s="119" t="s">
        <v>164</v>
      </c>
      <c r="AC548" s="236" t="s">
        <v>43</v>
      </c>
      <c r="AD548" s="119" t="s">
        <v>43</v>
      </c>
      <c r="AE548" s="406" t="str">
        <f t="shared" si="250"/>
        <v/>
      </c>
      <c r="AF548" s="406" t="str">
        <f t="shared" si="251"/>
        <v/>
      </c>
      <c r="AG548" s="420" t="s">
        <v>43</v>
      </c>
      <c r="AH548" s="489" t="str">
        <f t="array" ref="AH548">IFERROR((IF(ROWS(AH$546:AH548)&gt;COUNTA(AF:AF),"",INDEX(AF:AF,SMALL(IF(AF$546:AF$551&lt;&gt;"",ROW(AF$546:AF$551)),ROWS(AH$546:AH548))))),"")</f>
        <v/>
      </c>
      <c r="AI548" s="409">
        <v>3</v>
      </c>
      <c r="AJ548" s="406" t="str">
        <f t="shared" si="248"/>
        <v>1.2.    Wildfire?</v>
      </c>
      <c r="AK548" s="406" t="str">
        <f>IF(Z548="DK",AJ548,"")</f>
        <v/>
      </c>
      <c r="AL548" s="406" t="str">
        <f t="array" ref="AL548">IFERROR((IF(ROWS(AL$546:AL548)&gt;COUNTA(AK:AK),"",INDEX(AK:AK,SMALL(IF(AK$546:AK$551&lt;&gt;"",ROW(AK$546:AK$551)),ROWS(AL$546:AL548))))),"")</f>
        <v/>
      </c>
      <c r="AM548" s="417" t="s">
        <v>43</v>
      </c>
      <c r="AN548" s="412"/>
      <c r="AO548" s="412"/>
      <c r="AP548" s="412"/>
      <c r="AQ548" s="52"/>
      <c r="AR548" s="412"/>
      <c r="AS548" s="412"/>
      <c r="AT548" s="52"/>
      <c r="AU548" s="412"/>
      <c r="AV548" s="412"/>
      <c r="AW548" s="412"/>
      <c r="AX548" s="412"/>
      <c r="AY548" s="412"/>
    </row>
    <row r="549" spans="3:68" s="76" customFormat="1" ht="20.100000000000001" hidden="1" customHeight="1" x14ac:dyDescent="0.25">
      <c r="C549" s="638" t="str">
        <f t="shared" si="244"/>
        <v>1.3.    Institutional failure?</v>
      </c>
      <c r="D549" s="639"/>
      <c r="E549" s="639"/>
      <c r="F549" s="639"/>
      <c r="G549" s="639"/>
      <c r="H549" s="639"/>
      <c r="I549" s="639"/>
      <c r="J549" s="640"/>
      <c r="K549" s="174"/>
      <c r="L549" s="167"/>
      <c r="M549" s="167"/>
      <c r="Q549" s="162">
        <v>0</v>
      </c>
      <c r="R549" s="401"/>
      <c r="S549" s="138" t="str">
        <f t="shared" si="249"/>
        <v/>
      </c>
      <c r="T549" s="401"/>
      <c r="U549" s="401"/>
      <c r="V549" s="412"/>
      <c r="W549" s="413" t="s">
        <v>336</v>
      </c>
      <c r="X549" s="402" t="s">
        <v>13</v>
      </c>
      <c r="Y549" s="403">
        <v>4</v>
      </c>
      <c r="Z549" s="499" t="str">
        <f t="shared" si="245"/>
        <v/>
      </c>
      <c r="AA549" s="236" t="s">
        <v>43</v>
      </c>
      <c r="AB549" s="119" t="s">
        <v>165</v>
      </c>
      <c r="AC549" s="236" t="s">
        <v>43</v>
      </c>
      <c r="AD549" s="119" t="s">
        <v>43</v>
      </c>
      <c r="AE549" s="406" t="str">
        <f t="shared" si="250"/>
        <v/>
      </c>
      <c r="AF549" s="406" t="str">
        <f t="shared" si="251"/>
        <v/>
      </c>
      <c r="AG549" s="420" t="s">
        <v>43</v>
      </c>
      <c r="AH549" s="489" t="str">
        <f t="array" ref="AH549">IFERROR((IF(ROWS(AH$546:AH549)&gt;COUNTA(AF:AF),"",INDEX(AF:AF,SMALL(IF(AF$546:AF$551&lt;&gt;"",ROW(AF$546:AF$551)),ROWS(AH$546:AH549))))),"")</f>
        <v/>
      </c>
      <c r="AI549" s="409">
        <v>4</v>
      </c>
      <c r="AJ549" s="406" t="str">
        <f t="shared" si="248"/>
        <v>1.3.    Institutional failure?</v>
      </c>
      <c r="AK549" s="406" t="str">
        <f>IF(Z549="DK",AJ549,"")</f>
        <v/>
      </c>
      <c r="AL549" s="406" t="str">
        <f t="array" ref="AL549">IFERROR((IF(ROWS(AL$546:AL549)&gt;COUNTA(AK:AK),"",INDEX(AK:AK,SMALL(IF(AK$546:AK$551&lt;&gt;"",ROW(AK$546:AK$551)),ROWS(AL$546:AL549))))),"")</f>
        <v/>
      </c>
      <c r="AM549" s="417" t="s">
        <v>43</v>
      </c>
      <c r="AN549" s="412"/>
      <c r="AO549" s="412"/>
      <c r="AP549" s="412"/>
      <c r="AQ549" s="52"/>
      <c r="AR549" s="412"/>
      <c r="AS549" s="412"/>
      <c r="AT549" s="52"/>
      <c r="AU549" s="412"/>
      <c r="AV549" s="412"/>
      <c r="AW549" s="412"/>
      <c r="AX549" s="412"/>
      <c r="AY549" s="412"/>
    </row>
    <row r="550" spans="3:68" s="76" customFormat="1" ht="20.100000000000001" hidden="1" customHeight="1" thickBot="1" x14ac:dyDescent="0.3">
      <c r="C550" s="638" t="str">
        <f t="shared" si="244"/>
        <v>1.4.    Projected demographic trends and changing demands on land, including through international trade?</v>
      </c>
      <c r="D550" s="639"/>
      <c r="E550" s="639"/>
      <c r="F550" s="639"/>
      <c r="G550" s="639"/>
      <c r="H550" s="639"/>
      <c r="I550" s="639"/>
      <c r="J550" s="640"/>
      <c r="K550" s="174"/>
      <c r="L550" s="167"/>
      <c r="M550" s="167"/>
      <c r="Q550" s="162">
        <v>0</v>
      </c>
      <c r="R550" s="401"/>
      <c r="S550" s="138" t="str">
        <f t="shared" si="249"/>
        <v/>
      </c>
      <c r="T550" s="401"/>
      <c r="U550" s="401"/>
      <c r="V550" s="412"/>
      <c r="W550" s="413" t="s">
        <v>337</v>
      </c>
      <c r="X550" s="402" t="s">
        <v>13</v>
      </c>
      <c r="Y550" s="414">
        <v>5</v>
      </c>
      <c r="Z550" s="499" t="str">
        <f t="shared" si="245"/>
        <v/>
      </c>
      <c r="AA550" s="236" t="s">
        <v>43</v>
      </c>
      <c r="AB550" s="119" t="s">
        <v>166</v>
      </c>
      <c r="AC550" s="236" t="s">
        <v>43</v>
      </c>
      <c r="AD550" s="119" t="s">
        <v>43</v>
      </c>
      <c r="AE550" s="406" t="str">
        <f t="shared" si="250"/>
        <v/>
      </c>
      <c r="AF550" s="406" t="str">
        <f t="shared" si="251"/>
        <v/>
      </c>
      <c r="AG550" s="420" t="s">
        <v>43</v>
      </c>
      <c r="AH550" s="421" t="str">
        <f t="array" ref="AH550">IFERROR((IF(ROWS(AH$546:AH550)&gt;COUNTA(AF:AF),"",INDEX(AF:AF,SMALL(IF(AF$546:AF$551&lt;&gt;"",ROW(AF$546:AF$551)),ROWS(AH$546:AH550))))),"")</f>
        <v/>
      </c>
      <c r="AI550" s="409">
        <v>5</v>
      </c>
      <c r="AJ550" s="406" t="str">
        <f t="shared" si="248"/>
        <v>1.4.    Projected demographic trends and changing demands on land, including through international trade?</v>
      </c>
      <c r="AK550" s="406" t="str">
        <f>IF(Z550="DK",AJ550,"")</f>
        <v/>
      </c>
      <c r="AL550" s="406" t="str">
        <f t="array" ref="AL550">IFERROR((IF(ROWS(AL$546:AL550)&gt;COUNTA(AK:AK),"",INDEX(AK:AK,SMALL(IF(AK$546:AK$551&lt;&gt;"",ROW(AK$546:AK$551)),ROWS(AL$546:AL550))))),"")</f>
        <v/>
      </c>
      <c r="AM550" s="417" t="s">
        <v>43</v>
      </c>
      <c r="AN550" s="412"/>
      <c r="AO550" s="412"/>
      <c r="AP550" s="412"/>
      <c r="AQ550" s="52"/>
      <c r="AR550" s="412"/>
      <c r="AS550" s="412"/>
      <c r="AT550" s="52"/>
      <c r="AU550" s="412"/>
      <c r="AV550" s="412"/>
      <c r="AW550" s="412"/>
      <c r="AX550" s="412"/>
      <c r="AY550" s="412"/>
    </row>
    <row r="551" spans="3:68" s="76" customFormat="1" ht="20.100000000000001" hidden="1" customHeight="1" thickBot="1" x14ac:dyDescent="0.3">
      <c r="C551" s="626" t="str">
        <f t="shared" si="244"/>
        <v>1.5.    Instability in neighbouring countries (e.g. REDD+ actions in troubled border areas)?</v>
      </c>
      <c r="D551" s="627"/>
      <c r="E551" s="627"/>
      <c r="F551" s="627"/>
      <c r="G551" s="627"/>
      <c r="H551" s="627"/>
      <c r="I551" s="627"/>
      <c r="J551" s="628"/>
      <c r="K551" s="181"/>
      <c r="L551" s="168"/>
      <c r="M551" s="168"/>
      <c r="Q551" s="162">
        <v>0</v>
      </c>
      <c r="R551" s="401"/>
      <c r="S551" s="138" t="str">
        <f t="shared" si="249"/>
        <v/>
      </c>
      <c r="T551" s="401"/>
      <c r="U551" s="401"/>
      <c r="V551" s="412"/>
      <c r="W551" s="413" t="s">
        <v>473</v>
      </c>
      <c r="X551" s="402" t="s">
        <v>13</v>
      </c>
      <c r="Y551" s="414">
        <v>6</v>
      </c>
      <c r="Z551" s="499" t="str">
        <f t="shared" si="245"/>
        <v/>
      </c>
      <c r="AA551" s="236" t="s">
        <v>43</v>
      </c>
      <c r="AB551" s="119" t="s">
        <v>197</v>
      </c>
      <c r="AC551" s="236" t="s">
        <v>43</v>
      </c>
      <c r="AD551" s="119" t="s">
        <v>43</v>
      </c>
      <c r="AE551" s="406" t="str">
        <f t="shared" si="250"/>
        <v/>
      </c>
      <c r="AF551" s="406" t="str">
        <f t="shared" si="251"/>
        <v/>
      </c>
      <c r="AG551" s="420" t="s">
        <v>43</v>
      </c>
      <c r="AH551" s="491" t="str">
        <f t="array" ref="AH551">IFERROR((IF(ROWS(AH$546:AH551)&gt;COUNTA(AE:AE),"",INDEX(AE:AE,SMALL(IF(AF$546:AF$551&lt;&gt;"",ROW(AF$546:AF$551)),ROWS(AH$546:AH551))))),"")</f>
        <v/>
      </c>
      <c r="AI551" s="409"/>
      <c r="AJ551" s="406" t="str">
        <f t="shared" si="248"/>
        <v>1.5.    Instability in neighbouring countries (e.g. REDD+ actions in troubled border areas)?</v>
      </c>
      <c r="AK551" s="406" t="str">
        <f>IF(Z551="DK",AJ551,"")</f>
        <v/>
      </c>
      <c r="AL551" s="406" t="str">
        <f t="array" ref="AL551">IFERROR((IF(ROWS(AL$546:AL551)&gt;COUNTA(AK:AK),"",INDEX(AK:AK,SMALL(IF(AK$546:AK$551&lt;&gt;"",ROW(AK$546:AK$551)),ROWS(AL$546:AL551))))),"")</f>
        <v/>
      </c>
      <c r="AM551" s="417" t="s">
        <v>43</v>
      </c>
      <c r="AN551" s="412"/>
      <c r="AO551" s="412"/>
      <c r="AP551" s="412"/>
      <c r="AQ551" s="52"/>
      <c r="AR551" s="412"/>
      <c r="AS551" s="412"/>
      <c r="AT551" s="52"/>
      <c r="AU551" s="412"/>
      <c r="AV551" s="412"/>
      <c r="AW551" s="412"/>
      <c r="AX551" s="412"/>
      <c r="AY551" s="412"/>
    </row>
    <row r="552" spans="3:68" s="76" customFormat="1" ht="0.95" hidden="1" customHeight="1" x14ac:dyDescent="0.25">
      <c r="C552" s="266"/>
      <c r="D552" s="266"/>
      <c r="E552" s="266"/>
      <c r="F552" s="266"/>
      <c r="G552" s="266"/>
      <c r="H552" s="266"/>
      <c r="I552" s="266"/>
      <c r="J552" s="266"/>
      <c r="K552" s="208"/>
      <c r="L552" s="208"/>
      <c r="M552" s="208"/>
      <c r="P552" s="273"/>
      <c r="Q552" s="412"/>
      <c r="R552" s="401"/>
      <c r="S552" s="268"/>
      <c r="T552" s="401"/>
      <c r="U552" s="401"/>
      <c r="V552" s="412"/>
      <c r="W552" s="422"/>
      <c r="X552" s="423"/>
      <c r="Y552" s="497"/>
      <c r="Z552" s="506"/>
      <c r="AA552" s="271"/>
      <c r="AB552" s="512"/>
      <c r="AC552" s="426"/>
      <c r="AD552" s="420"/>
      <c r="AE552" s="420"/>
      <c r="AF552" s="420"/>
      <c r="AG552" s="420"/>
      <c r="AH552" s="409"/>
      <c r="AI552" s="355"/>
      <c r="AJ552" s="426"/>
      <c r="AK552" s="426"/>
      <c r="AL552" s="426"/>
      <c r="AM552" s="417"/>
      <c r="AN552" s="412"/>
      <c r="AO552" s="412"/>
      <c r="AP552" s="412"/>
      <c r="AQ552" s="52"/>
      <c r="AR552" s="412"/>
      <c r="AS552" s="412"/>
      <c r="AT552" s="52"/>
      <c r="AU552" s="412"/>
      <c r="AV552" s="412"/>
      <c r="AW552" s="412"/>
      <c r="AX552" s="412"/>
      <c r="AY552" s="412"/>
    </row>
    <row r="553" spans="3:68" s="76" customFormat="1" ht="0.95" hidden="1" customHeight="1" x14ac:dyDescent="0.25">
      <c r="C553" s="266"/>
      <c r="D553" s="266"/>
      <c r="E553" s="266"/>
      <c r="F553" s="266"/>
      <c r="G553" s="266"/>
      <c r="H553" s="266"/>
      <c r="I553" s="266"/>
      <c r="J553" s="266"/>
      <c r="K553" s="208"/>
      <c r="L553" s="208"/>
      <c r="M553" s="208"/>
      <c r="P553" s="273"/>
      <c r="Q553" s="412"/>
      <c r="R553" s="401"/>
      <c r="S553" s="268"/>
      <c r="T553" s="401"/>
      <c r="U553" s="401"/>
      <c r="V553" s="412"/>
      <c r="W553" s="422"/>
      <c r="X553" s="423"/>
      <c r="Y553" s="497"/>
      <c r="Z553" s="506"/>
      <c r="AA553" s="271"/>
      <c r="AB553" s="512"/>
      <c r="AC553" s="426"/>
      <c r="AD553" s="420"/>
      <c r="AE553" s="420"/>
      <c r="AF553" s="420"/>
      <c r="AG553" s="420"/>
      <c r="AH553" s="409"/>
      <c r="AI553" s="355"/>
      <c r="AJ553" s="426"/>
      <c r="AK553" s="426"/>
      <c r="AL553" s="426"/>
      <c r="AM553" s="417"/>
      <c r="AN553" s="412"/>
      <c r="AO553" s="412"/>
      <c r="AP553" s="412"/>
      <c r="AQ553" s="52"/>
      <c r="AR553" s="412"/>
      <c r="AS553" s="412"/>
      <c r="AT553" s="52"/>
      <c r="AU553" s="412"/>
      <c r="AV553" s="412"/>
      <c r="AW553" s="412"/>
      <c r="AX553" s="412"/>
      <c r="AY553" s="412"/>
    </row>
    <row r="554" spans="3:68" ht="66" hidden="1" customHeight="1" x14ac:dyDescent="0.25">
      <c r="S554" s="52"/>
      <c r="X554" s="389"/>
      <c r="Y554" s="428"/>
      <c r="Z554" s="428"/>
      <c r="AA554" s="128">
        <f>$V$22</f>
        <v>0</v>
      </c>
      <c r="AB554" s="121"/>
      <c r="AC554" s="428"/>
      <c r="AD554" s="411" t="s">
        <v>43</v>
      </c>
      <c r="BN554"/>
      <c r="BO554"/>
      <c r="BP554"/>
    </row>
    <row r="555" spans="3:68" hidden="1" x14ac:dyDescent="0.25">
      <c r="C555" s="642"/>
      <c r="D555" s="642"/>
      <c r="E555" s="642"/>
      <c r="F555" s="642"/>
      <c r="G555" s="642"/>
      <c r="H555" s="642"/>
      <c r="I555" s="642"/>
      <c r="J555" s="642"/>
      <c r="Q555" s="54">
        <v>1</v>
      </c>
      <c r="R555" s="429"/>
      <c r="S555" s="429"/>
      <c r="T555" s="429"/>
      <c r="U555" s="429"/>
      <c r="W555" s="474" t="str">
        <f>$W$76</f>
        <v>Click on the "-" icon on the left to minimize the view.</v>
      </c>
      <c r="X555" s="389"/>
      <c r="Y555" s="428"/>
      <c r="Z555" s="428"/>
      <c r="AA555" s="128"/>
      <c r="AB555" s="121"/>
      <c r="AC555" s="428"/>
      <c r="AD555" s="411"/>
      <c r="BN555"/>
      <c r="BO555"/>
      <c r="BP555"/>
    </row>
    <row r="556" spans="3:68" ht="15" hidden="1" customHeight="1" x14ac:dyDescent="0.25">
      <c r="C556" s="631"/>
      <c r="D556" s="631"/>
      <c r="E556" s="631"/>
      <c r="F556" s="631"/>
      <c r="G556" s="631"/>
      <c r="H556" s="631"/>
      <c r="I556" s="631"/>
      <c r="J556" s="631"/>
      <c r="Q556" s="54">
        <v>1</v>
      </c>
      <c r="R556" s="429"/>
      <c r="S556" s="429"/>
      <c r="T556" s="429"/>
      <c r="U556" s="429"/>
      <c r="W556" s="475" t="str">
        <f>$W$77</f>
        <v>Click on the "+" icon on the left to extend the view and go through the guiding questions.</v>
      </c>
      <c r="X556" s="430"/>
      <c r="Y556" s="430"/>
      <c r="Z556" s="430"/>
      <c r="AA556" s="430"/>
      <c r="AB556" s="430"/>
      <c r="AC556" s="430"/>
      <c r="AD556" s="430"/>
    </row>
    <row r="557" spans="3:68" hidden="1" x14ac:dyDescent="0.25">
      <c r="C557" s="156"/>
      <c r="D557" s="158"/>
      <c r="E557" s="158"/>
      <c r="F557" s="158"/>
      <c r="G557" s="158"/>
      <c r="H557" s="158"/>
      <c r="I557" s="158"/>
      <c r="J557" s="158"/>
      <c r="Q557" s="54"/>
      <c r="R557" s="429"/>
      <c r="S557" s="429"/>
      <c r="T557" s="429"/>
      <c r="U557" s="429"/>
    </row>
    <row r="558" spans="3:68" hidden="1" x14ac:dyDescent="0.25">
      <c r="C558" s="156"/>
      <c r="D558" s="158"/>
      <c r="E558" s="158"/>
      <c r="F558" s="158"/>
      <c r="G558" s="158"/>
      <c r="H558" s="158"/>
      <c r="I558" s="158"/>
      <c r="J558" s="158"/>
      <c r="Q558" s="54"/>
      <c r="R558" s="429"/>
      <c r="S558" s="429"/>
      <c r="T558" s="429"/>
      <c r="U558" s="429"/>
    </row>
    <row r="559" spans="3:68" hidden="1" x14ac:dyDescent="0.25">
      <c r="C559" s="156"/>
      <c r="D559" s="158"/>
      <c r="E559" s="158"/>
      <c r="F559" s="158"/>
      <c r="G559" s="158"/>
      <c r="H559" s="158"/>
      <c r="I559" s="158"/>
      <c r="J559" s="158"/>
      <c r="Q559" s="54"/>
      <c r="R559" s="429"/>
      <c r="S559" s="429"/>
      <c r="T559" s="429"/>
      <c r="U559" s="429"/>
      <c r="W559" s="431" t="str">
        <f>$W$80</f>
        <v xml:space="preserve">(Draft) OUTPUT TABLE </v>
      </c>
    </row>
    <row r="560" spans="3:68" ht="15.75" hidden="1" x14ac:dyDescent="0.25">
      <c r="C560" s="92" t="str">
        <f>W560</f>
        <v>Table 2:</v>
      </c>
      <c r="D560" s="8" t="str">
        <f>X560</f>
        <v>Risks relating to</v>
      </c>
      <c r="G560" s="8"/>
      <c r="I560" s="8"/>
      <c r="Q560" s="54">
        <v>1</v>
      </c>
      <c r="R560" s="429"/>
      <c r="S560" s="429"/>
      <c r="T560" s="429"/>
      <c r="U560" s="429"/>
      <c r="W560" s="493" t="str">
        <f>$W$81</f>
        <v>Table 2:</v>
      </c>
      <c r="X560" s="432" t="s">
        <v>169</v>
      </c>
    </row>
    <row r="561" spans="3:68" ht="15.75" hidden="1" customHeight="1" x14ac:dyDescent="0.25">
      <c r="D561" s="95" t="str">
        <f>X561</f>
        <v>Safeguard (f) - Address risk of reversals.</v>
      </c>
      <c r="F561" s="93"/>
      <c r="G561" s="93"/>
      <c r="H561" s="93"/>
      <c r="I561" s="93"/>
      <c r="J561" s="93"/>
      <c r="K561" s="93"/>
      <c r="L561" s="93"/>
      <c r="M561" s="93"/>
      <c r="P561" s="34"/>
      <c r="R561" s="429"/>
      <c r="S561" s="429"/>
      <c r="T561" s="429"/>
      <c r="U561" s="429"/>
      <c r="W561" s="433"/>
      <c r="X561" s="434" t="str">
        <f>$AA$19</f>
        <v>Safeguard (f) - Address risk of reversals.</v>
      </c>
    </row>
    <row r="562" spans="3:68" hidden="1" x14ac:dyDescent="0.25"/>
    <row r="563" spans="3:68" ht="0.95" hidden="1" customHeight="1" x14ac:dyDescent="0.25">
      <c r="C563" s="751"/>
      <c r="D563" s="708"/>
      <c r="E563" s="709"/>
      <c r="F563" s="709"/>
      <c r="G563" s="709"/>
      <c r="H563" s="710"/>
      <c r="I563" s="708"/>
      <c r="J563" s="710"/>
      <c r="K563" s="243"/>
      <c r="L563" s="708"/>
      <c r="M563" s="709"/>
      <c r="N563" s="710"/>
      <c r="O563" s="58"/>
      <c r="P563"/>
      <c r="Q563" s="137" t="s">
        <v>128</v>
      </c>
      <c r="S563" s="137" t="s">
        <v>128</v>
      </c>
      <c r="W563" s="713" t="str">
        <f>$W$84</f>
        <v>Benefits relevant to safeguard</v>
      </c>
      <c r="X563" s="690" t="str">
        <f>$X$84</f>
        <v>REDD+ actions from Module 1 (not all actions may have benefits relevant to the safeguard)</v>
      </c>
      <c r="Y563" s="692"/>
      <c r="Z563" s="692"/>
      <c r="AA563" s="692"/>
      <c r="AB563" s="691"/>
      <c r="AC563" s="690" t="str">
        <f>$AC$84</f>
        <v>Benefits</v>
      </c>
      <c r="AD563" s="692"/>
      <c r="AE563" s="692"/>
      <c r="AF563" s="692"/>
      <c r="AG563" s="691"/>
      <c r="AH563" s="690" t="str">
        <f>$AH$84</f>
        <v>Rank of benefits</v>
      </c>
      <c r="AI563" s="691"/>
      <c r="AL563" s="137" t="s">
        <v>132</v>
      </c>
      <c r="AR563" s="137" t="s">
        <v>130</v>
      </c>
      <c r="AU563" s="137" t="s">
        <v>126</v>
      </c>
    </row>
    <row r="564" spans="3:68" ht="0.95" hidden="1" customHeight="1" x14ac:dyDescent="0.25">
      <c r="C564" s="752"/>
      <c r="D564" s="111"/>
      <c r="E564" s="756"/>
      <c r="F564" s="756"/>
      <c r="G564" s="756"/>
      <c r="H564" s="757"/>
      <c r="I564" s="763"/>
      <c r="J564" s="757"/>
      <c r="K564" s="247"/>
      <c r="L564" s="102"/>
      <c r="M564" s="102"/>
      <c r="N564" s="102"/>
      <c r="O564" s="58"/>
      <c r="P564"/>
      <c r="Q564" s="436">
        <v>1</v>
      </c>
      <c r="R564" s="437" t="s">
        <v>96</v>
      </c>
      <c r="S564" s="438" t="s">
        <v>93</v>
      </c>
      <c r="T564" s="438" t="s">
        <v>94</v>
      </c>
      <c r="W564" s="714"/>
      <c r="X564" s="439"/>
      <c r="Y564" s="725"/>
      <c r="Z564" s="725"/>
      <c r="AA564" s="725"/>
      <c r="AB564" s="726"/>
      <c r="AC564" s="440"/>
      <c r="AD564" s="711"/>
      <c r="AE564" s="711"/>
      <c r="AF564" s="711"/>
      <c r="AG564" s="712"/>
      <c r="AH564" s="494" t="str">
        <f>$AH$85</f>
        <v>Probability</v>
      </c>
      <c r="AI564" s="494" t="str">
        <f>$AI$85</f>
        <v>Impact</v>
      </c>
      <c r="AL564" s="438" t="str">
        <f>$X$84</f>
        <v>REDD+ actions from Module 1 (not all actions may have benefits relevant to the safeguard)</v>
      </c>
      <c r="AM564" s="438" t="str">
        <f>$AC$84</f>
        <v>Benefits</v>
      </c>
      <c r="AN564" s="438" t="str">
        <f t="shared" ref="AN564:AN570" si="252">AH564</f>
        <v>Probability</v>
      </c>
      <c r="AO564" s="438" t="str">
        <f t="shared" ref="AO564:AO570" si="253">AI564</f>
        <v>Impact</v>
      </c>
      <c r="AP564" s="442" t="s">
        <v>129</v>
      </c>
      <c r="AR564" s="138">
        <f>MAX(AP565:AP570)</f>
        <v>0</v>
      </c>
      <c r="AT564" s="442" t="s">
        <v>131</v>
      </c>
      <c r="AU564" s="438" t="str">
        <f>$X$84</f>
        <v>REDD+ actions from Module 1 (not all actions may have benefits relevant to the safeguard)</v>
      </c>
      <c r="AV564" s="438" t="str">
        <f>$AC$84</f>
        <v>Benefits</v>
      </c>
      <c r="AW564" s="438" t="str">
        <f>AN564</f>
        <v>Probability</v>
      </c>
      <c r="AX564" s="438" t="str">
        <f>AO564</f>
        <v>Impact</v>
      </c>
      <c r="BI564"/>
      <c r="BJ564"/>
      <c r="BM564" s="78" t="s">
        <v>56</v>
      </c>
      <c r="BN564" s="78" t="s">
        <v>72</v>
      </c>
      <c r="BO564" s="78" t="s">
        <v>71</v>
      </c>
      <c r="BP564" s="79"/>
    </row>
    <row r="565" spans="3:68" ht="0.95" hidden="1" customHeight="1" x14ac:dyDescent="0.25">
      <c r="C565" s="752"/>
      <c r="D565" s="74"/>
      <c r="E565" s="758"/>
      <c r="F565" s="758"/>
      <c r="G565" s="758"/>
      <c r="H565" s="759"/>
      <c r="I565" s="74"/>
      <c r="J565" s="117"/>
      <c r="K565" s="248"/>
      <c r="L565" s="122"/>
      <c r="M565" s="286"/>
      <c r="N565" s="123"/>
      <c r="O565" s="58"/>
      <c r="P565"/>
      <c r="Q565" s="138">
        <v>1</v>
      </c>
      <c r="S565" s="138">
        <v>1</v>
      </c>
      <c r="T565" s="138">
        <v>1</v>
      </c>
      <c r="W565" s="714"/>
      <c r="X565" s="443" t="s">
        <v>49</v>
      </c>
      <c r="Y565" s="670" t="str">
        <f t="shared" ref="Y565:Y570" ca="1" si="254">LOOKUP(Q565,$AG$13:$AG$24,$AH$13:$AH$29)</f>
        <v/>
      </c>
      <c r="Z565" s="670"/>
      <c r="AA565" s="670"/>
      <c r="AB565" s="671"/>
      <c r="AC565" s="443" t="s">
        <v>49</v>
      </c>
      <c r="AD565" s="670" t="str">
        <f t="shared" ref="AD565:AD570" si="255">IF(J565=0,"",J565)</f>
        <v/>
      </c>
      <c r="AE565" s="670"/>
      <c r="AF565" s="670"/>
      <c r="AG565" s="671"/>
      <c r="AH565" s="444" t="str">
        <f t="shared" ref="AH565:AH570" si="256">LOOKUP(S565,$AL$13:$AL$16,$AM$13:$AM$16)</f>
        <v/>
      </c>
      <c r="AI565" s="444" t="str">
        <f t="shared" ref="AI565:AI570" si="257">LOOKUP(T565,$AL$13:$AL$16,$AM$13:$AM$16)</f>
        <v/>
      </c>
      <c r="AL565" s="445" t="str">
        <f t="shared" ref="AL565:AL570" ca="1" si="258">Y565</f>
        <v/>
      </c>
      <c r="AM565" s="445" t="str">
        <f t="shared" ref="AM565:AM570" si="259">AD565</f>
        <v/>
      </c>
      <c r="AN565" s="446" t="str">
        <f t="shared" si="252"/>
        <v/>
      </c>
      <c r="AO565" s="447" t="str">
        <f t="shared" si="253"/>
        <v/>
      </c>
      <c r="AP565" s="448">
        <f t="shared" ref="AP565:AP570" si="260">SUM(AND(AN565=$AL$34, AO565=$AM$34),AP564)</f>
        <v>0</v>
      </c>
      <c r="AT565" s="448">
        <v>1</v>
      </c>
      <c r="AU565" s="449" t="str">
        <f t="shared" ref="AU565:AX570" si="261">IF($AT565&gt;$AR$564,"",INDEX(AL$565:AL$570,MATCH($AT565,$AP$565:$AP$570,0)))</f>
        <v/>
      </c>
      <c r="AV565" s="449" t="str">
        <f t="shared" si="261"/>
        <v/>
      </c>
      <c r="AW565" s="449" t="str">
        <f t="shared" si="261"/>
        <v/>
      </c>
      <c r="AX565" s="449" t="str">
        <f t="shared" si="261"/>
        <v/>
      </c>
      <c r="BI565"/>
      <c r="BJ565"/>
      <c r="BM565" s="80">
        <f t="shared" ref="BM565:BM570" si="262">COUNTIF($BN$86:$BN$91,"&lt;="&amp;BN565)</f>
        <v>1</v>
      </c>
      <c r="BN565" s="80" t="str">
        <f>IF(BF565=$AP$14,BI565,"xx")</f>
        <v>xx</v>
      </c>
      <c r="BO565" s="80" t="e">
        <f t="shared" ref="BO565:BO570" si="263">VLOOKUP(ROW()-ROW($BO$85),$BM$86:$BN$91,2,FALSE)</f>
        <v>#N/A</v>
      </c>
      <c r="BP565" s="81" t="e">
        <f>IF(COUNT(SEARCH({"xx";"xxx";"xxxx";"xxxxx";"xxxxxx";"xxxxxxx"},#REF!)),"-",BO565)</f>
        <v>#N/A</v>
      </c>
    </row>
    <row r="566" spans="3:68" ht="0.95" hidden="1" customHeight="1" x14ac:dyDescent="0.25">
      <c r="C566" s="752"/>
      <c r="D566" s="27"/>
      <c r="E566" s="754"/>
      <c r="F566" s="754"/>
      <c r="G566" s="754"/>
      <c r="H566" s="755"/>
      <c r="I566" s="27"/>
      <c r="J566" s="116"/>
      <c r="K566" s="116"/>
      <c r="L566" s="89"/>
      <c r="M566" s="287"/>
      <c r="N566" s="124"/>
      <c r="O566" s="58"/>
      <c r="P566"/>
      <c r="Q566" s="138">
        <v>1</v>
      </c>
      <c r="S566" s="138">
        <v>1</v>
      </c>
      <c r="T566" s="138">
        <v>1</v>
      </c>
      <c r="W566" s="714"/>
      <c r="X566" s="443" t="s">
        <v>49</v>
      </c>
      <c r="Y566" s="670" t="str">
        <f t="shared" ca="1" si="254"/>
        <v/>
      </c>
      <c r="Z566" s="670"/>
      <c r="AA566" s="670"/>
      <c r="AB566" s="671"/>
      <c r="AC566" s="443" t="s">
        <v>49</v>
      </c>
      <c r="AD566" s="670" t="str">
        <f t="shared" si="255"/>
        <v/>
      </c>
      <c r="AE566" s="670"/>
      <c r="AF566" s="670"/>
      <c r="AG566" s="671"/>
      <c r="AH566" s="455" t="str">
        <f t="shared" si="256"/>
        <v/>
      </c>
      <c r="AI566" s="455" t="str">
        <f t="shared" si="257"/>
        <v/>
      </c>
      <c r="AL566" s="450" t="str">
        <f t="shared" ca="1" si="258"/>
        <v/>
      </c>
      <c r="AM566" s="450" t="str">
        <f t="shared" si="259"/>
        <v/>
      </c>
      <c r="AN566" s="451" t="str">
        <f t="shared" si="252"/>
        <v/>
      </c>
      <c r="AO566" s="452" t="str">
        <f t="shared" si="253"/>
        <v/>
      </c>
      <c r="AP566" s="448">
        <f t="shared" si="260"/>
        <v>0</v>
      </c>
      <c r="AT566" s="448">
        <v>2</v>
      </c>
      <c r="AU566" s="449" t="str">
        <f t="shared" si="261"/>
        <v/>
      </c>
      <c r="AV566" s="449" t="str">
        <f t="shared" si="261"/>
        <v/>
      </c>
      <c r="AW566" s="449" t="str">
        <f t="shared" si="261"/>
        <v/>
      </c>
      <c r="AX566" s="449" t="str">
        <f t="shared" si="261"/>
        <v/>
      </c>
      <c r="BI566"/>
      <c r="BJ566"/>
      <c r="BM566" s="80">
        <f t="shared" si="262"/>
        <v>2</v>
      </c>
      <c r="BN566" s="80" t="str">
        <f>IF(BF566=$AP$14,BI566,"xxx")</f>
        <v>xxx</v>
      </c>
      <c r="BO566" s="80" t="e">
        <f t="shared" si="263"/>
        <v>#N/A</v>
      </c>
      <c r="BP566" s="81" t="e">
        <f>IF(COUNT(SEARCH({"xx";"xxx";"xxxx";"xxxxx";"xxxxxx";"xxxxxxx"},#REF!)),"-",BO566)</f>
        <v>#N/A</v>
      </c>
    </row>
    <row r="567" spans="3:68" ht="0.95" hidden="1" customHeight="1" x14ac:dyDescent="0.25">
      <c r="C567" s="752"/>
      <c r="D567" s="27"/>
      <c r="E567" s="754"/>
      <c r="F567" s="754"/>
      <c r="G567" s="754"/>
      <c r="H567" s="755"/>
      <c r="I567" s="27"/>
      <c r="J567" s="116"/>
      <c r="K567" s="116"/>
      <c r="L567" s="89"/>
      <c r="M567" s="287"/>
      <c r="N567" s="124"/>
      <c r="O567" s="58"/>
      <c r="P567"/>
      <c r="Q567" s="138">
        <v>1</v>
      </c>
      <c r="S567" s="138">
        <v>1</v>
      </c>
      <c r="T567" s="138">
        <v>1</v>
      </c>
      <c r="W567" s="714"/>
      <c r="X567" s="443" t="s">
        <v>49</v>
      </c>
      <c r="Y567" s="670" t="str">
        <f t="shared" ca="1" si="254"/>
        <v/>
      </c>
      <c r="Z567" s="670"/>
      <c r="AA567" s="670"/>
      <c r="AB567" s="671"/>
      <c r="AC567" s="443" t="s">
        <v>49</v>
      </c>
      <c r="AD567" s="670" t="str">
        <f t="shared" si="255"/>
        <v/>
      </c>
      <c r="AE567" s="670"/>
      <c r="AF567" s="670"/>
      <c r="AG567" s="671"/>
      <c r="AH567" s="455" t="str">
        <f t="shared" si="256"/>
        <v/>
      </c>
      <c r="AI567" s="455" t="str">
        <f t="shared" si="257"/>
        <v/>
      </c>
      <c r="AL567" s="450" t="str">
        <f t="shared" ca="1" si="258"/>
        <v/>
      </c>
      <c r="AM567" s="450" t="str">
        <f t="shared" si="259"/>
        <v/>
      </c>
      <c r="AN567" s="451" t="str">
        <f t="shared" si="252"/>
        <v/>
      </c>
      <c r="AO567" s="452" t="str">
        <f t="shared" si="253"/>
        <v/>
      </c>
      <c r="AP567" s="448">
        <f t="shared" si="260"/>
        <v>0</v>
      </c>
      <c r="AT567" s="448">
        <v>3</v>
      </c>
      <c r="AU567" s="449" t="str">
        <f t="shared" si="261"/>
        <v/>
      </c>
      <c r="AV567" s="449" t="str">
        <f t="shared" si="261"/>
        <v/>
      </c>
      <c r="AW567" s="449" t="str">
        <f t="shared" si="261"/>
        <v/>
      </c>
      <c r="AX567" s="449" t="str">
        <f t="shared" si="261"/>
        <v/>
      </c>
      <c r="BI567"/>
      <c r="BJ567"/>
      <c r="BM567" s="80">
        <f t="shared" si="262"/>
        <v>3</v>
      </c>
      <c r="BN567" s="80" t="str">
        <f>IF(BF567=$AP$14,BI567,"xxxx")</f>
        <v>xxxx</v>
      </c>
      <c r="BO567" s="80" t="e">
        <f t="shared" si="263"/>
        <v>#N/A</v>
      </c>
      <c r="BP567" s="81" t="e">
        <f>IF(COUNT(SEARCH({"xx";"xxx";"xxxx";"xxxxx";"xxxxxx";"xxxxxxx"},#REF!)),"-",BO567)</f>
        <v>#N/A</v>
      </c>
    </row>
    <row r="568" spans="3:68" ht="0.95" hidden="1" customHeight="1" x14ac:dyDescent="0.25">
      <c r="C568" s="752"/>
      <c r="D568" s="27"/>
      <c r="E568" s="754"/>
      <c r="F568" s="754"/>
      <c r="G568" s="754"/>
      <c r="H568" s="755"/>
      <c r="I568" s="27"/>
      <c r="J568" s="116"/>
      <c r="K568" s="116"/>
      <c r="L568" s="89"/>
      <c r="M568" s="287"/>
      <c r="N568" s="124"/>
      <c r="O568" s="58"/>
      <c r="P568"/>
      <c r="Q568" s="138">
        <v>1</v>
      </c>
      <c r="S568" s="138">
        <v>1</v>
      </c>
      <c r="T568" s="138">
        <v>1</v>
      </c>
      <c r="W568" s="714"/>
      <c r="X568" s="443" t="s">
        <v>49</v>
      </c>
      <c r="Y568" s="670" t="str">
        <f t="shared" ca="1" si="254"/>
        <v/>
      </c>
      <c r="Z568" s="670"/>
      <c r="AA568" s="670"/>
      <c r="AB568" s="671"/>
      <c r="AC568" s="443" t="s">
        <v>49</v>
      </c>
      <c r="AD568" s="670" t="str">
        <f t="shared" si="255"/>
        <v/>
      </c>
      <c r="AE568" s="670"/>
      <c r="AF568" s="670"/>
      <c r="AG568" s="671"/>
      <c r="AH568" s="455" t="str">
        <f t="shared" si="256"/>
        <v/>
      </c>
      <c r="AI568" s="455" t="str">
        <f t="shared" si="257"/>
        <v/>
      </c>
      <c r="AL568" s="450" t="str">
        <f t="shared" ca="1" si="258"/>
        <v/>
      </c>
      <c r="AM568" s="450" t="str">
        <f t="shared" si="259"/>
        <v/>
      </c>
      <c r="AN568" s="451" t="str">
        <f t="shared" si="252"/>
        <v/>
      </c>
      <c r="AO568" s="452" t="str">
        <f t="shared" si="253"/>
        <v/>
      </c>
      <c r="AP568" s="448">
        <f t="shared" si="260"/>
        <v>0</v>
      </c>
      <c r="AT568" s="448">
        <v>4</v>
      </c>
      <c r="AU568" s="449" t="str">
        <f t="shared" si="261"/>
        <v/>
      </c>
      <c r="AV568" s="449" t="str">
        <f t="shared" si="261"/>
        <v/>
      </c>
      <c r="AW568" s="449" t="str">
        <f t="shared" si="261"/>
        <v/>
      </c>
      <c r="AX568" s="449" t="str">
        <f t="shared" si="261"/>
        <v/>
      </c>
      <c r="BI568"/>
      <c r="BJ568"/>
      <c r="BM568" s="80">
        <f t="shared" si="262"/>
        <v>4</v>
      </c>
      <c r="BN568" s="80" t="str">
        <f>IF(BF568=$AP$14,BI568,"xxxxx")</f>
        <v>xxxxx</v>
      </c>
      <c r="BO568" s="80" t="e">
        <f t="shared" si="263"/>
        <v>#N/A</v>
      </c>
      <c r="BP568" s="81" t="e">
        <f>IF(COUNT(SEARCH({"xx";"xxx";"xxxx";"xxxxx";"xxxxxx";"xxxxxxx"},#REF!)),"-",BO568)</f>
        <v>#N/A</v>
      </c>
    </row>
    <row r="569" spans="3:68" ht="0.95" hidden="1" customHeight="1" x14ac:dyDescent="0.25">
      <c r="C569" s="752"/>
      <c r="D569" s="27"/>
      <c r="E569" s="754"/>
      <c r="F569" s="754"/>
      <c r="G569" s="754"/>
      <c r="H569" s="755"/>
      <c r="I569" s="27"/>
      <c r="J569" s="116"/>
      <c r="K569" s="116"/>
      <c r="L569" s="89"/>
      <c r="M569" s="287"/>
      <c r="N569" s="124"/>
      <c r="O569" s="58"/>
      <c r="P569"/>
      <c r="Q569" s="138">
        <v>1</v>
      </c>
      <c r="S569" s="138">
        <v>1</v>
      </c>
      <c r="T569" s="138">
        <v>1</v>
      </c>
      <c r="W569" s="714"/>
      <c r="X569" s="443" t="s">
        <v>49</v>
      </c>
      <c r="Y569" s="670" t="str">
        <f t="shared" ca="1" si="254"/>
        <v/>
      </c>
      <c r="Z569" s="670"/>
      <c r="AA569" s="670"/>
      <c r="AB569" s="671"/>
      <c r="AC569" s="443" t="s">
        <v>49</v>
      </c>
      <c r="AD569" s="670" t="str">
        <f t="shared" si="255"/>
        <v/>
      </c>
      <c r="AE569" s="670"/>
      <c r="AF569" s="670"/>
      <c r="AG569" s="671"/>
      <c r="AH569" s="455" t="str">
        <f t="shared" si="256"/>
        <v/>
      </c>
      <c r="AI569" s="455" t="str">
        <f t="shared" si="257"/>
        <v/>
      </c>
      <c r="AL569" s="450" t="str">
        <f t="shared" ca="1" si="258"/>
        <v/>
      </c>
      <c r="AM569" s="450" t="str">
        <f t="shared" si="259"/>
        <v/>
      </c>
      <c r="AN569" s="451" t="str">
        <f t="shared" si="252"/>
        <v/>
      </c>
      <c r="AO569" s="452" t="str">
        <f t="shared" si="253"/>
        <v/>
      </c>
      <c r="AP569" s="448">
        <f t="shared" si="260"/>
        <v>0</v>
      </c>
      <c r="AT569" s="448">
        <v>5</v>
      </c>
      <c r="AU569" s="449" t="str">
        <f t="shared" si="261"/>
        <v/>
      </c>
      <c r="AV569" s="449" t="str">
        <f t="shared" si="261"/>
        <v/>
      </c>
      <c r="AW569" s="449" t="str">
        <f t="shared" si="261"/>
        <v/>
      </c>
      <c r="AX569" s="449" t="str">
        <f t="shared" si="261"/>
        <v/>
      </c>
      <c r="BI569"/>
      <c r="BJ569"/>
      <c r="BM569" s="80">
        <f t="shared" si="262"/>
        <v>5</v>
      </c>
      <c r="BN569" s="80" t="str">
        <f>IF(BF569=$AP$14,BI569,"xxxxxx")</f>
        <v>xxxxxx</v>
      </c>
      <c r="BO569" s="80" t="e">
        <f t="shared" si="263"/>
        <v>#N/A</v>
      </c>
      <c r="BP569" s="81" t="e">
        <f>IF(COUNT(SEARCH({"xx";"xxx";"xxxx";"xxxxx";"xxxxxx";"xxxxxxx"},#REF!)),"-",BO569)</f>
        <v>#N/A</v>
      </c>
    </row>
    <row r="570" spans="3:68" ht="0.95" hidden="1" customHeight="1" x14ac:dyDescent="0.25">
      <c r="C570" s="753"/>
      <c r="D570" s="27"/>
      <c r="E570" s="754"/>
      <c r="F570" s="754"/>
      <c r="G570" s="754"/>
      <c r="H570" s="755"/>
      <c r="I570" s="27"/>
      <c r="J570" s="116"/>
      <c r="K570" s="116"/>
      <c r="L570" s="89"/>
      <c r="M570" s="287"/>
      <c r="N570" s="124"/>
      <c r="O570" s="58"/>
      <c r="P570"/>
      <c r="Q570" s="138">
        <v>1</v>
      </c>
      <c r="S570" s="138">
        <v>1</v>
      </c>
      <c r="T570" s="138">
        <v>1</v>
      </c>
      <c r="W570" s="715"/>
      <c r="X570" s="453" t="s">
        <v>49</v>
      </c>
      <c r="Y570" s="694" t="str">
        <f t="shared" ca="1" si="254"/>
        <v/>
      </c>
      <c r="Z570" s="694"/>
      <c r="AA570" s="694"/>
      <c r="AB570" s="695"/>
      <c r="AC570" s="453" t="s">
        <v>49</v>
      </c>
      <c r="AD570" s="694" t="str">
        <f t="shared" si="255"/>
        <v/>
      </c>
      <c r="AE570" s="694"/>
      <c r="AF570" s="694"/>
      <c r="AG570" s="695"/>
      <c r="AH570" s="455" t="str">
        <f t="shared" si="256"/>
        <v/>
      </c>
      <c r="AI570" s="455" t="str">
        <f t="shared" si="257"/>
        <v/>
      </c>
      <c r="AL570" s="450" t="str">
        <f t="shared" ca="1" si="258"/>
        <v/>
      </c>
      <c r="AM570" s="450" t="str">
        <f t="shared" si="259"/>
        <v/>
      </c>
      <c r="AN570" s="451" t="str">
        <f t="shared" si="252"/>
        <v/>
      </c>
      <c r="AO570" s="452" t="str">
        <f t="shared" si="253"/>
        <v/>
      </c>
      <c r="AP570" s="448">
        <f t="shared" si="260"/>
        <v>0</v>
      </c>
      <c r="AT570" s="448">
        <v>6</v>
      </c>
      <c r="AU570" s="449" t="str">
        <f t="shared" si="261"/>
        <v/>
      </c>
      <c r="AV570" s="449" t="str">
        <f t="shared" si="261"/>
        <v/>
      </c>
      <c r="AW570" s="449" t="str">
        <f t="shared" si="261"/>
        <v/>
      </c>
      <c r="AX570" s="449" t="str">
        <f t="shared" si="261"/>
        <v/>
      </c>
      <c r="BI570"/>
      <c r="BJ570"/>
      <c r="BM570" s="80">
        <f t="shared" si="262"/>
        <v>6</v>
      </c>
      <c r="BN570" s="80" t="str">
        <f>IF(BF570=$AP$14,BI570,"xxxxxxx")</f>
        <v>xxxxxxx</v>
      </c>
      <c r="BO570" s="80" t="e">
        <f t="shared" si="263"/>
        <v>#N/A</v>
      </c>
      <c r="BP570" s="81" t="b">
        <f>IF(COUNT(SEARCH({"XX";"XXX";"XXXX";"XXXXX";"XXXXXX";"XXXXXXX"},BO570)),BO570)</f>
        <v>0</v>
      </c>
    </row>
    <row r="571" spans="3:68" ht="30" hidden="1" customHeight="1" x14ac:dyDescent="0.25">
      <c r="C571" s="706" t="str">
        <f>W571</f>
        <v>Risks relevant to safeguard</v>
      </c>
      <c r="D571" s="643" t="str">
        <f>X571</f>
        <v>REDD+ actions from Module 1 (not all actions may have risks relevant to the safeguard)</v>
      </c>
      <c r="E571" s="644"/>
      <c r="F571" s="644"/>
      <c r="G571" s="644"/>
      <c r="H571" s="645"/>
      <c r="I571" s="288"/>
      <c r="J571" s="281" t="str">
        <f>AC571</f>
        <v>Risks</v>
      </c>
      <c r="K571" s="643" t="str">
        <f>AH571</f>
        <v>Rank of risks</v>
      </c>
      <c r="L571" s="644"/>
      <c r="M571" s="644"/>
      <c r="N571" s="645"/>
      <c r="O571" s="72"/>
      <c r="P571"/>
      <c r="Q571" s="137" t="s">
        <v>128</v>
      </c>
      <c r="S571" s="137" t="s">
        <v>128</v>
      </c>
      <c r="W571" s="718" t="str">
        <f>$W$95</f>
        <v>Risks relevant to safeguard</v>
      </c>
      <c r="X571" s="690" t="str">
        <f>$X$95</f>
        <v>REDD+ actions from Module 1 (not all actions may have risks relevant to the safeguard)</v>
      </c>
      <c r="Y571" s="692"/>
      <c r="Z571" s="692"/>
      <c r="AA571" s="692"/>
      <c r="AB571" s="691"/>
      <c r="AC571" s="690" t="str">
        <f>$AC$95</f>
        <v>Risks</v>
      </c>
      <c r="AD571" s="692"/>
      <c r="AE571" s="692"/>
      <c r="AF571" s="692"/>
      <c r="AG571" s="691"/>
      <c r="AH571" s="690" t="str">
        <f>$AH$95</f>
        <v>Rank of risks</v>
      </c>
      <c r="AI571" s="691"/>
      <c r="AL571" s="137" t="s">
        <v>132</v>
      </c>
      <c r="AR571" s="137" t="s">
        <v>130</v>
      </c>
      <c r="AU571" s="137" t="s">
        <v>126</v>
      </c>
      <c r="BI571"/>
      <c r="BJ571"/>
      <c r="BM571" s="80"/>
      <c r="BN571" s="79"/>
      <c r="BO571" s="79"/>
      <c r="BP571" s="79"/>
    </row>
    <row r="572" spans="3:68" ht="39.950000000000003" hidden="1" customHeight="1" x14ac:dyDescent="0.25">
      <c r="C572" s="707"/>
      <c r="D572" s="646" t="str">
        <f>LOOKUP($Q$572,$AE$589:$AF$591)</f>
        <v>CLICK FOR AN EXAMPLE:</v>
      </c>
      <c r="E572" s="647"/>
      <c r="F572" s="647"/>
      <c r="G572" s="647"/>
      <c r="H572" s="648"/>
      <c r="I572" s="285"/>
      <c r="J572" s="323" t="str">
        <f>LOOKUP(Q572,AE589:AE591,AG589:AG591)</f>
        <v>(To see a sample risk, first select a sample REDD+ action from the drop-down list on the left)</v>
      </c>
      <c r="K572" s="672" t="str">
        <f>AH572</f>
        <v>Probability</v>
      </c>
      <c r="L572" s="673"/>
      <c r="M572" s="672" t="str">
        <f>AI572</f>
        <v>Impact</v>
      </c>
      <c r="N572" s="673"/>
      <c r="O572" s="58"/>
      <c r="P572"/>
      <c r="Q572" s="436">
        <v>1</v>
      </c>
      <c r="R572" s="437" t="s">
        <v>96</v>
      </c>
      <c r="S572" s="438" t="str">
        <f>S564</f>
        <v>Probability</v>
      </c>
      <c r="T572" s="438" t="str">
        <f>T564</f>
        <v>Impact</v>
      </c>
      <c r="W572" s="719"/>
      <c r="X572" s="439"/>
      <c r="Y572" s="720"/>
      <c r="Z572" s="720"/>
      <c r="AA572" s="720"/>
      <c r="AB572" s="721"/>
      <c r="AC572" s="439"/>
      <c r="AD572" s="722"/>
      <c r="AE572" s="722"/>
      <c r="AF572" s="722"/>
      <c r="AG572" s="723"/>
      <c r="AH572" s="494" t="str">
        <f>$AH$96</f>
        <v>Probability</v>
      </c>
      <c r="AI572" s="494" t="str">
        <f>$AI$96</f>
        <v>Impact</v>
      </c>
      <c r="AL572" s="438" t="str">
        <f>$X$95</f>
        <v>REDD+ actions from Module 1 (not all actions may have risks relevant to the safeguard)</v>
      </c>
      <c r="AM572" s="438" t="str">
        <f>$AC$95</f>
        <v>Risks</v>
      </c>
      <c r="AN572" s="438" t="str">
        <f>$AH$96</f>
        <v>Probability</v>
      </c>
      <c r="AO572" s="438" t="str">
        <f>$AI$96</f>
        <v>Impact</v>
      </c>
      <c r="AP572" s="442" t="s">
        <v>129</v>
      </c>
      <c r="AR572" s="138">
        <f>MAX(AP573:AP582)</f>
        <v>0</v>
      </c>
      <c r="AT572" s="442" t="s">
        <v>131</v>
      </c>
      <c r="AU572" s="438" t="str">
        <f>$X$95</f>
        <v>REDD+ actions from Module 1 (not all actions may have risks relevant to the safeguard)</v>
      </c>
      <c r="AV572" s="438" t="str">
        <f>$AC$95</f>
        <v>Risks</v>
      </c>
      <c r="AW572" s="438" t="str">
        <f>$AH$96</f>
        <v>Probability</v>
      </c>
      <c r="AX572" s="438" t="str">
        <f>$AI$96</f>
        <v>Impact</v>
      </c>
      <c r="BI572"/>
      <c r="BJ572"/>
      <c r="BM572" s="78" t="s">
        <v>56</v>
      </c>
      <c r="BN572" s="78" t="s">
        <v>73</v>
      </c>
      <c r="BO572" s="78" t="s">
        <v>71</v>
      </c>
      <c r="BP572" s="79"/>
    </row>
    <row r="573" spans="3:68" ht="37.5" hidden="1" customHeight="1" x14ac:dyDescent="0.25">
      <c r="C573" s="707"/>
      <c r="D573" s="126"/>
      <c r="E573" s="629"/>
      <c r="F573" s="629"/>
      <c r="G573" s="629"/>
      <c r="H573" s="629"/>
      <c r="I573" s="306" t="s">
        <v>49</v>
      </c>
      <c r="J573" s="284" t="s">
        <v>43</v>
      </c>
      <c r="K573" s="582"/>
      <c r="L573" s="587"/>
      <c r="M573" s="587"/>
      <c r="N573" s="587"/>
      <c r="O573" s="58"/>
      <c r="P573"/>
      <c r="Q573" s="138">
        <v>1</v>
      </c>
      <c r="S573" s="139">
        <v>1</v>
      </c>
      <c r="T573" s="454">
        <v>1</v>
      </c>
      <c r="W573" s="719"/>
      <c r="X573" s="443" t="s">
        <v>49</v>
      </c>
      <c r="Y573" s="694" t="str">
        <f>LOOKUP(Q573,$AG$13:$AG$29,$AH$13:$AH$29)</f>
        <v/>
      </c>
      <c r="Z573" s="694"/>
      <c r="AA573" s="694"/>
      <c r="AB573" s="695"/>
      <c r="AC573" s="443" t="s">
        <v>49</v>
      </c>
      <c r="AD573" s="670" t="str">
        <f t="shared" ref="AD573:AD582" si="264">IF(J573=0,"",J573)</f>
        <v/>
      </c>
      <c r="AE573" s="670"/>
      <c r="AF573" s="670"/>
      <c r="AG573" s="671"/>
      <c r="AH573" s="455" t="str">
        <f>LOOKUP(S573,$AL$13:$AL$16,$AM$13:$AM$16)</f>
        <v/>
      </c>
      <c r="AI573" s="455" t="str">
        <f>LOOKUP(T573,$AL$13:$AL$16,$AN$13:$AN$16)</f>
        <v/>
      </c>
      <c r="AL573" s="445" t="str">
        <f t="shared" ref="AL573:AL578" si="265">Y573</f>
        <v/>
      </c>
      <c r="AM573" s="445" t="str">
        <f t="shared" ref="AM573:AM578" si="266">AD573</f>
        <v/>
      </c>
      <c r="AN573" s="447" t="str">
        <f t="shared" ref="AN573:AN578" si="267">AH573</f>
        <v/>
      </c>
      <c r="AO573" s="447" t="str">
        <f t="shared" ref="AO573:AO578" si="268">AI573</f>
        <v/>
      </c>
      <c r="AP573" s="448">
        <f t="shared" ref="AP573:AP578" si="269">SUM(AND(AN573=$AO$34, AO573=$AP$34),AP572)</f>
        <v>0</v>
      </c>
      <c r="AT573" s="448">
        <v>1</v>
      </c>
      <c r="AU573" s="449" t="str">
        <f t="array" ref="AU573">IF($AT573&gt;$AR$572,"",INDEX(AL$573:AL$582,MATCH($AT573,$AP$573:$AP$582,0)))</f>
        <v/>
      </c>
      <c r="AV573" s="449" t="str">
        <f t="array" ref="AV573">IF($AT573&gt;$AR$572,"",INDEX(AM$573:AM$582,MATCH($AT573,$AP$573:$AP$582,0)))</f>
        <v/>
      </c>
      <c r="AW573" s="449" t="str">
        <f t="array" ref="AW573">IF($AT573&gt;$AR$572,"",INDEX(AN$573:AN$582,MATCH($AT573,$AP$573:$AP$582,0)))</f>
        <v/>
      </c>
      <c r="AX573" s="449" t="str">
        <f t="array" ref="AX573">IF($AT573&gt;$AR$572,"",INDEX(AO$573:AO$582,MATCH($AT573,$AP$573:$AP$582,0)))</f>
        <v/>
      </c>
      <c r="BI573"/>
      <c r="BJ573"/>
      <c r="BM573" s="80">
        <f t="shared" ref="BM573:BM582" si="270">COUNTIF($BN$97:$BN$102,"&lt;="&amp;BN573)</f>
        <v>1</v>
      </c>
      <c r="BN573" s="80" t="str">
        <f>IF(BF573=$AP$14,BI573,"xx")</f>
        <v>xx</v>
      </c>
      <c r="BO573" s="80" t="e">
        <f t="shared" ref="BO573:BO582" si="271">VLOOKUP(ROW()-ROW($BO$96),$BM$97:$BN$102,2,FALSE)</f>
        <v>#N/A</v>
      </c>
      <c r="BP573" s="79"/>
    </row>
    <row r="574" spans="3:68" ht="37.5" hidden="1" customHeight="1" x14ac:dyDescent="0.25">
      <c r="C574" s="707"/>
      <c r="D574" s="27"/>
      <c r="E574" s="641"/>
      <c r="F574" s="641"/>
      <c r="G574" s="641"/>
      <c r="H574" s="641"/>
      <c r="I574" s="27" t="s">
        <v>49</v>
      </c>
      <c r="J574" s="284" t="s">
        <v>43</v>
      </c>
      <c r="K574" s="582"/>
      <c r="L574" s="587"/>
      <c r="M574" s="587"/>
      <c r="N574" s="587"/>
      <c r="O574" s="58"/>
      <c r="P574"/>
      <c r="Q574" s="138">
        <v>1</v>
      </c>
      <c r="S574" s="139">
        <v>1</v>
      </c>
      <c r="T574" s="454">
        <v>1</v>
      </c>
      <c r="W574" s="719"/>
      <c r="X574" s="443" t="s">
        <v>49</v>
      </c>
      <c r="Y574" s="694" t="str">
        <f t="shared" ref="Y574:Y582" si="272">LOOKUP(Q574,$AG$13:$AG$29,$AH$13:$AH$29)</f>
        <v/>
      </c>
      <c r="Z574" s="694"/>
      <c r="AA574" s="694"/>
      <c r="AB574" s="695"/>
      <c r="AC574" s="443" t="s">
        <v>49</v>
      </c>
      <c r="AD574" s="670" t="str">
        <f t="shared" si="264"/>
        <v/>
      </c>
      <c r="AE574" s="670"/>
      <c r="AF574" s="670"/>
      <c r="AG574" s="671"/>
      <c r="AH574" s="455" t="str">
        <f t="shared" ref="AH574:AH582" si="273">LOOKUP(S574,$AL$13:$AL$16,$AM$13:$AM$16)</f>
        <v/>
      </c>
      <c r="AI574" s="455" t="str">
        <f t="shared" ref="AI574:AI582" si="274">LOOKUP(T574,$AL$13:$AL$16,$AN$13:$AN$16)</f>
        <v/>
      </c>
      <c r="AL574" s="450" t="str">
        <f t="shared" si="265"/>
        <v/>
      </c>
      <c r="AM574" s="450" t="str">
        <f t="shared" si="266"/>
        <v/>
      </c>
      <c r="AN574" s="452" t="str">
        <f t="shared" si="267"/>
        <v/>
      </c>
      <c r="AO574" s="452" t="str">
        <f t="shared" si="268"/>
        <v/>
      </c>
      <c r="AP574" s="448">
        <f t="shared" si="269"/>
        <v>0</v>
      </c>
      <c r="AT574" s="448">
        <v>2</v>
      </c>
      <c r="AU574" s="449" t="str">
        <f t="array" ref="AU574">IF($AT574&gt;$AR$572,"",INDEX(AL$573:AL$582,MATCH($AT574,$AP$573:$AP$582,0)))</f>
        <v/>
      </c>
      <c r="AV574" s="449" t="str">
        <f t="array" ref="AV574">IF($AT574&gt;$AR$572,"",INDEX(AM$573:AM$582,MATCH($AT574,$AP$573:$AP$582,0)))</f>
        <v/>
      </c>
      <c r="AW574" s="449" t="str">
        <f t="array" ref="AW574">IF($AT574&gt;$AR$572,"",INDEX(AN$573:AN$582,MATCH($AT574,$AP$573:$AP$582,0)))</f>
        <v/>
      </c>
      <c r="AX574" s="449" t="str">
        <f t="array" ref="AX574">IF($AT574&gt;$AR$572,"",INDEX(AO$573:AO$582,MATCH($AT574,$AP$573:$AP$582,0)))</f>
        <v/>
      </c>
      <c r="BI574"/>
      <c r="BJ574"/>
      <c r="BM574" s="80">
        <f t="shared" si="270"/>
        <v>2</v>
      </c>
      <c r="BN574" s="80" t="str">
        <f>IF(BF574=$AP$14,BI574,"xxx")</f>
        <v>xxx</v>
      </c>
      <c r="BO574" s="80" t="e">
        <f t="shared" si="271"/>
        <v>#N/A</v>
      </c>
      <c r="BP574" s="79"/>
    </row>
    <row r="575" spans="3:68" ht="37.5" hidden="1" customHeight="1" x14ac:dyDescent="0.25">
      <c r="C575" s="707"/>
      <c r="D575" s="27"/>
      <c r="E575" s="641"/>
      <c r="F575" s="641"/>
      <c r="G575" s="641"/>
      <c r="H575" s="641"/>
      <c r="I575" s="27" t="s">
        <v>49</v>
      </c>
      <c r="J575" s="284" t="s">
        <v>43</v>
      </c>
      <c r="K575" s="582"/>
      <c r="L575" s="587"/>
      <c r="M575" s="587"/>
      <c r="N575" s="587"/>
      <c r="O575" s="58"/>
      <c r="P575"/>
      <c r="Q575" s="138">
        <v>1</v>
      </c>
      <c r="S575" s="139">
        <v>1</v>
      </c>
      <c r="T575" s="454">
        <v>1</v>
      </c>
      <c r="W575" s="719"/>
      <c r="X575" s="443" t="s">
        <v>49</v>
      </c>
      <c r="Y575" s="694" t="str">
        <f t="shared" si="272"/>
        <v/>
      </c>
      <c r="Z575" s="694"/>
      <c r="AA575" s="694"/>
      <c r="AB575" s="695"/>
      <c r="AC575" s="443" t="s">
        <v>49</v>
      </c>
      <c r="AD575" s="670" t="str">
        <f t="shared" si="264"/>
        <v/>
      </c>
      <c r="AE575" s="670"/>
      <c r="AF575" s="670"/>
      <c r="AG575" s="671"/>
      <c r="AH575" s="455" t="str">
        <f t="shared" si="273"/>
        <v/>
      </c>
      <c r="AI575" s="455" t="str">
        <f t="shared" si="274"/>
        <v/>
      </c>
      <c r="AL575" s="450" t="str">
        <f t="shared" si="265"/>
        <v/>
      </c>
      <c r="AM575" s="450" t="str">
        <f t="shared" si="266"/>
        <v/>
      </c>
      <c r="AN575" s="452" t="str">
        <f t="shared" si="267"/>
        <v/>
      </c>
      <c r="AO575" s="452" t="str">
        <f t="shared" si="268"/>
        <v/>
      </c>
      <c r="AP575" s="448">
        <f t="shared" si="269"/>
        <v>0</v>
      </c>
      <c r="AT575" s="448">
        <v>3</v>
      </c>
      <c r="AU575" s="449" t="str">
        <f t="array" ref="AU575">IF($AT575&gt;$AR$572,"",INDEX(AL$573:AL$582,MATCH($AT575,$AP$573:$AP$582,0)))</f>
        <v/>
      </c>
      <c r="AV575" s="449" t="str">
        <f t="array" ref="AV575">IF($AT575&gt;$AR$572,"",INDEX(AM$573:AM$582,MATCH($AT575,$AP$573:$AP$582,0)))</f>
        <v/>
      </c>
      <c r="AW575" s="449" t="str">
        <f t="array" ref="AW575">IF($AT575&gt;$AR$572,"",INDEX(AN$573:AN$582,MATCH($AT575,$AP$573:$AP$582,0)))</f>
        <v/>
      </c>
      <c r="AX575" s="449" t="str">
        <f t="array" ref="AX575">IF($AT575&gt;$AR$572,"",INDEX(AO$573:AO$582,MATCH($AT575,$AP$573:$AP$582,0)))</f>
        <v/>
      </c>
      <c r="BI575"/>
      <c r="BJ575"/>
      <c r="BM575" s="80">
        <f t="shared" si="270"/>
        <v>3</v>
      </c>
      <c r="BN575" s="80" t="str">
        <f>IF(BF575=$AP$14,BI575,"xxxx")</f>
        <v>xxxx</v>
      </c>
      <c r="BO575" s="80" t="e">
        <f t="shared" si="271"/>
        <v>#N/A</v>
      </c>
      <c r="BP575" s="79"/>
    </row>
    <row r="576" spans="3:68" ht="37.5" hidden="1" customHeight="1" x14ac:dyDescent="0.25">
      <c r="C576" s="707"/>
      <c r="D576" s="27"/>
      <c r="E576" s="641"/>
      <c r="F576" s="641"/>
      <c r="G576" s="641"/>
      <c r="H576" s="641"/>
      <c r="I576" s="27" t="s">
        <v>49</v>
      </c>
      <c r="J576" s="284" t="s">
        <v>43</v>
      </c>
      <c r="K576" s="582"/>
      <c r="L576" s="587"/>
      <c r="M576" s="587"/>
      <c r="N576" s="587"/>
      <c r="O576" s="58"/>
      <c r="P576"/>
      <c r="Q576" s="138">
        <v>1</v>
      </c>
      <c r="S576" s="139">
        <v>1</v>
      </c>
      <c r="T576" s="454">
        <v>1</v>
      </c>
      <c r="W576" s="719"/>
      <c r="X576" s="443" t="s">
        <v>49</v>
      </c>
      <c r="Y576" s="694" t="str">
        <f t="shared" si="272"/>
        <v/>
      </c>
      <c r="Z576" s="694"/>
      <c r="AA576" s="694"/>
      <c r="AB576" s="695"/>
      <c r="AC576" s="443" t="s">
        <v>49</v>
      </c>
      <c r="AD576" s="670" t="str">
        <f t="shared" si="264"/>
        <v/>
      </c>
      <c r="AE576" s="670"/>
      <c r="AF576" s="670"/>
      <c r="AG576" s="671"/>
      <c r="AH576" s="455" t="str">
        <f t="shared" si="273"/>
        <v/>
      </c>
      <c r="AI576" s="455" t="str">
        <f t="shared" si="274"/>
        <v/>
      </c>
      <c r="AL576" s="450" t="str">
        <f t="shared" si="265"/>
        <v/>
      </c>
      <c r="AM576" s="450" t="str">
        <f t="shared" si="266"/>
        <v/>
      </c>
      <c r="AN576" s="452" t="str">
        <f t="shared" si="267"/>
        <v/>
      </c>
      <c r="AO576" s="452" t="str">
        <f t="shared" si="268"/>
        <v/>
      </c>
      <c r="AP576" s="448">
        <f t="shared" si="269"/>
        <v>0</v>
      </c>
      <c r="AT576" s="448">
        <v>4</v>
      </c>
      <c r="AU576" s="449" t="str">
        <f t="array" ref="AU576">IF($AT576&gt;$AR$572,"",INDEX(AL$573:AL$582,MATCH($AT576,$AP$573:$AP$582,0)))</f>
        <v/>
      </c>
      <c r="AV576" s="449" t="str">
        <f t="array" ref="AV576">IF($AT576&gt;$AR$572,"",INDEX(AM$573:AM$582,MATCH($AT576,$AP$573:$AP$582,0)))</f>
        <v/>
      </c>
      <c r="AW576" s="449" t="str">
        <f t="array" ref="AW576">IF($AT576&gt;$AR$572,"",INDEX(AN$573:AN$582,MATCH($AT576,$AP$573:$AP$582,0)))</f>
        <v/>
      </c>
      <c r="AX576" s="449" t="str">
        <f t="array" ref="AX576">IF($AT576&gt;$AR$572,"",INDEX(AO$573:AO$582,MATCH($AT576,$AP$573:$AP$582,0)))</f>
        <v/>
      </c>
      <c r="BI576"/>
      <c r="BJ576"/>
      <c r="BM576" s="80">
        <f t="shared" si="270"/>
        <v>4</v>
      </c>
      <c r="BN576" s="80" t="str">
        <f>IF(BF576=$AP$14,BI576,"xxxxx")</f>
        <v>xxxxx</v>
      </c>
      <c r="BO576" s="80" t="e">
        <f t="shared" si="271"/>
        <v>#N/A</v>
      </c>
      <c r="BP576" s="79"/>
    </row>
    <row r="577" spans="3:68" ht="37.5" hidden="1" customHeight="1" x14ac:dyDescent="0.25">
      <c r="C577" s="707"/>
      <c r="D577" s="27"/>
      <c r="E577" s="641"/>
      <c r="F577" s="641"/>
      <c r="G577" s="641"/>
      <c r="H577" s="641"/>
      <c r="I577" s="27" t="s">
        <v>49</v>
      </c>
      <c r="J577" s="284" t="s">
        <v>43</v>
      </c>
      <c r="K577" s="582"/>
      <c r="L577" s="587"/>
      <c r="M577" s="587"/>
      <c r="N577" s="587"/>
      <c r="O577" s="58"/>
      <c r="P577"/>
      <c r="Q577" s="138">
        <v>1</v>
      </c>
      <c r="S577" s="139">
        <v>1</v>
      </c>
      <c r="T577" s="454">
        <v>1</v>
      </c>
      <c r="W577" s="719"/>
      <c r="X577" s="443" t="s">
        <v>49</v>
      </c>
      <c r="Y577" s="694" t="str">
        <f t="shared" si="272"/>
        <v/>
      </c>
      <c r="Z577" s="694"/>
      <c r="AA577" s="694"/>
      <c r="AB577" s="695"/>
      <c r="AC577" s="443" t="s">
        <v>49</v>
      </c>
      <c r="AD577" s="670" t="str">
        <f t="shared" si="264"/>
        <v/>
      </c>
      <c r="AE577" s="670"/>
      <c r="AF577" s="670"/>
      <c r="AG577" s="671"/>
      <c r="AH577" s="455" t="str">
        <f t="shared" si="273"/>
        <v/>
      </c>
      <c r="AI577" s="455" t="str">
        <f t="shared" si="274"/>
        <v/>
      </c>
      <c r="AL577" s="450" t="str">
        <f t="shared" si="265"/>
        <v/>
      </c>
      <c r="AM577" s="450" t="str">
        <f t="shared" si="266"/>
        <v/>
      </c>
      <c r="AN577" s="452" t="str">
        <f t="shared" si="267"/>
        <v/>
      </c>
      <c r="AO577" s="452" t="str">
        <f t="shared" si="268"/>
        <v/>
      </c>
      <c r="AP577" s="448">
        <f t="shared" si="269"/>
        <v>0</v>
      </c>
      <c r="AT577" s="448">
        <v>5</v>
      </c>
      <c r="AU577" s="449" t="str">
        <f t="array" ref="AU577">IF($AT577&gt;$AR$572,"",INDEX(AL$573:AL$582,MATCH($AT577,$AP$573:$AP$582,0)))</f>
        <v/>
      </c>
      <c r="AV577" s="449" t="str">
        <f t="array" ref="AV577">IF($AT577&gt;$AR$572,"",INDEX(AM$573:AM$582,MATCH($AT577,$AP$573:$AP$582,0)))</f>
        <v/>
      </c>
      <c r="AW577" s="449" t="str">
        <f t="array" ref="AW577">IF($AT577&gt;$AR$572,"",INDEX(AN$573:AN$582,MATCH($AT577,$AP$573:$AP$582,0)))</f>
        <v/>
      </c>
      <c r="AX577" s="449" t="str">
        <f t="array" ref="AX577">IF($AT577&gt;$AR$572,"",INDEX(AO$573:AO$582,MATCH($AT577,$AP$573:$AP$582,0)))</f>
        <v/>
      </c>
      <c r="BI577"/>
      <c r="BJ577"/>
      <c r="BM577" s="80">
        <f t="shared" si="270"/>
        <v>5</v>
      </c>
      <c r="BN577" s="80" t="str">
        <f>IF(BF577=$AP$14,BI577,"xxxxxx")</f>
        <v>xxxxxx</v>
      </c>
      <c r="BO577" s="80" t="e">
        <f t="shared" si="271"/>
        <v>#N/A</v>
      </c>
      <c r="BP577" s="79"/>
    </row>
    <row r="578" spans="3:68" ht="37.5" hidden="1" customHeight="1" x14ac:dyDescent="0.25">
      <c r="C578" s="707"/>
      <c r="D578" s="27"/>
      <c r="E578" s="641"/>
      <c r="F578" s="641"/>
      <c r="G578" s="641"/>
      <c r="H578" s="641"/>
      <c r="I578" s="27" t="s">
        <v>49</v>
      </c>
      <c r="J578" s="284"/>
      <c r="K578" s="582"/>
      <c r="L578" s="587"/>
      <c r="M578" s="587"/>
      <c r="N578" s="587"/>
      <c r="O578" s="58"/>
      <c r="P578"/>
      <c r="Q578" s="138">
        <v>1</v>
      </c>
      <c r="S578" s="139">
        <v>1</v>
      </c>
      <c r="T578" s="454">
        <v>1</v>
      </c>
      <c r="W578" s="719"/>
      <c r="X578" s="443" t="s">
        <v>49</v>
      </c>
      <c r="Y578" s="694" t="str">
        <f t="shared" si="272"/>
        <v/>
      </c>
      <c r="Z578" s="694"/>
      <c r="AA578" s="694"/>
      <c r="AB578" s="695"/>
      <c r="AC578" s="443" t="s">
        <v>49</v>
      </c>
      <c r="AD578" s="670" t="str">
        <f t="shared" si="264"/>
        <v/>
      </c>
      <c r="AE578" s="670"/>
      <c r="AF578" s="670"/>
      <c r="AG578" s="671"/>
      <c r="AH578" s="455" t="str">
        <f t="shared" si="273"/>
        <v/>
      </c>
      <c r="AI578" s="455" t="str">
        <f t="shared" si="274"/>
        <v/>
      </c>
      <c r="AL578" s="450" t="str">
        <f t="shared" si="265"/>
        <v/>
      </c>
      <c r="AM578" s="450" t="str">
        <f t="shared" si="266"/>
        <v/>
      </c>
      <c r="AN578" s="452" t="str">
        <f t="shared" si="267"/>
        <v/>
      </c>
      <c r="AO578" s="452" t="str">
        <f t="shared" si="268"/>
        <v/>
      </c>
      <c r="AP578" s="448">
        <f t="shared" si="269"/>
        <v>0</v>
      </c>
      <c r="AT578" s="448">
        <v>6</v>
      </c>
      <c r="AU578" s="449" t="str">
        <f t="array" ref="AU578">IF($AT578&gt;$AR$572,"",INDEX(AL$573:AL$582,MATCH($AT578,$AP$573:$AP$582,0)))</f>
        <v/>
      </c>
      <c r="AV578" s="449" t="str">
        <f t="array" ref="AV578">IF($AT578&gt;$AR$572,"",INDEX(AM$573:AM$582,MATCH($AT578,$AP$573:$AP$582,0)))</f>
        <v/>
      </c>
      <c r="AW578" s="449" t="str">
        <f t="array" ref="AW578">IF($AT578&gt;$AR$572,"",INDEX(AN$573:AN$582,MATCH($AT578,$AP$573:$AP$582,0)))</f>
        <v/>
      </c>
      <c r="AX578" s="449" t="str">
        <f t="array" ref="AX578">IF($AT578&gt;$AR$572,"",INDEX(AO$573:AO$582,MATCH($AT578,$AP$573:$AP$582,0)))</f>
        <v/>
      </c>
      <c r="BI578"/>
      <c r="BJ578"/>
      <c r="BM578" s="80">
        <f t="shared" si="270"/>
        <v>6</v>
      </c>
      <c r="BN578" s="80" t="str">
        <f>IF(BF578=$AP$14,BI578,"xxxxxxx")</f>
        <v>xxxxxxx</v>
      </c>
      <c r="BO578" s="80" t="e">
        <f t="shared" si="271"/>
        <v>#N/A</v>
      </c>
      <c r="BP578" s="79"/>
    </row>
    <row r="579" spans="3:68" ht="37.5" hidden="1" customHeight="1" x14ac:dyDescent="0.25">
      <c r="C579" s="707"/>
      <c r="D579" s="27"/>
      <c r="E579" s="641"/>
      <c r="F579" s="641"/>
      <c r="G579" s="641"/>
      <c r="H579" s="641"/>
      <c r="I579" s="27" t="s">
        <v>49</v>
      </c>
      <c r="J579" s="284"/>
      <c r="K579" s="582"/>
      <c r="L579" s="587"/>
      <c r="M579" s="587"/>
      <c r="N579" s="587"/>
      <c r="O579" s="58"/>
      <c r="P579"/>
      <c r="Q579" s="138">
        <v>1</v>
      </c>
      <c r="S579" s="139">
        <v>1</v>
      </c>
      <c r="T579" s="454">
        <v>1</v>
      </c>
      <c r="W579" s="719"/>
      <c r="X579" s="443" t="s">
        <v>49</v>
      </c>
      <c r="Y579" s="694" t="str">
        <f t="shared" si="272"/>
        <v/>
      </c>
      <c r="Z579" s="694"/>
      <c r="AA579" s="694"/>
      <c r="AB579" s="695"/>
      <c r="AC579" s="443" t="s">
        <v>49</v>
      </c>
      <c r="AD579" s="670" t="str">
        <f t="shared" si="264"/>
        <v/>
      </c>
      <c r="AE579" s="670"/>
      <c r="AF579" s="670"/>
      <c r="AG579" s="671"/>
      <c r="AH579" s="455" t="str">
        <f t="shared" si="273"/>
        <v/>
      </c>
      <c r="AI579" s="455" t="str">
        <f t="shared" si="274"/>
        <v/>
      </c>
      <c r="AL579" s="450" t="str">
        <f>Y579</f>
        <v/>
      </c>
      <c r="AM579" s="450" t="str">
        <f>AD579</f>
        <v/>
      </c>
      <c r="AN579" s="452" t="str">
        <f t="shared" ref="AN579:AO582" si="275">AH579</f>
        <v/>
      </c>
      <c r="AO579" s="452" t="str">
        <f t="shared" si="275"/>
        <v/>
      </c>
      <c r="AP579" s="448">
        <f>SUM(AND(AN579=$AO$34, AO579=$AP$34),AP578)</f>
        <v>0</v>
      </c>
      <c r="AT579" s="448">
        <v>7</v>
      </c>
      <c r="AU579" s="449" t="str">
        <f t="array" ref="AU579">IF($AT579&gt;$AR$572,"",INDEX(AL$573:AL$582,MATCH($AT579,$AP$573:$AP$582,0)))</f>
        <v/>
      </c>
      <c r="AV579" s="449" t="str">
        <f t="array" ref="AV579">IF($AT579&gt;$AR$572,"",INDEX(AM$573:AM$582,MATCH($AT579,$AP$573:$AP$582,0)))</f>
        <v/>
      </c>
      <c r="AW579" s="449" t="str">
        <f t="array" ref="AW579">IF($AT579&gt;$AR$572,"",INDEX(AN$573:AN$582,MATCH($AT579,$AP$573:$AP$582,0)))</f>
        <v/>
      </c>
      <c r="AX579" s="449" t="str">
        <f t="array" ref="AX579">IF($AT579&gt;$AR$572,"",INDEX(AO$573:AO$582,MATCH($AT579,$AP$573:$AP$582,0)))</f>
        <v/>
      </c>
      <c r="BI579"/>
      <c r="BJ579"/>
      <c r="BM579" s="80">
        <f t="shared" si="270"/>
        <v>6</v>
      </c>
      <c r="BN579" s="80" t="str">
        <f>IF(BF579=$AP$14,BI579,"xxxxxxx")</f>
        <v>xxxxxxx</v>
      </c>
      <c r="BO579" s="80" t="e">
        <f t="shared" si="271"/>
        <v>#N/A</v>
      </c>
      <c r="BP579" s="79"/>
    </row>
    <row r="580" spans="3:68" ht="37.5" hidden="1" customHeight="1" x14ac:dyDescent="0.25">
      <c r="C580" s="707"/>
      <c r="D580" s="27"/>
      <c r="E580" s="641"/>
      <c r="F580" s="641"/>
      <c r="G580" s="641"/>
      <c r="H580" s="641"/>
      <c r="I580" s="27" t="s">
        <v>49</v>
      </c>
      <c r="J580" s="284"/>
      <c r="K580" s="582"/>
      <c r="L580" s="587"/>
      <c r="M580" s="587"/>
      <c r="N580" s="587"/>
      <c r="O580" s="58"/>
      <c r="P580"/>
      <c r="Q580" s="138">
        <v>1</v>
      </c>
      <c r="S580" s="139">
        <v>1</v>
      </c>
      <c r="T580" s="454">
        <v>1</v>
      </c>
      <c r="W580" s="719"/>
      <c r="X580" s="443" t="s">
        <v>49</v>
      </c>
      <c r="Y580" s="694" t="str">
        <f t="shared" si="272"/>
        <v/>
      </c>
      <c r="Z580" s="694"/>
      <c r="AA580" s="694"/>
      <c r="AB580" s="695"/>
      <c r="AC580" s="443" t="s">
        <v>49</v>
      </c>
      <c r="AD580" s="670" t="str">
        <f t="shared" si="264"/>
        <v/>
      </c>
      <c r="AE580" s="670"/>
      <c r="AF580" s="670"/>
      <c r="AG580" s="671"/>
      <c r="AH580" s="455" t="str">
        <f t="shared" si="273"/>
        <v/>
      </c>
      <c r="AI580" s="455" t="str">
        <f t="shared" si="274"/>
        <v/>
      </c>
      <c r="AL580" s="450" t="str">
        <f>Y580</f>
        <v/>
      </c>
      <c r="AM580" s="450" t="str">
        <f>AD580</f>
        <v/>
      </c>
      <c r="AN580" s="452" t="str">
        <f t="shared" si="275"/>
        <v/>
      </c>
      <c r="AO580" s="452" t="str">
        <f t="shared" si="275"/>
        <v/>
      </c>
      <c r="AP580" s="448">
        <f>SUM(AND(AN580=$AO$34, AO580=$AP$34),AP579)</f>
        <v>0</v>
      </c>
      <c r="AT580" s="448">
        <v>8</v>
      </c>
      <c r="AU580" s="449" t="str">
        <f t="array" ref="AU580">IF($AT580&gt;$AR$572,"",INDEX(AL$573:AL$582,MATCH($AT580,$AP$573:$AP$582,0)))</f>
        <v/>
      </c>
      <c r="AV580" s="449" t="str">
        <f t="array" ref="AV580">IF($AT580&gt;$AR$572,"",INDEX(AM$573:AM$582,MATCH($AT580,$AP$573:$AP$582,0)))</f>
        <v/>
      </c>
      <c r="AW580" s="449" t="str">
        <f t="array" ref="AW580">IF($AT580&gt;$AR$572,"",INDEX(AN$573:AN$582,MATCH($AT580,$AP$573:$AP$582,0)))</f>
        <v/>
      </c>
      <c r="AX580" s="449" t="str">
        <f t="array" ref="AX580">IF($AT580&gt;$AR$572,"",INDEX(AO$573:AO$582,MATCH($AT580,$AP$573:$AP$582,0)))</f>
        <v/>
      </c>
      <c r="BI580"/>
      <c r="BJ580"/>
      <c r="BM580" s="80">
        <f t="shared" si="270"/>
        <v>6</v>
      </c>
      <c r="BN580" s="80" t="str">
        <f>IF(BF580=$AP$14,BI580,"xxxxxxx")</f>
        <v>xxxxxxx</v>
      </c>
      <c r="BO580" s="80" t="e">
        <f t="shared" si="271"/>
        <v>#N/A</v>
      </c>
      <c r="BP580" s="79"/>
    </row>
    <row r="581" spans="3:68" ht="37.5" hidden="1" customHeight="1" x14ac:dyDescent="0.25">
      <c r="C581" s="707"/>
      <c r="D581" s="27"/>
      <c r="E581" s="641"/>
      <c r="F581" s="641"/>
      <c r="G581" s="641"/>
      <c r="H581" s="641"/>
      <c r="I581" s="27" t="s">
        <v>49</v>
      </c>
      <c r="J581" s="284"/>
      <c r="K581" s="582"/>
      <c r="L581" s="587"/>
      <c r="M581" s="587"/>
      <c r="N581" s="587"/>
      <c r="O581" s="58"/>
      <c r="P581"/>
      <c r="Q581" s="138">
        <v>1</v>
      </c>
      <c r="S581" s="139">
        <v>1</v>
      </c>
      <c r="T581" s="454">
        <v>1</v>
      </c>
      <c r="W581" s="719"/>
      <c r="X581" s="443" t="s">
        <v>49</v>
      </c>
      <c r="Y581" s="694" t="str">
        <f t="shared" si="272"/>
        <v/>
      </c>
      <c r="Z581" s="694"/>
      <c r="AA581" s="694"/>
      <c r="AB581" s="695"/>
      <c r="AC581" s="443" t="s">
        <v>49</v>
      </c>
      <c r="AD581" s="670" t="str">
        <f t="shared" si="264"/>
        <v/>
      </c>
      <c r="AE581" s="670"/>
      <c r="AF581" s="670"/>
      <c r="AG581" s="671"/>
      <c r="AH581" s="455" t="str">
        <f t="shared" si="273"/>
        <v/>
      </c>
      <c r="AI581" s="455" t="str">
        <f t="shared" si="274"/>
        <v/>
      </c>
      <c r="AL581" s="450" t="str">
        <f>Y581</f>
        <v/>
      </c>
      <c r="AM581" s="450" t="str">
        <f>AD581</f>
        <v/>
      </c>
      <c r="AN581" s="452" t="str">
        <f t="shared" si="275"/>
        <v/>
      </c>
      <c r="AO581" s="452" t="str">
        <f t="shared" si="275"/>
        <v/>
      </c>
      <c r="AP581" s="448">
        <f>SUM(AND(AN581=$AO$34, AO581=$AP$34),AP580)</f>
        <v>0</v>
      </c>
      <c r="AT581" s="448">
        <v>9</v>
      </c>
      <c r="AU581" s="449" t="str">
        <f t="array" ref="AU581">IF($AT581&gt;$AR$572,"",INDEX(AL$573:AL$582,MATCH($AT581,$AP$573:$AP$582,0)))</f>
        <v/>
      </c>
      <c r="AV581" s="449" t="str">
        <f t="array" ref="AV581">IF($AT581&gt;$AR$572,"",INDEX(AM$573:AM$582,MATCH($AT581,$AP$573:$AP$582,0)))</f>
        <v/>
      </c>
      <c r="AW581" s="449" t="str">
        <f t="array" ref="AW581">IF($AT581&gt;$AR$572,"",INDEX(AN$573:AN$582,MATCH($AT581,$AP$573:$AP$582,0)))</f>
        <v/>
      </c>
      <c r="AX581" s="449" t="str">
        <f t="array" ref="AX581">IF($AT581&gt;$AR$572,"",INDEX(AO$573:AO$582,MATCH($AT581,$AP$573:$AP$582,0)))</f>
        <v/>
      </c>
      <c r="BI581"/>
      <c r="BJ581"/>
      <c r="BM581" s="80">
        <f t="shared" si="270"/>
        <v>6</v>
      </c>
      <c r="BN581" s="80" t="str">
        <f>IF(BF581=$AP$14,BI581,"xxxxxxx")</f>
        <v>xxxxxxx</v>
      </c>
      <c r="BO581" s="80" t="e">
        <f t="shared" si="271"/>
        <v>#N/A</v>
      </c>
      <c r="BP581" s="79"/>
    </row>
    <row r="582" spans="3:68" ht="37.5" hidden="1" customHeight="1" x14ac:dyDescent="0.25">
      <c r="C582" s="707"/>
      <c r="D582" s="27"/>
      <c r="E582" s="641"/>
      <c r="F582" s="641"/>
      <c r="G582" s="641"/>
      <c r="H582" s="641"/>
      <c r="I582" s="27" t="s">
        <v>49</v>
      </c>
      <c r="J582" s="289"/>
      <c r="K582" s="585"/>
      <c r="L582" s="587"/>
      <c r="M582" s="587"/>
      <c r="N582" s="587"/>
      <c r="O582" s="58"/>
      <c r="P582"/>
      <c r="Q582" s="138">
        <v>1</v>
      </c>
      <c r="S582" s="139">
        <v>1</v>
      </c>
      <c r="T582" s="454">
        <v>1</v>
      </c>
      <c r="W582" s="719"/>
      <c r="X582" s="443" t="s">
        <v>49</v>
      </c>
      <c r="Y582" s="694" t="str">
        <f t="shared" si="272"/>
        <v/>
      </c>
      <c r="Z582" s="694"/>
      <c r="AA582" s="694"/>
      <c r="AB582" s="695"/>
      <c r="AC582" s="443" t="s">
        <v>49</v>
      </c>
      <c r="AD582" s="670" t="str">
        <f t="shared" si="264"/>
        <v/>
      </c>
      <c r="AE582" s="670"/>
      <c r="AF582" s="670"/>
      <c r="AG582" s="671"/>
      <c r="AH582" s="455" t="str">
        <f t="shared" si="273"/>
        <v/>
      </c>
      <c r="AI582" s="455" t="str">
        <f t="shared" si="274"/>
        <v/>
      </c>
      <c r="AL582" s="450" t="str">
        <f>Y582</f>
        <v/>
      </c>
      <c r="AM582" s="450" t="str">
        <f>AD582</f>
        <v/>
      </c>
      <c r="AN582" s="452" t="str">
        <f t="shared" si="275"/>
        <v/>
      </c>
      <c r="AO582" s="452" t="str">
        <f t="shared" si="275"/>
        <v/>
      </c>
      <c r="AP582" s="448">
        <f>SUM(AND(AN582=$AO$34, AO582=$AP$34),AP581)</f>
        <v>0</v>
      </c>
      <c r="AT582" s="448">
        <v>10</v>
      </c>
      <c r="AU582" s="449" t="str">
        <f t="array" ref="AU582">IF($AT582&gt;$AR$572,"",INDEX(AL$573:AL$582,MATCH($AT582,$AP$573:$AP$582,0)))</f>
        <v/>
      </c>
      <c r="AV582" s="449" t="str">
        <f t="array" ref="AV582">IF($AT582&gt;$AR$572,"",INDEX(AM$573:AM$582,MATCH($AT582,$AP$573:$AP$582,0)))</f>
        <v/>
      </c>
      <c r="AW582" s="449" t="str">
        <f t="array" ref="AW582">IF($AT582&gt;$AR$572,"",INDEX(AN$573:AN$582,MATCH($AT582,$AP$573:$AP$582,0)))</f>
        <v/>
      </c>
      <c r="AX582" s="449" t="str">
        <f t="array" ref="AX582">IF($AT582&gt;$AR$572,"",INDEX(AO$573:AO$582,MATCH($AT582,$AP$573:$AP$582,0)))</f>
        <v/>
      </c>
      <c r="BI582"/>
      <c r="BJ582"/>
      <c r="BM582" s="80">
        <f t="shared" si="270"/>
        <v>6</v>
      </c>
      <c r="BN582" s="80" t="str">
        <f>IF(BF582=$AP$14,BI582,"xxxxxxx")</f>
        <v>xxxxxxx</v>
      </c>
      <c r="BO582" s="80" t="e">
        <f t="shared" si="271"/>
        <v>#N/A</v>
      </c>
      <c r="BP582" s="79"/>
    </row>
    <row r="583" spans="3:68" ht="0.95" hidden="1" customHeight="1" x14ac:dyDescent="0.25">
      <c r="C583" s="156"/>
      <c r="D583" s="158"/>
      <c r="E583" s="589"/>
      <c r="F583" s="589"/>
      <c r="G583" s="589"/>
      <c r="H583" s="589"/>
      <c r="I583" s="158"/>
      <c r="J583" s="158"/>
      <c r="BI583"/>
      <c r="BJ583"/>
      <c r="BM583" s="80"/>
      <c r="BN583" s="79"/>
      <c r="BO583" s="79"/>
      <c r="BP583" s="79"/>
    </row>
    <row r="584" spans="3:68" ht="0.95" hidden="1" customHeight="1" x14ac:dyDescent="0.25">
      <c r="C584" s="259"/>
      <c r="D584" s="260"/>
      <c r="E584" s="260"/>
      <c r="F584" s="260"/>
      <c r="G584" s="260"/>
      <c r="H584" s="260"/>
      <c r="I584" s="260"/>
      <c r="J584" s="260"/>
      <c r="BI584"/>
      <c r="BJ584"/>
      <c r="BM584" s="80"/>
      <c r="BN584" s="79"/>
      <c r="BO584" s="79"/>
      <c r="BP584" s="79"/>
    </row>
    <row r="585" spans="3:68" hidden="1" x14ac:dyDescent="0.25">
      <c r="C585" s="259"/>
      <c r="D585" s="260"/>
      <c r="E585" s="260"/>
      <c r="F585" s="260"/>
      <c r="G585" s="260"/>
      <c r="H585" s="260"/>
      <c r="I585" s="260"/>
      <c r="J585" s="260"/>
      <c r="BI585"/>
      <c r="BJ585"/>
      <c r="BM585" s="80"/>
      <c r="BN585" s="79"/>
      <c r="BO585" s="79"/>
      <c r="BP585" s="79"/>
    </row>
    <row r="586" spans="3:68" hidden="1" x14ac:dyDescent="0.25">
      <c r="C586" s="156"/>
      <c r="D586" s="158"/>
      <c r="E586" s="158"/>
      <c r="F586" s="158"/>
      <c r="G586" s="158"/>
      <c r="H586" s="158"/>
      <c r="I586" s="158"/>
      <c r="J586" s="158"/>
      <c r="Y586" s="456" t="s">
        <v>90</v>
      </c>
      <c r="Z586" s="458"/>
      <c r="AA586" s="118"/>
      <c r="AC586" s="456">
        <f>W586</f>
        <v>0</v>
      </c>
      <c r="AD586" s="459"/>
      <c r="AF586" s="456" t="s">
        <v>90</v>
      </c>
      <c r="AG586" s="460"/>
    </row>
    <row r="587" spans="3:68" ht="15" hidden="1" customHeight="1" x14ac:dyDescent="0.25">
      <c r="C587" s="156"/>
      <c r="D587" s="158"/>
      <c r="E587" s="158"/>
      <c r="F587" s="158"/>
      <c r="G587" s="158"/>
      <c r="H587" s="158"/>
      <c r="I587" s="158"/>
      <c r="J587" s="158"/>
      <c r="Y587" s="457"/>
      <c r="Z587" s="458"/>
      <c r="AA587" s="118"/>
      <c r="AC587" s="457"/>
      <c r="AD587" s="459"/>
      <c r="AF587" s="457"/>
      <c r="AG587" s="460"/>
    </row>
    <row r="588" spans="3:68" hidden="1" x14ac:dyDescent="0.25">
      <c r="C588" s="156"/>
      <c r="D588" s="158"/>
      <c r="E588" s="158"/>
      <c r="F588" s="158"/>
      <c r="G588" s="158"/>
      <c r="H588" s="158"/>
      <c r="I588" s="158"/>
      <c r="J588" s="158"/>
      <c r="Y588" s="461" t="s">
        <v>15</v>
      </c>
      <c r="Z588" s="461" t="s">
        <v>92</v>
      </c>
      <c r="AA588" s="118"/>
      <c r="AE588" s="411" t="s">
        <v>43</v>
      </c>
      <c r="AF588" s="462" t="s">
        <v>15</v>
      </c>
      <c r="AG588" s="377" t="s">
        <v>92</v>
      </c>
      <c r="AH588" s="463" t="s">
        <v>43</v>
      </c>
      <c r="AL588" s="335"/>
    </row>
    <row r="589" spans="3:68" hidden="1" x14ac:dyDescent="0.25">
      <c r="C589" s="156"/>
      <c r="D589" s="158"/>
      <c r="E589" s="158"/>
      <c r="F589" s="158"/>
      <c r="G589" s="158"/>
      <c r="H589" s="158"/>
      <c r="I589" s="158"/>
      <c r="J589" s="158"/>
      <c r="Y589" s="594" t="str">
        <f>$Y$113</f>
        <v>CLICK FOR AN EXAMPLE:</v>
      </c>
      <c r="Z589" s="594" t="str">
        <f>$Z$113</f>
        <v>(To see a sample risk, first select a sample REDD+ action from the drop-down list on the left)</v>
      </c>
      <c r="AA589" s="411" t="s">
        <v>43</v>
      </c>
      <c r="AE589" s="466">
        <v>1</v>
      </c>
      <c r="AF589" s="464" t="str">
        <f>Y589</f>
        <v>CLICK FOR AN EXAMPLE:</v>
      </c>
      <c r="AG589" s="464" t="str">
        <f>Z589</f>
        <v>(To see a sample risk, first select a sample REDD+ action from the drop-down list on the left)</v>
      </c>
      <c r="AH589" s="463" t="s">
        <v>43</v>
      </c>
    </row>
    <row r="590" spans="3:68" ht="15" hidden="1" customHeight="1" x14ac:dyDescent="0.25">
      <c r="Y590" s="388" t="s">
        <v>289</v>
      </c>
      <c r="Z590" s="388" t="s">
        <v>167</v>
      </c>
      <c r="AA590" s="467" t="s">
        <v>104</v>
      </c>
      <c r="AE590" s="466">
        <v>2</v>
      </c>
      <c r="AF590" s="468" t="str">
        <f>CONCATENATE(AA590,"     ", Y590)</f>
        <v>e.g.:     Overarching.</v>
      </c>
      <c r="AG590" s="468" t="str">
        <f>CONCATENATE(AA590,"     ", Z590)</f>
        <v>e.g.:     Fluctuations in the availability of REDD+ finance risk reversal of achievements.</v>
      </c>
      <c r="AH590" s="463" t="s">
        <v>43</v>
      </c>
    </row>
    <row r="591" spans="3:68" hidden="1" x14ac:dyDescent="0.25">
      <c r="F591" s="36"/>
      <c r="P591" s="52"/>
      <c r="S591" s="52"/>
      <c r="Y591" s="388" t="s">
        <v>338</v>
      </c>
      <c r="Z591" s="388" t="s">
        <v>168</v>
      </c>
      <c r="AA591" s="467" t="str">
        <f>$AA$214</f>
        <v>e.g.:</v>
      </c>
      <c r="AE591" s="466">
        <v>3</v>
      </c>
      <c r="AF591" s="468" t="str">
        <f>CONCATENATE(AA591,"     ", Y591)</f>
        <v>e.g.:     Afforestation on agricultural land.</v>
      </c>
      <c r="AG591" s="468" t="str">
        <f>CONCATENATE(AA591,"     ", Z591)</f>
        <v>e.g.:     Fire from agricultural burning spreads into the new forest, leading to the reversal of carbon sequestration, and may also impair future sequestration potential.</v>
      </c>
      <c r="AH591" s="463" t="s">
        <v>43</v>
      </c>
    </row>
    <row r="592" spans="3:68" hidden="1" x14ac:dyDescent="0.25">
      <c r="F592" s="36"/>
      <c r="P592" s="52"/>
      <c r="S592" s="52"/>
      <c r="X592" s="470"/>
      <c r="Y592" s="471"/>
    </row>
    <row r="593" spans="3:68" hidden="1" x14ac:dyDescent="0.25">
      <c r="N593" s="101"/>
      <c r="BH593" s="36" t="s">
        <v>43</v>
      </c>
      <c r="BI593"/>
      <c r="BJ593"/>
      <c r="BK593"/>
      <c r="BL593"/>
      <c r="BM593"/>
      <c r="BN593"/>
      <c r="BO593"/>
      <c r="BP593"/>
    </row>
    <row r="594" spans="3:68" s="16" customFormat="1" hidden="1" x14ac:dyDescent="0.25">
      <c r="D594" s="98"/>
      <c r="E594" s="98"/>
      <c r="F594" s="98"/>
      <c r="G594" s="98"/>
      <c r="H594" s="98"/>
      <c r="I594" s="98"/>
      <c r="J594" s="98"/>
      <c r="K594" s="96"/>
      <c r="L594" s="96"/>
      <c r="M594" s="96"/>
      <c r="P594" s="55"/>
      <c r="Q594" s="340"/>
      <c r="R594" s="340"/>
      <c r="S594" s="53"/>
      <c r="T594" s="340"/>
      <c r="U594" s="340"/>
      <c r="V594" s="340"/>
      <c r="W594" s="340"/>
      <c r="X594" s="340"/>
      <c r="Y594" s="340"/>
      <c r="Z594" s="340"/>
      <c r="AA594" s="340"/>
      <c r="AB594" s="340"/>
      <c r="AC594" s="340"/>
      <c r="AD594" s="340"/>
      <c r="AE594" s="340"/>
      <c r="AF594" s="340"/>
      <c r="AG594" s="340"/>
      <c r="AH594" s="498"/>
      <c r="AI594" s="498"/>
      <c r="AJ594" s="340"/>
      <c r="AK594" s="340"/>
      <c r="AL594" s="340"/>
      <c r="AM594" s="340"/>
      <c r="AN594" s="340"/>
      <c r="AO594" s="340"/>
      <c r="AP594" s="340"/>
      <c r="AQ594" s="52"/>
      <c r="AR594" s="340"/>
      <c r="AS594" s="340"/>
      <c r="AT594" s="52"/>
      <c r="AU594" s="340"/>
      <c r="AV594" s="340"/>
      <c r="AW594" s="340"/>
      <c r="AX594" s="340"/>
      <c r="AY594" s="340"/>
      <c r="BG594"/>
      <c r="BH594" s="36" t="s">
        <v>43</v>
      </c>
    </row>
    <row r="595" spans="3:68" hidden="1" x14ac:dyDescent="0.25">
      <c r="BH595" s="36" t="s">
        <v>43</v>
      </c>
      <c r="BI595"/>
      <c r="BJ595"/>
      <c r="BK595"/>
      <c r="BL595"/>
      <c r="BM595"/>
      <c r="BN595"/>
      <c r="BO595"/>
      <c r="BP595"/>
    </row>
    <row r="596" spans="3:68" hidden="1" x14ac:dyDescent="0.25">
      <c r="C596" s="14"/>
      <c r="BI596"/>
      <c r="BJ596"/>
      <c r="BK596"/>
      <c r="BL596"/>
      <c r="BM596"/>
      <c r="BN596"/>
      <c r="BO596"/>
      <c r="BP596"/>
    </row>
    <row r="597" spans="3:68" hidden="1" x14ac:dyDescent="0.25">
      <c r="BI597"/>
      <c r="BJ597"/>
      <c r="BK597"/>
      <c r="BL597"/>
      <c r="BM597"/>
      <c r="BN597"/>
      <c r="BO597"/>
      <c r="BP597"/>
    </row>
    <row r="598" spans="3:68" hidden="1" x14ac:dyDescent="0.25">
      <c r="BI598"/>
      <c r="BJ598"/>
      <c r="BK598"/>
      <c r="BL598"/>
      <c r="BM598"/>
      <c r="BN598"/>
      <c r="BO598"/>
      <c r="BP598"/>
    </row>
    <row r="599" spans="3:68" hidden="1" x14ac:dyDescent="0.25"/>
    <row r="600" spans="3:68" hidden="1" x14ac:dyDescent="0.25"/>
    <row r="601" spans="3:68" hidden="1" x14ac:dyDescent="0.25"/>
    <row r="602" spans="3:68" ht="25.5" hidden="1" x14ac:dyDescent="0.25">
      <c r="C602" s="685" t="str">
        <f>W602</f>
        <v>Safeguard (g) - Actions to reduce displacement of emissions.</v>
      </c>
      <c r="D602" s="685"/>
      <c r="E602" s="685"/>
      <c r="F602" s="685"/>
      <c r="G602" s="685"/>
      <c r="H602" s="685"/>
      <c r="I602" s="685"/>
      <c r="J602" s="685"/>
      <c r="K602" s="685"/>
      <c r="L602" s="685"/>
      <c r="M602" s="685"/>
      <c r="N602" s="685"/>
      <c r="W602" s="717" t="str">
        <f>CONCATENATE($W$20, " - ",$X$20)</f>
        <v>Safeguard (g) - Actions to reduce displacement of emissions.</v>
      </c>
      <c r="X602" s="717"/>
      <c r="Y602" s="717"/>
      <c r="Z602" s="717"/>
      <c r="AA602" s="717"/>
      <c r="AB602" s="717"/>
      <c r="AC602" s="717"/>
      <c r="AD602" s="717"/>
      <c r="AE602" s="717"/>
      <c r="AF602" s="717"/>
      <c r="AG602" s="717"/>
      <c r="AH602" s="717"/>
      <c r="BG602" s="36"/>
      <c r="BN602" s="75"/>
      <c r="BO602"/>
      <c r="BP602"/>
    </row>
    <row r="603" spans="3:68" hidden="1" x14ac:dyDescent="0.25">
      <c r="P603"/>
      <c r="S603" s="52"/>
      <c r="BN603" s="75"/>
      <c r="BO603"/>
      <c r="BP603"/>
    </row>
    <row r="604" spans="3:68" ht="18.75" hidden="1" x14ac:dyDescent="0.3">
      <c r="C604" s="7" t="str">
        <f>W604</f>
        <v>How to use</v>
      </c>
      <c r="D604" s="156"/>
      <c r="E604" s="156"/>
      <c r="F604" s="156"/>
      <c r="G604" s="156"/>
      <c r="H604" s="156"/>
      <c r="I604" s="156"/>
      <c r="J604" s="156"/>
      <c r="W604" s="473" t="str">
        <f>$W$39</f>
        <v>How to use</v>
      </c>
      <c r="BN604" s="75"/>
      <c r="BO604"/>
      <c r="BP604"/>
    </row>
    <row r="605" spans="3:68" ht="15" hidden="1" customHeight="1" x14ac:dyDescent="0.3">
      <c r="C605" s="7"/>
      <c r="D605" s="156"/>
      <c r="E605" s="156"/>
      <c r="F605" s="156"/>
      <c r="G605" s="156"/>
      <c r="H605" s="156"/>
      <c r="I605" s="156"/>
      <c r="J605" s="156"/>
      <c r="W605" s="385"/>
      <c r="BN605" s="75"/>
      <c r="BO605"/>
      <c r="BP605"/>
    </row>
    <row r="606" spans="3:68" ht="140.1" hidden="1" customHeight="1" x14ac:dyDescent="0.25">
      <c r="C606" s="705" t="str">
        <f>W606</f>
        <v>Please note that as this safeguard focuses on risks, benefits are not considered for this safeguard.
• Review Key Issues.
• Answer Guiding questions with a ‘Yes’ or ‘No’ (if appropriate). In case you lack information to answer the question, you may choose ‘Don’t know’.
• Import Risks to Table 2.
• Revise and modify the auto-generated risks to ensure it is appropriate in the national context and assign them to particular REDD+ actions. If more than one action is associated with the risk, copy and paste the risk text into one of the empty rows. If the risk does not pertain to a specific REDD+ action, you may categorise it as ‘overarching’.
• Add any other risks relevant to the safeguard.  
• Assign a probability and impact for the particular risk.</v>
      </c>
      <c r="D606" s="705"/>
      <c r="E606" s="705"/>
      <c r="F606" s="705"/>
      <c r="G606" s="705"/>
      <c r="H606" s="705"/>
      <c r="I606" s="705"/>
      <c r="J606" s="705"/>
      <c r="K606" s="705"/>
      <c r="L606" s="705"/>
      <c r="M606" s="282"/>
      <c r="W606" s="716" t="str">
        <f>W529</f>
        <v>Please note that as this safeguard focuses on risks, benefits are not considered for this safeguard.
• Review Key Issues.
• Answer Guiding questions with a ‘Yes’ or ‘No’ (if appropriate). In case you lack information to answer the question, you may choose ‘Don’t know’.
• Import Risks to Table 2.
• Revise and modify the auto-generated risks to ensure it is appropriate in the national context and assign them to particular REDD+ actions. If more than one action is associated with the risk, copy and paste the risk text into one of the empty rows. If the risk does not pertain to a specific REDD+ action, you may categorise it as ‘overarching’.
• Add any other risks relevant to the safeguard.  
• Assign a probability and impact for the particular risk.</v>
      </c>
      <c r="X606" s="716"/>
      <c r="Y606" s="716"/>
      <c r="Z606" s="716"/>
      <c r="AA606" s="716"/>
      <c r="AB606" s="716"/>
      <c r="AC606" s="716"/>
      <c r="AD606" s="716"/>
      <c r="AE606" s="716"/>
      <c r="AF606" s="386"/>
      <c r="AG606" s="386"/>
      <c r="BN606" s="75"/>
      <c r="BO606"/>
      <c r="BP606"/>
    </row>
    <row r="607" spans="3:68" ht="22.5" hidden="1" customHeight="1" x14ac:dyDescent="0.25">
      <c r="BN607" s="75"/>
      <c r="BO607"/>
      <c r="BP607"/>
    </row>
    <row r="608" spans="3:68" ht="18.75" hidden="1" x14ac:dyDescent="0.3">
      <c r="C608" s="7" t="str">
        <f>W608</f>
        <v>Key issues</v>
      </c>
      <c r="D608" s="158"/>
      <c r="E608" s="158"/>
      <c r="F608" s="158"/>
      <c r="G608" s="158"/>
      <c r="H608" s="158"/>
      <c r="I608" s="158"/>
      <c r="J608" s="158"/>
      <c r="W608" s="473" t="str">
        <f>$W$43</f>
        <v>Key issues</v>
      </c>
      <c r="BN608" s="75"/>
      <c r="BO608"/>
      <c r="BP608"/>
    </row>
    <row r="609" spans="3:72" hidden="1" x14ac:dyDescent="0.25">
      <c r="BN609" s="75"/>
      <c r="BO609"/>
      <c r="BP609"/>
    </row>
    <row r="610" spans="3:72" ht="15" hidden="1" customHeight="1" x14ac:dyDescent="0.25">
      <c r="C610" s="264" t="str">
        <f t="shared" ref="C610:D614" si="276">W610</f>
        <v>1.</v>
      </c>
      <c r="D610" s="630" t="str">
        <f t="shared" si="276"/>
        <v>Addressing direct and indirect drivers of land-use change.</v>
      </c>
      <c r="E610" s="630"/>
      <c r="F610" s="630"/>
      <c r="G610" s="630"/>
      <c r="H610" s="630"/>
      <c r="I610" s="630"/>
      <c r="J610" s="630"/>
      <c r="K610" s="630"/>
      <c r="L610" s="630"/>
      <c r="M610" s="280"/>
      <c r="W610" s="387" t="s">
        <v>492</v>
      </c>
      <c r="X610" s="388" t="s">
        <v>538</v>
      </c>
      <c r="Y610" s="389"/>
      <c r="Z610" s="389"/>
      <c r="AA610" s="389"/>
      <c r="AB610" s="389"/>
      <c r="BG610" s="36"/>
      <c r="BN610" s="75"/>
      <c r="BO610"/>
      <c r="BP610"/>
    </row>
    <row r="611" spans="3:72" ht="30" hidden="1" customHeight="1" x14ac:dyDescent="0.25">
      <c r="C611" s="264" t="str">
        <f t="shared" si="276"/>
        <v>2.</v>
      </c>
      <c r="D611" s="630" t="str">
        <f t="shared" si="276"/>
        <v>Displacement of emissions at the local level (e.g. across REDD+ project boundaries) may result from some REDD+ options.</v>
      </c>
      <c r="E611" s="630"/>
      <c r="F611" s="630"/>
      <c r="G611" s="630"/>
      <c r="H611" s="630"/>
      <c r="I611" s="630"/>
      <c r="J611" s="630"/>
      <c r="K611" s="630"/>
      <c r="L611" s="630"/>
      <c r="M611" s="280"/>
      <c r="W611" s="387" t="s">
        <v>493</v>
      </c>
      <c r="X611" s="388" t="s">
        <v>539</v>
      </c>
      <c r="Y611" s="389"/>
      <c r="Z611" s="389"/>
      <c r="AA611" s="389"/>
      <c r="AB611" s="389"/>
      <c r="BG611" s="36"/>
      <c r="BN611" s="75"/>
      <c r="BO611"/>
      <c r="BP611"/>
    </row>
    <row r="612" spans="3:72" ht="30" hidden="1" customHeight="1" x14ac:dyDescent="0.25">
      <c r="C612" s="265" t="str">
        <f t="shared" si="276"/>
        <v>3.</v>
      </c>
      <c r="D612" s="630" t="str">
        <f t="shared" si="276"/>
        <v>Displacement of emissions at the national level (to other locations within the country) may result from some REDD+ options.</v>
      </c>
      <c r="E612" s="630"/>
      <c r="F612" s="630"/>
      <c r="G612" s="630"/>
      <c r="H612" s="630"/>
      <c r="I612" s="630"/>
      <c r="J612" s="630"/>
      <c r="K612" s="630"/>
      <c r="L612" s="630"/>
      <c r="M612" s="280"/>
      <c r="W612" s="387" t="s">
        <v>498</v>
      </c>
      <c r="X612" s="388" t="s">
        <v>540</v>
      </c>
      <c r="Y612" s="389"/>
      <c r="Z612" s="389"/>
      <c r="AA612" s="389"/>
      <c r="AB612" s="389"/>
      <c r="BG612" s="36"/>
      <c r="BN612" s="75"/>
      <c r="BO612"/>
      <c r="BP612"/>
    </row>
    <row r="613" spans="3:72" hidden="1" x14ac:dyDescent="0.25">
      <c r="C613" s="265" t="str">
        <f t="shared" si="276"/>
        <v>4.</v>
      </c>
      <c r="D613" s="630" t="str">
        <f t="shared" si="276"/>
        <v>Displacement of emissions at the international level (to other countries) may result from some REDD+ options.</v>
      </c>
      <c r="E613" s="630"/>
      <c r="F613" s="630"/>
      <c r="G613" s="630"/>
      <c r="H613" s="630"/>
      <c r="I613" s="630"/>
      <c r="J613" s="630"/>
      <c r="K613" s="630"/>
      <c r="L613" s="630"/>
      <c r="M613" s="280"/>
      <c r="W613" s="387" t="s">
        <v>494</v>
      </c>
      <c r="X613" s="388" t="s">
        <v>541</v>
      </c>
      <c r="Y613" s="389"/>
      <c r="Z613" s="389"/>
      <c r="AA613" s="389"/>
      <c r="AB613" s="389"/>
      <c r="BG613" s="36"/>
      <c r="BN613" s="75"/>
      <c r="BO613"/>
      <c r="BP613"/>
    </row>
    <row r="614" spans="3:72" ht="30" hidden="1" customHeight="1" x14ac:dyDescent="0.25">
      <c r="C614" s="264" t="str">
        <f t="shared" si="276"/>
        <v>5.</v>
      </c>
      <c r="D614" s="630" t="str">
        <f t="shared" si="276"/>
        <v>National Forest Monitoring System (NFMS) may be designed to detect and provide information on displacement at national, sub-national and local levels.</v>
      </c>
      <c r="E614" s="630"/>
      <c r="F614" s="630"/>
      <c r="G614" s="630"/>
      <c r="H614" s="630"/>
      <c r="I614" s="630"/>
      <c r="J614" s="630"/>
      <c r="K614" s="630"/>
      <c r="L614" s="630"/>
      <c r="M614" s="280"/>
      <c r="W614" s="387" t="s">
        <v>495</v>
      </c>
      <c r="X614" s="388" t="s">
        <v>600</v>
      </c>
      <c r="Y614" s="389"/>
      <c r="Z614" s="389"/>
      <c r="AA614" s="389"/>
      <c r="AB614" s="389"/>
      <c r="BG614" s="36"/>
      <c r="BN614" s="75"/>
      <c r="BO614"/>
      <c r="BP614"/>
    </row>
    <row r="615" spans="3:72" ht="0.95" hidden="1" customHeight="1" x14ac:dyDescent="0.25">
      <c r="C615" s="264"/>
      <c r="D615" s="262"/>
      <c r="E615" s="262"/>
      <c r="F615" s="262"/>
      <c r="G615" s="262"/>
      <c r="H615" s="262"/>
      <c r="I615" s="262"/>
      <c r="J615" s="262"/>
      <c r="K615" s="262"/>
      <c r="L615" s="262"/>
      <c r="M615" s="280"/>
      <c r="W615" s="390"/>
      <c r="X615" s="391"/>
      <c r="Y615" s="389"/>
      <c r="Z615" s="389"/>
      <c r="AA615" s="389"/>
      <c r="AB615" s="389"/>
      <c r="BG615" s="36"/>
      <c r="BN615" s="75"/>
      <c r="BO615"/>
      <c r="BP615"/>
    </row>
    <row r="616" spans="3:72" ht="0.95" hidden="1" customHeight="1" x14ac:dyDescent="0.25">
      <c r="C616" s="264"/>
      <c r="D616" s="262"/>
      <c r="E616" s="262"/>
      <c r="F616" s="262"/>
      <c r="G616" s="262"/>
      <c r="H616" s="262"/>
      <c r="I616" s="262"/>
      <c r="J616" s="262"/>
      <c r="K616" s="262"/>
      <c r="L616" s="262"/>
      <c r="M616" s="280"/>
      <c r="W616" s="390"/>
      <c r="X616" s="391"/>
      <c r="Y616" s="389"/>
      <c r="Z616" s="389"/>
      <c r="AA616" s="389"/>
      <c r="AB616" s="389"/>
      <c r="BG616" s="36"/>
      <c r="BN616" s="75"/>
      <c r="BO616"/>
      <c r="BP616"/>
    </row>
    <row r="617" spans="3:72" ht="7.5" hidden="1" customHeight="1" x14ac:dyDescent="0.25">
      <c r="C617" s="157"/>
      <c r="D617" s="157"/>
      <c r="E617" s="157"/>
      <c r="F617" s="157"/>
      <c r="G617" s="157"/>
      <c r="H617" s="157"/>
      <c r="I617" s="157"/>
      <c r="J617" s="157"/>
      <c r="W617" s="392"/>
      <c r="X617" s="393"/>
      <c r="Y617" s="393"/>
      <c r="Z617" s="393"/>
      <c r="AA617" s="393"/>
      <c r="AB617" s="393"/>
      <c r="BG617" s="36"/>
      <c r="BN617" s="83"/>
      <c r="BO617" s="75"/>
      <c r="BP617" s="75"/>
      <c r="BQ617" s="75"/>
      <c r="BR617" s="75"/>
      <c r="BS617" s="75"/>
      <c r="BT617" s="75"/>
    </row>
    <row r="618" spans="3:72" ht="15" hidden="1" customHeight="1" x14ac:dyDescent="0.25">
      <c r="C618" s="642"/>
      <c r="D618" s="642"/>
      <c r="E618" s="642"/>
      <c r="F618" s="642"/>
      <c r="G618" s="642"/>
      <c r="H618" s="642"/>
      <c r="I618" s="642"/>
      <c r="J618" s="642"/>
      <c r="W618" s="474" t="str">
        <f>$W$55</f>
        <v>Click on the "-" icon on the left to minimize the view.</v>
      </c>
      <c r="X618" s="395"/>
      <c r="Y618" s="395"/>
      <c r="Z618" s="395"/>
      <c r="AA618" s="395"/>
      <c r="AB618" s="395"/>
      <c r="AC618" s="395"/>
      <c r="AD618" s="395"/>
      <c r="BN618" s="75"/>
      <c r="BO618" s="75"/>
      <c r="BP618" s="75"/>
      <c r="BQ618" s="75"/>
      <c r="BR618" s="75"/>
      <c r="BS618" s="75"/>
      <c r="BT618" s="75"/>
    </row>
    <row r="619" spans="3:72" ht="15" hidden="1" customHeight="1" x14ac:dyDescent="0.25">
      <c r="C619" s="631"/>
      <c r="D619" s="631"/>
      <c r="E619" s="631"/>
      <c r="F619" s="631"/>
      <c r="G619" s="631"/>
      <c r="H619" s="631"/>
      <c r="I619" s="631"/>
      <c r="J619" s="631"/>
      <c r="W619" s="475" t="str">
        <f>$W$56</f>
        <v>Click on the "+" icon on the left to extend the view and go through the key issues.</v>
      </c>
      <c r="X619" s="397"/>
      <c r="Y619" s="397"/>
      <c r="Z619" s="397"/>
      <c r="AA619" s="397"/>
      <c r="AB619" s="397"/>
      <c r="AC619" s="397"/>
      <c r="AD619" s="397"/>
      <c r="BN619" s="75"/>
      <c r="BO619" s="75"/>
      <c r="BP619" s="75"/>
      <c r="BQ619" s="75"/>
      <c r="BR619" s="75"/>
      <c r="BS619" s="75"/>
      <c r="BT619" s="75"/>
    </row>
    <row r="620" spans="3:72" ht="22.5" hidden="1" customHeight="1" x14ac:dyDescent="0.25">
      <c r="P620"/>
      <c r="S620" s="52"/>
      <c r="X620" s="398"/>
      <c r="Y620" s="399"/>
      <c r="Z620" s="399"/>
      <c r="AA620" s="389"/>
      <c r="AB620" s="389"/>
      <c r="BN620" s="75"/>
      <c r="BO620" s="75"/>
      <c r="BP620" s="75"/>
      <c r="BQ620" s="75"/>
      <c r="BR620" s="75"/>
      <c r="BS620" s="75"/>
      <c r="BT620" s="75"/>
    </row>
    <row r="621" spans="3:72" ht="18.75" hidden="1" x14ac:dyDescent="0.3">
      <c r="C621" s="7" t="str">
        <f>W621</f>
        <v>Guiding questions</v>
      </c>
      <c r="D621" s="158"/>
      <c r="E621" s="158"/>
      <c r="F621" s="158"/>
      <c r="G621" s="158"/>
      <c r="H621" s="158"/>
      <c r="I621" s="158"/>
      <c r="J621" s="158"/>
      <c r="W621" s="473" t="str">
        <f>$W$58</f>
        <v>Guiding questions</v>
      </c>
      <c r="X621" s="399"/>
      <c r="Y621" s="399"/>
      <c r="Z621" s="399"/>
      <c r="AA621" s="389"/>
      <c r="AB621" s="389"/>
      <c r="BN621" s="75"/>
      <c r="BO621" s="75"/>
      <c r="BP621" s="75"/>
      <c r="BQ621" s="75"/>
      <c r="BR621" s="75"/>
      <c r="BS621" s="75"/>
      <c r="BT621" s="75"/>
    </row>
    <row r="622" spans="3:72" ht="15" hidden="1" customHeight="1" x14ac:dyDescent="0.3">
      <c r="C622" s="7"/>
      <c r="D622" s="158"/>
      <c r="E622" s="158"/>
      <c r="F622" s="158"/>
      <c r="G622" s="158"/>
      <c r="H622" s="158"/>
      <c r="I622" s="158"/>
      <c r="J622" s="158"/>
      <c r="W622" s="385"/>
      <c r="X622" s="399"/>
      <c r="Y622" s="399"/>
      <c r="Z622" s="399"/>
      <c r="AA622" s="389"/>
      <c r="AB622" s="389"/>
      <c r="BN622" s="75"/>
      <c r="BO622" s="75"/>
      <c r="BP622" s="75"/>
      <c r="BQ622" s="75"/>
      <c r="BR622" s="75"/>
      <c r="BS622" s="75"/>
      <c r="BT622" s="75"/>
    </row>
    <row r="623" spans="3:72" ht="18.75" hidden="1" customHeight="1" thickBot="1" x14ac:dyDescent="0.35">
      <c r="C623" s="613" t="str">
        <f>$C$60</f>
        <v>Please answer each of the questions below by clicking on the appropriate answer:</v>
      </c>
      <c r="D623" s="613"/>
      <c r="E623" s="613"/>
      <c r="F623" s="613"/>
      <c r="G623" s="613"/>
      <c r="H623" s="613"/>
      <c r="I623" s="613"/>
      <c r="J623" s="613"/>
      <c r="K623" s="613"/>
      <c r="L623" s="613"/>
      <c r="M623" s="279"/>
      <c r="W623" s="385"/>
      <c r="X623" s="704" t="str">
        <f>$X$60</f>
        <v>RELATED TO</v>
      </c>
      <c r="Y623" s="704" t="str">
        <f>$Y$60</f>
        <v>NUMBER</v>
      </c>
      <c r="Z623" s="704" t="str">
        <f>$Z$60</f>
        <v>TRANSLATED VALUE</v>
      </c>
      <c r="AA623" s="771" t="str">
        <f>$AA$60</f>
        <v>IF YES (Benefit)</v>
      </c>
      <c r="AB623" s="704" t="str">
        <f>$AB$60</f>
        <v>IF YES (Risk)</v>
      </c>
      <c r="AC623" s="771" t="str">
        <f>$AC$60</f>
        <v>IF NO (Benefit)</v>
      </c>
      <c r="AD623" s="704" t="str">
        <f>$AD$60</f>
        <v>IF NO (Risk)</v>
      </c>
      <c r="AE623" s="704" t="str">
        <f>$AE$60</f>
        <v>CLASIFIED TEXT</v>
      </c>
      <c r="AF623" s="704"/>
      <c r="AG623" s="704" t="str">
        <f>$AG$60</f>
        <v>SORTED TEXT</v>
      </c>
      <c r="AH623" s="704"/>
      <c r="AJ623" s="704" t="str">
        <f>$AJ$60</f>
        <v>IF "DON'T KNOW"</v>
      </c>
      <c r="AK623" s="704" t="str">
        <f>$AK$60</f>
        <v>AUTOPOPULATED TEXT</v>
      </c>
      <c r="AL623" s="704" t="str">
        <f>$AL$60</f>
        <v>SORTED TEXT</v>
      </c>
      <c r="BG623" s="75"/>
      <c r="BH623" s="75"/>
      <c r="BN623" s="75"/>
      <c r="BO623" s="75"/>
      <c r="BP623" s="75"/>
      <c r="BQ623" s="75"/>
      <c r="BR623" s="75"/>
    </row>
    <row r="624" spans="3:72" ht="26.25" hidden="1" thickBot="1" x14ac:dyDescent="0.3">
      <c r="K624" s="290" t="str">
        <f>$K$61</f>
        <v>Yes</v>
      </c>
      <c r="L624" s="596" t="str">
        <f>$L$61</f>
        <v>No</v>
      </c>
      <c r="M624" s="595" t="str">
        <f>$M$61</f>
        <v>Don't know</v>
      </c>
      <c r="Q624" s="137" t="s">
        <v>128</v>
      </c>
      <c r="S624" s="137" t="s">
        <v>128</v>
      </c>
      <c r="X624" s="704"/>
      <c r="Y624" s="704"/>
      <c r="Z624" s="704"/>
      <c r="AA624" s="771"/>
      <c r="AB624" s="704"/>
      <c r="AC624" s="771"/>
      <c r="AD624" s="704"/>
      <c r="AE624" s="478" t="str">
        <f>$AE$61</f>
        <v>Benefits</v>
      </c>
      <c r="AF624" s="478" t="str">
        <f>$AF$61</f>
        <v>Risks</v>
      </c>
      <c r="AG624" s="479" t="str">
        <f>$AG$61</f>
        <v>Benefits</v>
      </c>
      <c r="AH624" s="479" t="str">
        <f>$AH$61</f>
        <v>Risks</v>
      </c>
      <c r="AJ624" s="704"/>
      <c r="AK624" s="704"/>
      <c r="AL624" s="704"/>
      <c r="BE624" s="36"/>
      <c r="BG624" s="75"/>
      <c r="BH624" s="75"/>
      <c r="BL624"/>
      <c r="BM624"/>
      <c r="BN624"/>
      <c r="BO624"/>
      <c r="BP624"/>
    </row>
    <row r="625" spans="3:68" ht="20.100000000000001" hidden="1" customHeight="1" thickBot="1" x14ac:dyDescent="0.3">
      <c r="C625" s="760" t="str">
        <f t="shared" ref="C625:C631" si="277">W625</f>
        <v>1.       Are there drivers of land-use change and forest degradation that are likely to persist despite REDD+ actions?</v>
      </c>
      <c r="D625" s="761"/>
      <c r="E625" s="761"/>
      <c r="F625" s="761"/>
      <c r="G625" s="761"/>
      <c r="H625" s="761"/>
      <c r="I625" s="761"/>
      <c r="J625" s="762"/>
      <c r="K625" s="291"/>
      <c r="L625" s="292"/>
      <c r="M625" s="292"/>
      <c r="Q625" s="162">
        <v>0</v>
      </c>
      <c r="R625" s="401"/>
      <c r="S625" s="138" t="str">
        <f>LOOKUP(Q625,$AG$31:$AH$34)</f>
        <v/>
      </c>
      <c r="W625" s="384" t="s">
        <v>340</v>
      </c>
      <c r="X625" s="402" t="s">
        <v>43</v>
      </c>
      <c r="Y625" s="403">
        <v>1</v>
      </c>
      <c r="Z625" s="499" t="str">
        <f>S625</f>
        <v/>
      </c>
      <c r="AA625" s="236" t="s">
        <v>43</v>
      </c>
      <c r="AB625" s="119" t="s">
        <v>201</v>
      </c>
      <c r="AC625" s="236" t="s">
        <v>43</v>
      </c>
      <c r="AD625" s="119" t="s">
        <v>43</v>
      </c>
      <c r="AE625" s="406" t="str">
        <f t="shared" ref="AE625" si="278">IF(Z625=TRUE,AA625,AC625)</f>
        <v/>
      </c>
      <c r="AF625" s="406" t="str">
        <f t="shared" ref="AF625" si="279">IF(Z625=TRUE,AB625,AD625)</f>
        <v/>
      </c>
      <c r="AG625" s="491" t="s">
        <v>43</v>
      </c>
      <c r="AH625" s="496" t="str">
        <f t="array" ref="AH625">IFERROR((IF(ROWS(AH$625:AH625)&gt;COUNTA(AF:AF),"",INDEX(AF:AF,SMALL(IF(AF$625:AF$631&lt;&gt;"",ROW(AF$625:AF$631)),ROWS(AH$625:AH625))))),"")</f>
        <v>Potential for displacement of land-use change to non-forest ecosystems. Please give further details.</v>
      </c>
      <c r="AI625" s="409">
        <v>1</v>
      </c>
      <c r="AJ625" s="406" t="str">
        <f t="shared" ref="AJ625:AJ631" si="280">W625</f>
        <v>1.       Are there drivers of land-use change and forest degradation that are likely to persist despite REDD+ actions?</v>
      </c>
      <c r="AK625" s="406" t="str">
        <f>IF(Z625="DK",AJ625,"")</f>
        <v/>
      </c>
      <c r="AL625" s="406" t="str">
        <f t="array" ref="AL625">IFERROR((IF(ROWS(AL$625:AL625)&gt;COUNTA(AK:AK),"",INDEX(AK:AK,SMALL(IF(AK$625:AK$631&lt;&gt;"",ROW(AK$625:AK$631)),ROWS(AL$625:AL625))))),"")</f>
        <v/>
      </c>
      <c r="AM625" s="411" t="s">
        <v>43</v>
      </c>
      <c r="BG625" s="75"/>
      <c r="BH625" s="75"/>
      <c r="BL625"/>
      <c r="BM625"/>
      <c r="BN625"/>
      <c r="BO625"/>
      <c r="BP625"/>
    </row>
    <row r="626" spans="3:68" s="76" customFormat="1" ht="20.100000000000001" hidden="1" customHeight="1" x14ac:dyDescent="0.25">
      <c r="C626" s="764" t="str">
        <f t="shared" si="277"/>
        <v>2.        Are any of the REDD+ actions identified in Module 1 likely to:</v>
      </c>
      <c r="D626" s="765"/>
      <c r="E626" s="765"/>
      <c r="F626" s="765"/>
      <c r="G626" s="765"/>
      <c r="H626" s="765"/>
      <c r="I626" s="765"/>
      <c r="J626" s="766"/>
      <c r="K626" s="769"/>
      <c r="L626" s="769"/>
      <c r="M626" s="770"/>
      <c r="Q626" s="162">
        <v>0</v>
      </c>
      <c r="R626" s="401"/>
      <c r="S626" s="138" t="str">
        <f t="shared" ref="S626:S631" si="281">LOOKUP(Q626,$AG$31:$AH$34)</f>
        <v/>
      </c>
      <c r="T626" s="401"/>
      <c r="U626" s="401"/>
      <c r="V626" s="412"/>
      <c r="W626" s="388" t="s">
        <v>341</v>
      </c>
      <c r="X626" s="402" t="s">
        <v>13</v>
      </c>
      <c r="Y626" s="414">
        <v>2</v>
      </c>
      <c r="Z626" s="499" t="str">
        <f t="shared" ref="Z626:Z631" si="282">S626</f>
        <v/>
      </c>
      <c r="AA626" s="236" t="s">
        <v>43</v>
      </c>
      <c r="AB626" s="119" t="s">
        <v>43</v>
      </c>
      <c r="AC626" s="236" t="s">
        <v>43</v>
      </c>
      <c r="AD626" s="119" t="s">
        <v>202</v>
      </c>
      <c r="AE626" s="406" t="str">
        <f t="shared" ref="AE626:AE631" si="283">IF(Z626=TRUE,AA626,AC626)</f>
        <v/>
      </c>
      <c r="AF626" s="406" t="str">
        <f t="shared" ref="AF626:AF631" si="284">IF(Z626=TRUE,AB626,AD626)</f>
        <v>Potential for displacement of land-use change to non-forest ecosystems. Please give further details.</v>
      </c>
      <c r="AG626" s="420" t="s">
        <v>43</v>
      </c>
      <c r="AH626" s="489" t="str">
        <f t="array" ref="AH626">IFERROR((IF(ROWS(AH$625:AH626)&gt;COUNTA(AF:AF),"",INDEX(AF:AF,SMALL(IF(AF$625:AF$631&lt;&gt;"",ROW(AF$625:AF$631)),ROWS(AH$625:AH626))))),"")</f>
        <v>Potentially limited ability to estimate leakage of carbon dioxide emissions and so prioritize amongst REDD+ actions to minimize leakage. Please give further details.</v>
      </c>
      <c r="AI626" s="409">
        <v>2</v>
      </c>
      <c r="AJ626" s="406" t="str">
        <f t="shared" si="280"/>
        <v>2.        Are any of the REDD+ actions identified in Module 1 likely to:</v>
      </c>
      <c r="AK626" s="410" t="str">
        <f>IF(((COUNTIF(Z627:Z631,"DK"))&gt;0),AJ626,"")</f>
        <v/>
      </c>
      <c r="AL626" s="406" t="str">
        <f t="array" ref="AL626">IFERROR((IF(ROWS(AL$625:AL626)&gt;COUNTA(AK:AK),"",INDEX(AK:AK,SMALL(IF(AK$625:AK$631&lt;&gt;"",ROW(AK$625:AK$631)),ROWS(AL$625:AL626))))),"")</f>
        <v/>
      </c>
      <c r="AM626" s="417" t="s">
        <v>43</v>
      </c>
      <c r="AN626" s="412"/>
      <c r="AO626" s="412"/>
      <c r="AP626" s="412"/>
      <c r="AQ626" s="52"/>
      <c r="AR626" s="412"/>
      <c r="AS626" s="412"/>
      <c r="AT626" s="52"/>
      <c r="AU626" s="412"/>
      <c r="AV626" s="412"/>
      <c r="AW626" s="412"/>
      <c r="AX626" s="412"/>
      <c r="AY626" s="412"/>
    </row>
    <row r="627" spans="3:68" s="76" customFormat="1" ht="30" hidden="1" customHeight="1" x14ac:dyDescent="0.25">
      <c r="C627" s="638" t="str">
        <f t="shared" si="277"/>
        <v>2.1.    Result in displacement of land-use change at the local level (e.g. forest protection leading to agricultural conversion of bushland)?</v>
      </c>
      <c r="D627" s="639"/>
      <c r="E627" s="639"/>
      <c r="F627" s="639"/>
      <c r="G627" s="639"/>
      <c r="H627" s="639"/>
      <c r="I627" s="639"/>
      <c r="J627" s="640"/>
      <c r="K627" s="174"/>
      <c r="L627" s="167"/>
      <c r="M627" s="167"/>
      <c r="Q627" s="162">
        <v>0</v>
      </c>
      <c r="R627" s="401"/>
      <c r="S627" s="138" t="str">
        <f t="shared" si="281"/>
        <v/>
      </c>
      <c r="T627" s="401"/>
      <c r="U627" s="401"/>
      <c r="V627" s="412"/>
      <c r="W627" s="413" t="s">
        <v>342</v>
      </c>
      <c r="X627" s="402" t="s">
        <v>13</v>
      </c>
      <c r="Y627" s="414">
        <v>3</v>
      </c>
      <c r="Z627" s="499" t="str">
        <f t="shared" si="282"/>
        <v/>
      </c>
      <c r="AA627" s="236" t="s">
        <v>43</v>
      </c>
      <c r="AB627" s="119" t="s">
        <v>198</v>
      </c>
      <c r="AC627" s="236" t="s">
        <v>43</v>
      </c>
      <c r="AD627" s="119" t="s">
        <v>43</v>
      </c>
      <c r="AE627" s="406" t="str">
        <f t="shared" si="283"/>
        <v/>
      </c>
      <c r="AF627" s="406" t="str">
        <f t="shared" si="284"/>
        <v/>
      </c>
      <c r="AG627" s="420" t="s">
        <v>43</v>
      </c>
      <c r="AH627" s="489" t="str">
        <f t="array" ref="AH627">IFERROR((IF(ROWS(AH$625:AH627)&gt;COUNTA(AF:AF),"",INDEX(AF:AF,SMALL(IF(AF$625:AF$631&lt;&gt;"",ROW(AF$625:AF$631)),ROWS(AH$625:AH627))))),"")</f>
        <v>Potentially limited ability to assess the vulnerability of non-forest ecosystems to land-use change and so prioritize amongst REDD+ actions that reduce vulnerability. Please give further details.</v>
      </c>
      <c r="AI627" s="409">
        <v>3</v>
      </c>
      <c r="AJ627" s="406" t="str">
        <f t="shared" si="280"/>
        <v>2.1.    Result in displacement of land-use change at the local level (e.g. forest protection leading to agricultural conversion of bushland)?</v>
      </c>
      <c r="AK627" s="406" t="str">
        <f>IF(Z627="DK",AJ627,"")</f>
        <v/>
      </c>
      <c r="AL627" s="406" t="str">
        <f t="array" ref="AL627">IFERROR((IF(ROWS(AL$625:AL627)&gt;COUNTA(AK:AK),"",INDEX(AK:AK,SMALL(IF(AK$625:AK$631&lt;&gt;"",ROW(AK$625:AK$631)),ROWS(AL$625:AL627))))),"")</f>
        <v/>
      </c>
      <c r="AM627" s="417" t="s">
        <v>43</v>
      </c>
      <c r="AN627" s="412"/>
      <c r="AO627" s="412"/>
      <c r="AP627" s="412"/>
      <c r="AQ627" s="52"/>
      <c r="AR627" s="412"/>
      <c r="AS627" s="412"/>
      <c r="AT627" s="52"/>
      <c r="AU627" s="412"/>
      <c r="AV627" s="412"/>
      <c r="AW627" s="412"/>
      <c r="AX627" s="412"/>
      <c r="AY627" s="412"/>
    </row>
    <row r="628" spans="3:68" s="76" customFormat="1" ht="20.100000000000001" hidden="1" customHeight="1" x14ac:dyDescent="0.25">
      <c r="C628" s="638" t="str">
        <f t="shared" si="277"/>
        <v>2.2.    Give rise to displacement of land-use change within national borders?</v>
      </c>
      <c r="D628" s="639"/>
      <c r="E628" s="639"/>
      <c r="F628" s="639"/>
      <c r="G628" s="639"/>
      <c r="H628" s="639"/>
      <c r="I628" s="639"/>
      <c r="J628" s="640"/>
      <c r="K628" s="174"/>
      <c r="L628" s="167"/>
      <c r="M628" s="167"/>
      <c r="Q628" s="162">
        <v>0</v>
      </c>
      <c r="R628" s="401"/>
      <c r="S628" s="138" t="str">
        <f t="shared" si="281"/>
        <v/>
      </c>
      <c r="T628" s="401"/>
      <c r="U628" s="401"/>
      <c r="V628" s="412"/>
      <c r="W628" s="413" t="s">
        <v>343</v>
      </c>
      <c r="X628" s="402" t="s">
        <v>13</v>
      </c>
      <c r="Y628" s="403">
        <v>4</v>
      </c>
      <c r="Z628" s="499" t="str">
        <f t="shared" si="282"/>
        <v/>
      </c>
      <c r="AA628" s="236" t="s">
        <v>43</v>
      </c>
      <c r="AB628" s="119" t="s">
        <v>199</v>
      </c>
      <c r="AC628" s="236" t="s">
        <v>43</v>
      </c>
      <c r="AD628" s="119" t="s">
        <v>43</v>
      </c>
      <c r="AE628" s="406" t="str">
        <f t="shared" si="283"/>
        <v/>
      </c>
      <c r="AF628" s="406" t="str">
        <f t="shared" si="284"/>
        <v/>
      </c>
      <c r="AG628" s="420" t="s">
        <v>43</v>
      </c>
      <c r="AH628" s="489" t="str">
        <f t="array" ref="AH628">IFERROR((IF(ROWS(AH$625:AH628)&gt;COUNTA(AF:AF),"",INDEX(AF:AF,SMALL(IF(AF$625:AF$631&lt;&gt;"",ROW(AF$625:AF$631)),ROWS(AH$625:AH628))))),"")</f>
        <v/>
      </c>
      <c r="AI628" s="409">
        <v>4</v>
      </c>
      <c r="AJ628" s="406" t="str">
        <f t="shared" si="280"/>
        <v>2.2.    Give rise to displacement of land-use change within national borders?</v>
      </c>
      <c r="AK628" s="406" t="str">
        <f>IF(Z628="DK",AJ628,"")</f>
        <v/>
      </c>
      <c r="AL628" s="406" t="str">
        <f t="array" ref="AL628">IFERROR((IF(ROWS(AL$625:AL628)&gt;COUNTA(AK:AK),"",INDEX(AK:AK,SMALL(IF(AK$625:AK$631&lt;&gt;"",ROW(AK$625:AK$631)),ROWS(AL$625:AL628))))),"")</f>
        <v/>
      </c>
      <c r="AM628" s="417" t="s">
        <v>43</v>
      </c>
      <c r="AN628" s="412"/>
      <c r="AO628" s="412"/>
      <c r="AP628" s="412"/>
      <c r="AQ628" s="52"/>
      <c r="AR628" s="412"/>
      <c r="AS628" s="412"/>
      <c r="AT628" s="52"/>
      <c r="AU628" s="412"/>
      <c r="AV628" s="412"/>
      <c r="AW628" s="412"/>
      <c r="AX628" s="412"/>
      <c r="AY628" s="412"/>
    </row>
    <row r="629" spans="3:68" s="76" customFormat="1" ht="30" hidden="1" customHeight="1" x14ac:dyDescent="0.25">
      <c r="C629" s="638" t="str">
        <f t="shared" si="277"/>
        <v>2.3.    Lead to international displacement of land-use change (e.g. as a result of increased imports of food or timber to offset reductions in domestic production)?</v>
      </c>
      <c r="D629" s="639"/>
      <c r="E629" s="639"/>
      <c r="F629" s="639"/>
      <c r="G629" s="639"/>
      <c r="H629" s="639"/>
      <c r="I629" s="639"/>
      <c r="J629" s="640"/>
      <c r="K629" s="174"/>
      <c r="L629" s="167"/>
      <c r="M629" s="167"/>
      <c r="Q629" s="162">
        <v>0</v>
      </c>
      <c r="R629" s="401"/>
      <c r="S629" s="138" t="str">
        <f t="shared" si="281"/>
        <v/>
      </c>
      <c r="T629" s="401"/>
      <c r="U629" s="401"/>
      <c r="V629" s="412"/>
      <c r="W629" s="413" t="s">
        <v>344</v>
      </c>
      <c r="X629" s="402" t="s">
        <v>13</v>
      </c>
      <c r="Y629" s="414">
        <v>5</v>
      </c>
      <c r="Z629" s="499" t="str">
        <f t="shared" si="282"/>
        <v/>
      </c>
      <c r="AA629" s="236" t="s">
        <v>43</v>
      </c>
      <c r="AB629" s="119" t="s">
        <v>200</v>
      </c>
      <c r="AC629" s="236" t="s">
        <v>43</v>
      </c>
      <c r="AD629" s="119" t="s">
        <v>43</v>
      </c>
      <c r="AE629" s="406" t="str">
        <f t="shared" si="283"/>
        <v/>
      </c>
      <c r="AF629" s="406" t="str">
        <f t="shared" si="284"/>
        <v/>
      </c>
      <c r="AG629" s="420" t="s">
        <v>43</v>
      </c>
      <c r="AH629" s="489" t="str">
        <f t="array" ref="AH629">IFERROR((IF(ROWS(AH$625:AH629)&gt;COUNTA(AF:AF),"",INDEX(AF:AF,SMALL(IF(AF$625:AF$631&lt;&gt;"",ROW(AF$625:AF$631)),ROWS(AH$625:AH629))))),"")</f>
        <v/>
      </c>
      <c r="AI629" s="409">
        <v>5</v>
      </c>
      <c r="AJ629" s="406" t="str">
        <f t="shared" si="280"/>
        <v>2.3.    Lead to international displacement of land-use change (e.g. as a result of increased imports of food or timber to offset reductions in domestic production)?</v>
      </c>
      <c r="AK629" s="406" t="str">
        <f>IF(Z629="DK",AJ629,"")</f>
        <v/>
      </c>
      <c r="AL629" s="406" t="str">
        <f t="array" ref="AL629">IFERROR((IF(ROWS(AL$625:AL629)&gt;COUNTA(AK:AK),"",INDEX(AK:AK,SMALL(IF(AK$625:AK$631&lt;&gt;"",ROW(AK$625:AK$631)),ROWS(AL$625:AL629))))),"")</f>
        <v/>
      </c>
      <c r="AM629" s="417" t="s">
        <v>43</v>
      </c>
      <c r="AN629" s="412"/>
      <c r="AO629" s="412"/>
      <c r="AP629" s="412"/>
      <c r="AQ629" s="52"/>
      <c r="AR629" s="412"/>
      <c r="AS629" s="412"/>
      <c r="AT629" s="52"/>
      <c r="AU629" s="412"/>
      <c r="AV629" s="412"/>
      <c r="AW629" s="412"/>
      <c r="AX629" s="412"/>
      <c r="AY629" s="412"/>
    </row>
    <row r="630" spans="3:68" s="76" customFormat="1" ht="30" hidden="1" customHeight="1" x14ac:dyDescent="0.25">
      <c r="C630" s="638" t="str">
        <f t="shared" si="277"/>
        <v>2.4.    Is the significance of the carbon storage role of non-forest ecosystems in the country/ region understood (i.e. the extent of damage to the climate from displaced land-use change)?</v>
      </c>
      <c r="D630" s="639"/>
      <c r="E630" s="639"/>
      <c r="F630" s="639"/>
      <c r="G630" s="639"/>
      <c r="H630" s="639"/>
      <c r="I630" s="639"/>
      <c r="J630" s="640"/>
      <c r="K630" s="176"/>
      <c r="L630" s="170"/>
      <c r="M630" s="170"/>
      <c r="Q630" s="162">
        <v>0</v>
      </c>
      <c r="R630" s="401"/>
      <c r="S630" s="138" t="str">
        <f t="shared" si="281"/>
        <v/>
      </c>
      <c r="T630" s="401"/>
      <c r="U630" s="401"/>
      <c r="V630" s="412"/>
      <c r="W630" s="514" t="s">
        <v>345</v>
      </c>
      <c r="X630" s="402" t="s">
        <v>13</v>
      </c>
      <c r="Y630" s="414">
        <v>6</v>
      </c>
      <c r="Z630" s="499" t="str">
        <f t="shared" si="282"/>
        <v/>
      </c>
      <c r="AA630" s="236" t="s">
        <v>43</v>
      </c>
      <c r="AB630" s="119" t="s">
        <v>43</v>
      </c>
      <c r="AC630" s="236" t="s">
        <v>43</v>
      </c>
      <c r="AD630" s="119" t="s">
        <v>170</v>
      </c>
      <c r="AE630" s="406" t="str">
        <f t="shared" si="283"/>
        <v/>
      </c>
      <c r="AF630" s="406" t="str">
        <f t="shared" si="284"/>
        <v>Potentially limited ability to estimate leakage of carbon dioxide emissions and so prioritize amongst REDD+ actions to minimize leakage. Please give further details.</v>
      </c>
      <c r="AG630" s="420" t="s">
        <v>43</v>
      </c>
      <c r="AH630" s="489" t="str">
        <f t="array" ref="AH630">IFERROR((IF(ROWS(AH$625:AH630)&gt;COUNTA(AF:AF),"",INDEX(AF:AF,SMALL(IF(AF$625:AF$631&lt;&gt;"",ROW(AF$625:AF$631)),ROWS(AH$625:AH630))))),"")</f>
        <v/>
      </c>
      <c r="AI630" s="409">
        <v>6</v>
      </c>
      <c r="AJ630" s="406" t="str">
        <f t="shared" si="280"/>
        <v>2.4.    Is the significance of the carbon storage role of non-forest ecosystems in the country/ region understood (i.e. the extent of damage to the climate from displaced land-use change)?</v>
      </c>
      <c r="AK630" s="406" t="str">
        <f>IF(Z630="DK",AJ630,"")</f>
        <v/>
      </c>
      <c r="AL630" s="406" t="str">
        <f t="array" ref="AL630">IFERROR((IF(ROWS(AL$625:AL630)&gt;COUNTA(AK:AK),"",INDEX(AK:AK,SMALL(IF(AK$625:AK$631&lt;&gt;"",ROW(AK$625:AK$631)),ROWS(AL$625:AL630))))),"")</f>
        <v/>
      </c>
      <c r="AM630" s="417" t="s">
        <v>43</v>
      </c>
      <c r="AN630" s="412"/>
      <c r="AO630" s="412"/>
      <c r="AP630" s="412"/>
      <c r="AQ630" s="52"/>
      <c r="AR630" s="412"/>
      <c r="AS630" s="412"/>
      <c r="AT630" s="52"/>
      <c r="AU630" s="412"/>
      <c r="AV630" s="412"/>
      <c r="AW630" s="412"/>
      <c r="AX630" s="412"/>
      <c r="AY630" s="412"/>
    </row>
    <row r="631" spans="3:68" s="76" customFormat="1" ht="30" hidden="1" customHeight="1" thickBot="1" x14ac:dyDescent="0.3">
      <c r="C631" s="626" t="str">
        <f t="shared" si="277"/>
        <v>2.5.    Is the vulnerability of non-forest ecosystems to land-use change understood (e.g. agricultural suitability, accessibility, protection status, potential importance for extractive uses, fragmentation)?</v>
      </c>
      <c r="D631" s="627"/>
      <c r="E631" s="627"/>
      <c r="F631" s="627"/>
      <c r="G631" s="627"/>
      <c r="H631" s="627"/>
      <c r="I631" s="627"/>
      <c r="J631" s="628"/>
      <c r="K631" s="177"/>
      <c r="L631" s="171"/>
      <c r="M631" s="171"/>
      <c r="Q631" s="162">
        <v>0</v>
      </c>
      <c r="R631" s="401"/>
      <c r="S631" s="138" t="str">
        <f t="shared" si="281"/>
        <v/>
      </c>
      <c r="T631" s="401"/>
      <c r="U631" s="401"/>
      <c r="V631" s="412"/>
      <c r="W631" s="514" t="s">
        <v>346</v>
      </c>
      <c r="X631" s="402" t="s">
        <v>13</v>
      </c>
      <c r="Y631" s="403">
        <v>7</v>
      </c>
      <c r="Z631" s="499" t="str">
        <f t="shared" si="282"/>
        <v/>
      </c>
      <c r="AA631" s="236" t="s">
        <v>43</v>
      </c>
      <c r="AB631" s="119" t="s">
        <v>43</v>
      </c>
      <c r="AC631" s="236" t="s">
        <v>43</v>
      </c>
      <c r="AD631" s="119" t="s">
        <v>203</v>
      </c>
      <c r="AE631" s="406" t="str">
        <f t="shared" si="283"/>
        <v/>
      </c>
      <c r="AF631" s="406" t="str">
        <f t="shared" si="284"/>
        <v>Potentially limited ability to assess the vulnerability of non-forest ecosystems to land-use change and so prioritize amongst REDD+ actions that reduce vulnerability. Please give further details.</v>
      </c>
      <c r="AG631" s="420" t="s">
        <v>43</v>
      </c>
      <c r="AH631" s="421" t="str">
        <f t="array" ref="AH631">IFERROR((IF(ROWS(AH$625:AH631)&gt;COUNTA(AF:AF),"",INDEX(AF:AF,SMALL(IF(AF$625:AF$631&lt;&gt;"",ROW(AF$625:AF$631)),ROWS(AH$625:AH631))))),"")</f>
        <v/>
      </c>
      <c r="AI631" s="409">
        <v>7</v>
      </c>
      <c r="AJ631" s="406" t="str">
        <f t="shared" si="280"/>
        <v>2.5.    Is the vulnerability of non-forest ecosystems to land-use change understood (e.g. agricultural suitability, accessibility, protection status, potential importance for extractive uses, fragmentation)?</v>
      </c>
      <c r="AK631" s="406" t="str">
        <f>IF(Z631="DK",AJ631,"")</f>
        <v/>
      </c>
      <c r="AL631" s="406" t="str">
        <f t="array" ref="AL631">IFERROR((IF(ROWS(AL$625:AL631)&gt;COUNTA(AK:AK),"",INDEX(AK:AK,SMALL(IF(AK$625:AK$631&lt;&gt;"",ROW(AK$625:AK$631)),ROWS(AL$625:AL631))))),"")</f>
        <v/>
      </c>
      <c r="AM631" s="417" t="s">
        <v>43</v>
      </c>
      <c r="AN631" s="412"/>
      <c r="AO631" s="412"/>
      <c r="AP631" s="412"/>
      <c r="AQ631" s="52"/>
      <c r="AR631" s="412"/>
      <c r="AS631" s="412"/>
      <c r="AT631" s="52"/>
      <c r="AU631" s="412"/>
      <c r="AV631" s="412"/>
      <c r="AW631" s="412"/>
      <c r="AX631" s="412"/>
      <c r="AY631" s="412"/>
    </row>
    <row r="632" spans="3:68" s="76" customFormat="1" ht="0.95" hidden="1" customHeight="1" x14ac:dyDescent="0.25">
      <c r="C632" s="266"/>
      <c r="D632" s="266"/>
      <c r="E632" s="266"/>
      <c r="F632" s="266"/>
      <c r="G632" s="266"/>
      <c r="H632" s="266"/>
      <c r="I632" s="266"/>
      <c r="J632" s="266"/>
      <c r="K632" s="275"/>
      <c r="L632" s="275"/>
      <c r="M632" s="275"/>
      <c r="P632" s="273"/>
      <c r="Q632" s="412"/>
      <c r="R632" s="401"/>
      <c r="S632" s="268"/>
      <c r="T632" s="401"/>
      <c r="U632" s="401"/>
      <c r="V632" s="412"/>
      <c r="W632" s="515"/>
      <c r="X632" s="423"/>
      <c r="Y632" s="424"/>
      <c r="Z632" s="506"/>
      <c r="AA632" s="271"/>
      <c r="AB632" s="271"/>
      <c r="AC632" s="426" t="s">
        <v>43</v>
      </c>
      <c r="AD632" s="426"/>
      <c r="AE632" s="426"/>
      <c r="AF632" s="420"/>
      <c r="AG632" s="420"/>
      <c r="AH632" s="409" t="str">
        <f t="array" ref="AH632">IFERROR((IF(ROWS(AH$625:AH632)&gt;COUNTA(AF:AF),"",INDEX(AF:AF,SMALL(IF(AF$625:AF$631&lt;&gt;"",ROW(AF$625:AF$631)),ROWS(AH$625:AH632))))),"")</f>
        <v/>
      </c>
      <c r="AI632" s="355"/>
      <c r="AJ632" s="426"/>
      <c r="AK632" s="426"/>
      <c r="AL632" s="426"/>
      <c r="AM632" s="417"/>
      <c r="AN632" s="412"/>
      <c r="AO632" s="412"/>
      <c r="AP632" s="412"/>
      <c r="AQ632" s="52"/>
      <c r="AR632" s="412"/>
      <c r="AS632" s="412"/>
      <c r="AT632" s="52"/>
      <c r="AU632" s="412"/>
      <c r="AV632" s="412"/>
      <c r="AW632" s="412"/>
      <c r="AX632" s="412"/>
      <c r="AY632" s="412"/>
    </row>
    <row r="633" spans="3:68" s="76" customFormat="1" ht="0.95" hidden="1" customHeight="1" x14ac:dyDescent="0.25">
      <c r="C633" s="266"/>
      <c r="D633" s="266"/>
      <c r="E633" s="266"/>
      <c r="F633" s="266"/>
      <c r="G633" s="266"/>
      <c r="H633" s="266"/>
      <c r="I633" s="266"/>
      <c r="J633" s="266"/>
      <c r="K633" s="275"/>
      <c r="L633" s="275"/>
      <c r="M633" s="275"/>
      <c r="P633" s="273"/>
      <c r="Q633" s="412"/>
      <c r="R633" s="401"/>
      <c r="S633" s="268"/>
      <c r="T633" s="401"/>
      <c r="U633" s="401"/>
      <c r="V633" s="412"/>
      <c r="W633" s="515"/>
      <c r="X633" s="423"/>
      <c r="Y633" s="424"/>
      <c r="Z633" s="506"/>
      <c r="AA633" s="271"/>
      <c r="AB633" s="271"/>
      <c r="AC633" s="426"/>
      <c r="AD633" s="426"/>
      <c r="AE633" s="426"/>
      <c r="AF633" s="420"/>
      <c r="AG633" s="420"/>
      <c r="AH633" s="409" t="str">
        <f t="array" ref="AH633">IFERROR((IF(ROWS(AH$625:AH633)&gt;COUNTA(AF:AF),"",INDEX(AF:AF,SMALL(IF(AF$625:AF$631&lt;&gt;"",ROW(AF$625:AF$631)),ROWS(AH$625:AH633))))),"")</f>
        <v/>
      </c>
      <c r="AI633" s="355"/>
      <c r="AJ633" s="426"/>
      <c r="AK633" s="426"/>
      <c r="AL633" s="426"/>
      <c r="AM633" s="417"/>
      <c r="AN633" s="412"/>
      <c r="AO633" s="412"/>
      <c r="AP633" s="412"/>
      <c r="AQ633" s="52"/>
      <c r="AR633" s="412"/>
      <c r="AS633" s="412"/>
      <c r="AT633" s="52"/>
      <c r="AU633" s="412"/>
      <c r="AV633" s="412"/>
      <c r="AW633" s="412"/>
      <c r="AX633" s="412"/>
      <c r="AY633" s="412"/>
    </row>
    <row r="634" spans="3:68" ht="66" hidden="1" customHeight="1" x14ac:dyDescent="0.25">
      <c r="S634" s="52"/>
      <c r="X634" s="389"/>
      <c r="Y634" s="428"/>
      <c r="Z634" s="428"/>
      <c r="AA634" s="128">
        <f>$V$22</f>
        <v>0</v>
      </c>
      <c r="AB634" s="121"/>
      <c r="AC634" s="428"/>
      <c r="AD634" s="411" t="s">
        <v>43</v>
      </c>
      <c r="BN634"/>
      <c r="BO634"/>
      <c r="BP634"/>
    </row>
    <row r="635" spans="3:68" hidden="1" x14ac:dyDescent="0.25">
      <c r="C635" s="642"/>
      <c r="D635" s="642"/>
      <c r="E635" s="642"/>
      <c r="F635" s="642"/>
      <c r="G635" s="642"/>
      <c r="H635" s="642"/>
      <c r="I635" s="642"/>
      <c r="J635" s="642"/>
      <c r="P635" s="34"/>
      <c r="R635" s="429" t="str">
        <f>IF($V$22=7,AD626," ")</f>
        <v xml:space="preserve"> </v>
      </c>
      <c r="S635" s="429"/>
      <c r="T635" s="429"/>
      <c r="U635" s="429"/>
      <c r="W635" s="474" t="str">
        <f>$W$76</f>
        <v>Click on the "-" icon on the left to minimize the view.</v>
      </c>
      <c r="X635" s="389"/>
      <c r="Y635" s="428"/>
      <c r="Z635" s="428"/>
      <c r="AA635" s="128"/>
      <c r="AB635" s="121"/>
      <c r="AC635" s="428"/>
      <c r="AD635" s="411"/>
      <c r="BN635"/>
      <c r="BO635"/>
      <c r="BP635"/>
    </row>
    <row r="636" spans="3:68" ht="15" hidden="1" customHeight="1" x14ac:dyDescent="0.25">
      <c r="C636" s="631"/>
      <c r="D636" s="631"/>
      <c r="E636" s="631"/>
      <c r="F636" s="631"/>
      <c r="G636" s="631"/>
      <c r="H636" s="631"/>
      <c r="I636" s="631"/>
      <c r="J636" s="631"/>
      <c r="P636" s="34"/>
      <c r="R636" s="429" t="str">
        <f>IF($V$22=7,#REF!," ")</f>
        <v xml:space="preserve"> </v>
      </c>
      <c r="S636" s="429"/>
      <c r="T636" s="429"/>
      <c r="U636" s="429"/>
      <c r="W636" s="475" t="str">
        <f>$W$77</f>
        <v>Click on the "+" icon on the left to extend the view and go through the guiding questions.</v>
      </c>
      <c r="X636" s="430"/>
      <c r="Y636" s="430"/>
      <c r="Z636" s="430"/>
      <c r="AA636" s="430"/>
      <c r="AB636" s="430"/>
      <c r="AC636" s="430"/>
      <c r="AD636" s="430"/>
    </row>
    <row r="637" spans="3:68" hidden="1" x14ac:dyDescent="0.25">
      <c r="C637" s="156"/>
      <c r="D637" s="158"/>
      <c r="E637" s="158"/>
      <c r="F637" s="158"/>
      <c r="G637" s="158"/>
      <c r="H637" s="158"/>
      <c r="I637" s="158"/>
      <c r="J637" s="158"/>
      <c r="P637" s="34"/>
      <c r="R637" s="429"/>
      <c r="S637" s="429"/>
      <c r="T637" s="429"/>
      <c r="U637" s="429"/>
    </row>
    <row r="638" spans="3:68" hidden="1" x14ac:dyDescent="0.25">
      <c r="C638" s="156"/>
      <c r="D638" s="158"/>
      <c r="E638" s="158"/>
      <c r="F638" s="158"/>
      <c r="G638" s="158"/>
      <c r="H638" s="158"/>
      <c r="I638" s="158"/>
      <c r="J638" s="158"/>
      <c r="P638" s="34"/>
      <c r="R638" s="429"/>
      <c r="S638" s="429"/>
      <c r="T638" s="429"/>
      <c r="U638" s="429"/>
    </row>
    <row r="639" spans="3:68" hidden="1" x14ac:dyDescent="0.25">
      <c r="C639" s="156"/>
      <c r="D639" s="158"/>
      <c r="E639" s="158"/>
      <c r="F639" s="158"/>
      <c r="G639" s="158"/>
      <c r="H639" s="158"/>
      <c r="I639" s="158"/>
      <c r="J639" s="158"/>
      <c r="P639" s="34"/>
      <c r="R639" s="429"/>
      <c r="S639" s="429"/>
      <c r="T639" s="429"/>
      <c r="U639" s="429"/>
      <c r="W639" s="431" t="str">
        <f>$W$80</f>
        <v xml:space="preserve">(Draft) OUTPUT TABLE </v>
      </c>
    </row>
    <row r="640" spans="3:68" ht="15.75" hidden="1" x14ac:dyDescent="0.25">
      <c r="C640" s="92" t="str">
        <f>W640</f>
        <v>Table 2:</v>
      </c>
      <c r="D640" s="8" t="str">
        <f>X640</f>
        <v>Risks relating to</v>
      </c>
      <c r="G640" s="8"/>
      <c r="I640" s="8"/>
      <c r="P640" s="34"/>
      <c r="R640" s="429"/>
      <c r="S640" s="429"/>
      <c r="T640" s="429"/>
      <c r="U640" s="429"/>
      <c r="W640" s="493" t="str">
        <f>$W$81</f>
        <v>Table 2:</v>
      </c>
      <c r="X640" s="493" t="str">
        <f>$X$560</f>
        <v>Risks relating to</v>
      </c>
    </row>
    <row r="641" spans="3:68" ht="15.75" hidden="1" customHeight="1" x14ac:dyDescent="0.25">
      <c r="D641" s="95" t="str">
        <f>X641</f>
        <v>Safeguard (g) - Reduce displacement of emissions.</v>
      </c>
      <c r="F641" s="93"/>
      <c r="G641" s="93"/>
      <c r="H641" s="93"/>
      <c r="I641" s="93"/>
      <c r="J641" s="93"/>
      <c r="K641" s="93"/>
      <c r="L641" s="93"/>
      <c r="M641" s="93"/>
      <c r="P641" s="34"/>
      <c r="R641" s="429"/>
      <c r="S641" s="429"/>
      <c r="T641" s="429"/>
      <c r="U641" s="429"/>
      <c r="W641" s="433"/>
      <c r="X641" s="434" t="str">
        <f>$AA$20</f>
        <v>Safeguard (g) - Reduce displacement of emissions.</v>
      </c>
    </row>
    <row r="642" spans="3:68" hidden="1" x14ac:dyDescent="0.25"/>
    <row r="643" spans="3:68" ht="0.95" hidden="1" customHeight="1" x14ac:dyDescent="0.25">
      <c r="C643" s="751"/>
      <c r="D643" s="708"/>
      <c r="E643" s="709"/>
      <c r="F643" s="709"/>
      <c r="G643" s="709"/>
      <c r="H643" s="710"/>
      <c r="I643" s="708"/>
      <c r="J643" s="710"/>
      <c r="K643" s="243"/>
      <c r="L643" s="708"/>
      <c r="M643" s="709"/>
      <c r="N643" s="710"/>
      <c r="O643" s="58"/>
      <c r="P643"/>
      <c r="Q643" s="137" t="s">
        <v>128</v>
      </c>
      <c r="S643" s="137" t="s">
        <v>128</v>
      </c>
      <c r="W643" s="713" t="str">
        <f>$W$84</f>
        <v>Benefits relevant to safeguard</v>
      </c>
      <c r="X643" s="690" t="str">
        <f>$X$84</f>
        <v>REDD+ actions from Module 1 (not all actions may have benefits relevant to the safeguard)</v>
      </c>
      <c r="Y643" s="692"/>
      <c r="Z643" s="692"/>
      <c r="AA643" s="692"/>
      <c r="AB643" s="691"/>
      <c r="AC643" s="690" t="str">
        <f>$AC$84</f>
        <v>Benefits</v>
      </c>
      <c r="AD643" s="692"/>
      <c r="AE643" s="692"/>
      <c r="AF643" s="692"/>
      <c r="AG643" s="691"/>
      <c r="AH643" s="690" t="str">
        <f>$AH$84</f>
        <v>Rank of benefits</v>
      </c>
      <c r="AI643" s="691"/>
      <c r="AL643" s="137" t="s">
        <v>132</v>
      </c>
      <c r="AR643" s="137" t="s">
        <v>130</v>
      </c>
      <c r="AU643" s="137" t="s">
        <v>126</v>
      </c>
    </row>
    <row r="644" spans="3:68" ht="0.95" hidden="1" customHeight="1" x14ac:dyDescent="0.25">
      <c r="C644" s="752"/>
      <c r="D644" s="111"/>
      <c r="E644" s="756"/>
      <c r="F644" s="756"/>
      <c r="G644" s="756"/>
      <c r="H644" s="757"/>
      <c r="I644" s="763"/>
      <c r="J644" s="757"/>
      <c r="K644" s="247"/>
      <c r="L644" s="102"/>
      <c r="M644" s="102"/>
      <c r="N644" s="102"/>
      <c r="O644" s="58"/>
      <c r="P644"/>
      <c r="Q644" s="436">
        <v>1</v>
      </c>
      <c r="R644" s="437" t="s">
        <v>96</v>
      </c>
      <c r="S644" s="438" t="s">
        <v>93</v>
      </c>
      <c r="T644" s="438" t="s">
        <v>94</v>
      </c>
      <c r="W644" s="714"/>
      <c r="X644" s="439"/>
      <c r="Y644" s="725"/>
      <c r="Z644" s="725"/>
      <c r="AA644" s="725"/>
      <c r="AB644" s="726"/>
      <c r="AC644" s="440"/>
      <c r="AD644" s="711"/>
      <c r="AE644" s="711"/>
      <c r="AF644" s="711"/>
      <c r="AG644" s="712"/>
      <c r="AH644" s="494" t="str">
        <f>$AH$85</f>
        <v>Probability</v>
      </c>
      <c r="AI644" s="494" t="str">
        <f>$AI$85</f>
        <v>Impact</v>
      </c>
      <c r="AL644" s="438" t="str">
        <f>$X$84</f>
        <v>REDD+ actions from Module 1 (not all actions may have benefits relevant to the safeguard)</v>
      </c>
      <c r="AM644" s="438" t="str">
        <f>$AC$84</f>
        <v>Benefits</v>
      </c>
      <c r="AN644" s="438" t="str">
        <f t="shared" ref="AN644:AN650" si="285">AH644</f>
        <v>Probability</v>
      </c>
      <c r="AO644" s="438" t="str">
        <f t="shared" ref="AO644:AO650" si="286">AI644</f>
        <v>Impact</v>
      </c>
      <c r="AP644" s="442" t="s">
        <v>129</v>
      </c>
      <c r="AR644" s="138">
        <f>MAX(AP645:AP650)</f>
        <v>0</v>
      </c>
      <c r="AT644" s="442" t="s">
        <v>131</v>
      </c>
      <c r="AU644" s="438" t="str">
        <f>$X$84</f>
        <v>REDD+ actions from Module 1 (not all actions may have benefits relevant to the safeguard)</v>
      </c>
      <c r="AV644" s="438" t="str">
        <f>$AC$84</f>
        <v>Benefits</v>
      </c>
      <c r="AW644" s="438" t="str">
        <f>AN644</f>
        <v>Probability</v>
      </c>
      <c r="AX644" s="438" t="str">
        <f>AO644</f>
        <v>Impact</v>
      </c>
      <c r="BI644"/>
      <c r="BJ644"/>
      <c r="BM644" s="78" t="s">
        <v>56</v>
      </c>
      <c r="BN644" s="78" t="s">
        <v>72</v>
      </c>
      <c r="BO644" s="78" t="s">
        <v>71</v>
      </c>
      <c r="BP644" s="79"/>
    </row>
    <row r="645" spans="3:68" ht="0.95" hidden="1" customHeight="1" x14ac:dyDescent="0.25">
      <c r="C645" s="752"/>
      <c r="D645" s="74"/>
      <c r="E645" s="758"/>
      <c r="F645" s="758"/>
      <c r="G645" s="758"/>
      <c r="H645" s="759"/>
      <c r="I645" s="74"/>
      <c r="J645" s="117"/>
      <c r="K645" s="248"/>
      <c r="L645" s="122"/>
      <c r="M645" s="286"/>
      <c r="N645" s="123"/>
      <c r="O645" s="58"/>
      <c r="P645"/>
      <c r="Q645" s="138">
        <v>1</v>
      </c>
      <c r="S645" s="138">
        <v>1</v>
      </c>
      <c r="T645" s="138">
        <v>1</v>
      </c>
      <c r="W645" s="714"/>
      <c r="X645" s="443" t="s">
        <v>49</v>
      </c>
      <c r="Y645" s="670" t="str">
        <f t="shared" ref="Y645:Y650" ca="1" si="287">LOOKUP(Q645,$AG$13:$AG$24,$AH$13:$AH$29)</f>
        <v/>
      </c>
      <c r="Z645" s="670"/>
      <c r="AA645" s="670"/>
      <c r="AB645" s="671"/>
      <c r="AC645" s="443" t="s">
        <v>49</v>
      </c>
      <c r="AD645" s="670" t="str">
        <f t="shared" ref="AD645:AD650" si="288">IF(J645=0,"",J645)</f>
        <v/>
      </c>
      <c r="AE645" s="670"/>
      <c r="AF645" s="670"/>
      <c r="AG645" s="671"/>
      <c r="AH645" s="444" t="str">
        <f t="shared" ref="AH645:AH650" si="289">LOOKUP(S645,$AL$13:$AL$16,$AM$13:$AM$16)</f>
        <v/>
      </c>
      <c r="AI645" s="444" t="str">
        <f t="shared" ref="AI645:AI650" si="290">LOOKUP(T645,$AL$13:$AL$16,$AM$13:$AM$16)</f>
        <v/>
      </c>
      <c r="AL645" s="445" t="str">
        <f t="shared" ref="AL645:AL650" ca="1" si="291">Y645</f>
        <v/>
      </c>
      <c r="AM645" s="445" t="str">
        <f t="shared" ref="AM645:AM650" si="292">AD645</f>
        <v/>
      </c>
      <c r="AN645" s="446" t="str">
        <f t="shared" si="285"/>
        <v/>
      </c>
      <c r="AO645" s="447" t="str">
        <f t="shared" si="286"/>
        <v/>
      </c>
      <c r="AP645" s="448">
        <f t="shared" ref="AP645:AP650" si="293">SUM(AND(AN645=$AL$34, AO645=$AM$34),AP644)</f>
        <v>0</v>
      </c>
      <c r="AT645" s="448">
        <v>1</v>
      </c>
      <c r="AU645" s="449" t="str">
        <f t="shared" ref="AU645:AX650" si="294">IF($AT645&gt;$AR$644,"",INDEX(AL$645:AL$650,MATCH($AT645,$AP$645:$AP$650,0)))</f>
        <v/>
      </c>
      <c r="AV645" s="449" t="str">
        <f t="shared" si="294"/>
        <v/>
      </c>
      <c r="AW645" s="449" t="str">
        <f t="shared" si="294"/>
        <v/>
      </c>
      <c r="AX645" s="449" t="str">
        <f t="shared" si="294"/>
        <v/>
      </c>
      <c r="BI645"/>
      <c r="BJ645"/>
      <c r="BM645" s="80">
        <f t="shared" ref="BM645:BM650" si="295">COUNTIF($BN$86:$BN$91,"&lt;="&amp;BN645)</f>
        <v>1</v>
      </c>
      <c r="BN645" s="80" t="str">
        <f>IF(BF645=$AP$14,BI645,"xx")</f>
        <v>xx</v>
      </c>
      <c r="BO645" s="80" t="e">
        <f t="shared" ref="BO645:BO650" si="296">VLOOKUP(ROW()-ROW($BO$85),$BM$86:$BN$91,2,FALSE)</f>
        <v>#N/A</v>
      </c>
      <c r="BP645" s="81" t="e">
        <f>IF(COUNT(SEARCH({"xx";"xxx";"xxxx";"xxxxx";"xxxxxx";"xxxxxxx"},#REF!)),"-",BO645)</f>
        <v>#N/A</v>
      </c>
    </row>
    <row r="646" spans="3:68" ht="0.95" hidden="1" customHeight="1" x14ac:dyDescent="0.25">
      <c r="C646" s="752"/>
      <c r="D646" s="27"/>
      <c r="E646" s="754"/>
      <c r="F646" s="754"/>
      <c r="G646" s="754"/>
      <c r="H646" s="755"/>
      <c r="I646" s="27"/>
      <c r="J646" s="116"/>
      <c r="K646" s="116"/>
      <c r="L646" s="89"/>
      <c r="M646" s="287"/>
      <c r="N646" s="124"/>
      <c r="O646" s="58"/>
      <c r="P646"/>
      <c r="Q646" s="138">
        <v>1</v>
      </c>
      <c r="S646" s="138">
        <v>1</v>
      </c>
      <c r="T646" s="138">
        <v>1</v>
      </c>
      <c r="W646" s="714"/>
      <c r="X646" s="443" t="s">
        <v>49</v>
      </c>
      <c r="Y646" s="670" t="str">
        <f t="shared" ca="1" si="287"/>
        <v/>
      </c>
      <c r="Z646" s="670"/>
      <c r="AA646" s="670"/>
      <c r="AB646" s="671"/>
      <c r="AC646" s="443" t="s">
        <v>49</v>
      </c>
      <c r="AD646" s="670" t="str">
        <f t="shared" si="288"/>
        <v/>
      </c>
      <c r="AE646" s="670"/>
      <c r="AF646" s="670"/>
      <c r="AG646" s="671"/>
      <c r="AH646" s="455" t="str">
        <f t="shared" si="289"/>
        <v/>
      </c>
      <c r="AI646" s="455" t="str">
        <f t="shared" si="290"/>
        <v/>
      </c>
      <c r="AL646" s="450" t="str">
        <f t="shared" ca="1" si="291"/>
        <v/>
      </c>
      <c r="AM646" s="450" t="str">
        <f t="shared" si="292"/>
        <v/>
      </c>
      <c r="AN646" s="451" t="str">
        <f t="shared" si="285"/>
        <v/>
      </c>
      <c r="AO646" s="452" t="str">
        <f t="shared" si="286"/>
        <v/>
      </c>
      <c r="AP646" s="448">
        <f t="shared" si="293"/>
        <v>0</v>
      </c>
      <c r="AT646" s="448">
        <v>2</v>
      </c>
      <c r="AU646" s="449" t="str">
        <f t="shared" si="294"/>
        <v/>
      </c>
      <c r="AV646" s="449" t="str">
        <f t="shared" si="294"/>
        <v/>
      </c>
      <c r="AW646" s="449" t="str">
        <f t="shared" si="294"/>
        <v/>
      </c>
      <c r="AX646" s="449" t="str">
        <f t="shared" si="294"/>
        <v/>
      </c>
      <c r="BI646"/>
      <c r="BJ646"/>
      <c r="BM646" s="80">
        <f t="shared" si="295"/>
        <v>2</v>
      </c>
      <c r="BN646" s="80" t="str">
        <f>IF(BF646=$AP$14,BI646,"xxx")</f>
        <v>xxx</v>
      </c>
      <c r="BO646" s="80" t="e">
        <f t="shared" si="296"/>
        <v>#N/A</v>
      </c>
      <c r="BP646" s="81" t="e">
        <f>IF(COUNT(SEARCH({"xx";"xxx";"xxxx";"xxxxx";"xxxxxx";"xxxxxxx"},#REF!)),"-",BO646)</f>
        <v>#N/A</v>
      </c>
    </row>
    <row r="647" spans="3:68" ht="0.95" hidden="1" customHeight="1" x14ac:dyDescent="0.25">
      <c r="C647" s="752"/>
      <c r="D647" s="27"/>
      <c r="E647" s="754"/>
      <c r="F647" s="754"/>
      <c r="G647" s="754"/>
      <c r="H647" s="755"/>
      <c r="I647" s="27"/>
      <c r="J647" s="116"/>
      <c r="K647" s="116"/>
      <c r="L647" s="89"/>
      <c r="M647" s="287"/>
      <c r="N647" s="124"/>
      <c r="O647" s="58"/>
      <c r="P647"/>
      <c r="Q647" s="138">
        <v>1</v>
      </c>
      <c r="S647" s="138">
        <v>1</v>
      </c>
      <c r="T647" s="138">
        <v>1</v>
      </c>
      <c r="W647" s="714"/>
      <c r="X647" s="443" t="s">
        <v>49</v>
      </c>
      <c r="Y647" s="670" t="str">
        <f t="shared" ca="1" si="287"/>
        <v/>
      </c>
      <c r="Z647" s="670"/>
      <c r="AA647" s="670"/>
      <c r="AB647" s="671"/>
      <c r="AC647" s="443" t="s">
        <v>49</v>
      </c>
      <c r="AD647" s="670" t="str">
        <f t="shared" si="288"/>
        <v/>
      </c>
      <c r="AE647" s="670"/>
      <c r="AF647" s="670"/>
      <c r="AG647" s="671"/>
      <c r="AH647" s="455" t="str">
        <f t="shared" si="289"/>
        <v/>
      </c>
      <c r="AI647" s="455" t="str">
        <f t="shared" si="290"/>
        <v/>
      </c>
      <c r="AL647" s="450" t="str">
        <f t="shared" ca="1" si="291"/>
        <v/>
      </c>
      <c r="AM647" s="450" t="str">
        <f t="shared" si="292"/>
        <v/>
      </c>
      <c r="AN647" s="451" t="str">
        <f t="shared" si="285"/>
        <v/>
      </c>
      <c r="AO647" s="452" t="str">
        <f t="shared" si="286"/>
        <v/>
      </c>
      <c r="AP647" s="448">
        <f t="shared" si="293"/>
        <v>0</v>
      </c>
      <c r="AT647" s="448">
        <v>3</v>
      </c>
      <c r="AU647" s="449" t="str">
        <f t="shared" si="294"/>
        <v/>
      </c>
      <c r="AV647" s="449" t="str">
        <f t="shared" si="294"/>
        <v/>
      </c>
      <c r="AW647" s="449" t="str">
        <f t="shared" si="294"/>
        <v/>
      </c>
      <c r="AX647" s="449" t="str">
        <f t="shared" si="294"/>
        <v/>
      </c>
      <c r="BI647"/>
      <c r="BJ647"/>
      <c r="BM647" s="80">
        <f t="shared" si="295"/>
        <v>3</v>
      </c>
      <c r="BN647" s="80" t="str">
        <f>IF(BF647=$AP$14,BI647,"xxxx")</f>
        <v>xxxx</v>
      </c>
      <c r="BO647" s="80" t="e">
        <f t="shared" si="296"/>
        <v>#N/A</v>
      </c>
      <c r="BP647" s="81" t="e">
        <f>IF(COUNT(SEARCH({"xx";"xxx";"xxxx";"xxxxx";"xxxxxx";"xxxxxxx"},#REF!)),"-",BO647)</f>
        <v>#N/A</v>
      </c>
    </row>
    <row r="648" spans="3:68" ht="0.95" hidden="1" customHeight="1" x14ac:dyDescent="0.25">
      <c r="C648" s="752"/>
      <c r="D648" s="27"/>
      <c r="E648" s="754"/>
      <c r="F648" s="754"/>
      <c r="G648" s="754"/>
      <c r="H648" s="755"/>
      <c r="I648" s="27"/>
      <c r="J648" s="116"/>
      <c r="K648" s="116"/>
      <c r="L648" s="89"/>
      <c r="M648" s="287"/>
      <c r="N648" s="124"/>
      <c r="O648" s="58"/>
      <c r="P648"/>
      <c r="Q648" s="138">
        <v>1</v>
      </c>
      <c r="S648" s="138">
        <v>1</v>
      </c>
      <c r="T648" s="138">
        <v>1</v>
      </c>
      <c r="W648" s="714"/>
      <c r="X648" s="443" t="s">
        <v>49</v>
      </c>
      <c r="Y648" s="670" t="str">
        <f t="shared" ca="1" si="287"/>
        <v/>
      </c>
      <c r="Z648" s="670"/>
      <c r="AA648" s="670"/>
      <c r="AB648" s="671"/>
      <c r="AC648" s="443" t="s">
        <v>49</v>
      </c>
      <c r="AD648" s="670" t="str">
        <f t="shared" si="288"/>
        <v/>
      </c>
      <c r="AE648" s="670"/>
      <c r="AF648" s="670"/>
      <c r="AG648" s="671"/>
      <c r="AH648" s="455" t="str">
        <f t="shared" si="289"/>
        <v/>
      </c>
      <c r="AI648" s="455" t="str">
        <f t="shared" si="290"/>
        <v/>
      </c>
      <c r="AL648" s="450" t="str">
        <f t="shared" ca="1" si="291"/>
        <v/>
      </c>
      <c r="AM648" s="450" t="str">
        <f t="shared" si="292"/>
        <v/>
      </c>
      <c r="AN648" s="451" t="str">
        <f t="shared" si="285"/>
        <v/>
      </c>
      <c r="AO648" s="452" t="str">
        <f t="shared" si="286"/>
        <v/>
      </c>
      <c r="AP648" s="448">
        <f t="shared" si="293"/>
        <v>0</v>
      </c>
      <c r="AT648" s="448">
        <v>4</v>
      </c>
      <c r="AU648" s="449" t="str">
        <f t="shared" si="294"/>
        <v/>
      </c>
      <c r="AV648" s="449" t="str">
        <f t="shared" si="294"/>
        <v/>
      </c>
      <c r="AW648" s="449" t="str">
        <f t="shared" si="294"/>
        <v/>
      </c>
      <c r="AX648" s="449" t="str">
        <f t="shared" si="294"/>
        <v/>
      </c>
      <c r="BI648"/>
      <c r="BJ648"/>
      <c r="BM648" s="80">
        <f t="shared" si="295"/>
        <v>4</v>
      </c>
      <c r="BN648" s="80" t="str">
        <f>IF(BF648=$AP$14,BI648,"xxxxx")</f>
        <v>xxxxx</v>
      </c>
      <c r="BO648" s="80" t="e">
        <f t="shared" si="296"/>
        <v>#N/A</v>
      </c>
      <c r="BP648" s="81" t="e">
        <f>IF(COUNT(SEARCH({"xx";"xxx";"xxxx";"xxxxx";"xxxxxx";"xxxxxxx"},#REF!)),"-",BO648)</f>
        <v>#N/A</v>
      </c>
    </row>
    <row r="649" spans="3:68" ht="0.95" hidden="1" customHeight="1" x14ac:dyDescent="0.25">
      <c r="C649" s="752"/>
      <c r="D649" s="27"/>
      <c r="E649" s="754"/>
      <c r="F649" s="754"/>
      <c r="G649" s="754"/>
      <c r="H649" s="755"/>
      <c r="I649" s="27"/>
      <c r="J649" s="116"/>
      <c r="K649" s="116"/>
      <c r="L649" s="89"/>
      <c r="M649" s="287"/>
      <c r="N649" s="124"/>
      <c r="O649" s="58"/>
      <c r="P649"/>
      <c r="Q649" s="138">
        <v>1</v>
      </c>
      <c r="S649" s="138">
        <v>1</v>
      </c>
      <c r="T649" s="138">
        <v>1</v>
      </c>
      <c r="W649" s="714"/>
      <c r="X649" s="443" t="s">
        <v>49</v>
      </c>
      <c r="Y649" s="670" t="str">
        <f t="shared" ca="1" si="287"/>
        <v/>
      </c>
      <c r="Z649" s="670"/>
      <c r="AA649" s="670"/>
      <c r="AB649" s="671"/>
      <c r="AC649" s="443" t="s">
        <v>49</v>
      </c>
      <c r="AD649" s="670" t="str">
        <f t="shared" si="288"/>
        <v/>
      </c>
      <c r="AE649" s="670"/>
      <c r="AF649" s="670"/>
      <c r="AG649" s="671"/>
      <c r="AH649" s="455" t="str">
        <f t="shared" si="289"/>
        <v/>
      </c>
      <c r="AI649" s="455" t="str">
        <f t="shared" si="290"/>
        <v/>
      </c>
      <c r="AL649" s="450" t="str">
        <f t="shared" ca="1" si="291"/>
        <v/>
      </c>
      <c r="AM649" s="450" t="str">
        <f t="shared" si="292"/>
        <v/>
      </c>
      <c r="AN649" s="451" t="str">
        <f t="shared" si="285"/>
        <v/>
      </c>
      <c r="AO649" s="452" t="str">
        <f t="shared" si="286"/>
        <v/>
      </c>
      <c r="AP649" s="448">
        <f t="shared" si="293"/>
        <v>0</v>
      </c>
      <c r="AT649" s="448">
        <v>5</v>
      </c>
      <c r="AU649" s="449" t="str">
        <f t="shared" si="294"/>
        <v/>
      </c>
      <c r="AV649" s="449" t="str">
        <f t="shared" si="294"/>
        <v/>
      </c>
      <c r="AW649" s="449" t="str">
        <f t="shared" si="294"/>
        <v/>
      </c>
      <c r="AX649" s="449" t="str">
        <f t="shared" si="294"/>
        <v/>
      </c>
      <c r="BI649"/>
      <c r="BJ649"/>
      <c r="BM649" s="80">
        <f t="shared" si="295"/>
        <v>5</v>
      </c>
      <c r="BN649" s="80" t="str">
        <f>IF(BF649=$AP$14,BI649,"xxxxxx")</f>
        <v>xxxxxx</v>
      </c>
      <c r="BO649" s="80" t="e">
        <f t="shared" si="296"/>
        <v>#N/A</v>
      </c>
      <c r="BP649" s="81" t="e">
        <f>IF(COUNT(SEARCH({"xx";"xxx";"xxxx";"xxxxx";"xxxxxx";"xxxxxxx"},#REF!)),"-",BO649)</f>
        <v>#N/A</v>
      </c>
    </row>
    <row r="650" spans="3:68" ht="0.95" hidden="1" customHeight="1" x14ac:dyDescent="0.25">
      <c r="C650" s="753"/>
      <c r="D650" s="27"/>
      <c r="E650" s="754"/>
      <c r="F650" s="754"/>
      <c r="G650" s="754"/>
      <c r="H650" s="755"/>
      <c r="I650" s="27"/>
      <c r="J650" s="116"/>
      <c r="K650" s="116"/>
      <c r="L650" s="89"/>
      <c r="M650" s="287"/>
      <c r="N650" s="124"/>
      <c r="O650" s="58"/>
      <c r="P650"/>
      <c r="Q650" s="138">
        <v>1</v>
      </c>
      <c r="S650" s="138">
        <v>1</v>
      </c>
      <c r="T650" s="138">
        <v>1</v>
      </c>
      <c r="W650" s="715"/>
      <c r="X650" s="453" t="s">
        <v>49</v>
      </c>
      <c r="Y650" s="694" t="str">
        <f t="shared" ca="1" si="287"/>
        <v/>
      </c>
      <c r="Z650" s="694"/>
      <c r="AA650" s="694"/>
      <c r="AB650" s="695"/>
      <c r="AC650" s="453" t="s">
        <v>49</v>
      </c>
      <c r="AD650" s="694" t="str">
        <f t="shared" si="288"/>
        <v/>
      </c>
      <c r="AE650" s="694"/>
      <c r="AF650" s="694"/>
      <c r="AG650" s="695"/>
      <c r="AH650" s="455" t="str">
        <f t="shared" si="289"/>
        <v/>
      </c>
      <c r="AI650" s="455" t="str">
        <f t="shared" si="290"/>
        <v/>
      </c>
      <c r="AL650" s="450" t="str">
        <f t="shared" ca="1" si="291"/>
        <v/>
      </c>
      <c r="AM650" s="450" t="str">
        <f t="shared" si="292"/>
        <v/>
      </c>
      <c r="AN650" s="451" t="str">
        <f t="shared" si="285"/>
        <v/>
      </c>
      <c r="AO650" s="452" t="str">
        <f t="shared" si="286"/>
        <v/>
      </c>
      <c r="AP650" s="448">
        <f t="shared" si="293"/>
        <v>0</v>
      </c>
      <c r="AT650" s="448">
        <v>6</v>
      </c>
      <c r="AU650" s="449" t="str">
        <f t="shared" si="294"/>
        <v/>
      </c>
      <c r="AV650" s="449" t="str">
        <f t="shared" si="294"/>
        <v/>
      </c>
      <c r="AW650" s="449" t="str">
        <f t="shared" si="294"/>
        <v/>
      </c>
      <c r="AX650" s="449" t="str">
        <f t="shared" si="294"/>
        <v/>
      </c>
      <c r="BI650"/>
      <c r="BJ650"/>
      <c r="BM650" s="80">
        <f t="shared" si="295"/>
        <v>6</v>
      </c>
      <c r="BN650" s="80" t="str">
        <f>IF(BF650=$AP$14,BI650,"xxxxxxx")</f>
        <v>xxxxxxx</v>
      </c>
      <c r="BO650" s="80" t="e">
        <f t="shared" si="296"/>
        <v>#N/A</v>
      </c>
      <c r="BP650" s="81" t="b">
        <f>IF(COUNT(SEARCH({"XX";"XXX";"XXXX";"XXXXX";"XXXXXX";"XXXXXXX"},BO650)),BO650)</f>
        <v>0</v>
      </c>
    </row>
    <row r="651" spans="3:68" ht="30" hidden="1" customHeight="1" x14ac:dyDescent="0.25">
      <c r="C651" s="706" t="str">
        <f>W651</f>
        <v>Risks relevant to safeguard</v>
      </c>
      <c r="D651" s="643" t="str">
        <f>X651</f>
        <v>REDD+ actions from Module 1 (not all actions may have risks relevant to the safeguard)</v>
      </c>
      <c r="E651" s="644"/>
      <c r="F651" s="644"/>
      <c r="G651" s="644"/>
      <c r="H651" s="645"/>
      <c r="I651" s="288"/>
      <c r="J651" s="281" t="str">
        <f>AC651</f>
        <v>Risks</v>
      </c>
      <c r="K651" s="643" t="str">
        <f>AH651</f>
        <v>Rank of risks</v>
      </c>
      <c r="L651" s="644"/>
      <c r="M651" s="644"/>
      <c r="N651" s="645"/>
      <c r="O651" s="72"/>
      <c r="P651"/>
      <c r="Q651" s="137" t="s">
        <v>128</v>
      </c>
      <c r="S651" s="137" t="s">
        <v>128</v>
      </c>
      <c r="W651" s="718" t="str">
        <f>$W$95</f>
        <v>Risks relevant to safeguard</v>
      </c>
      <c r="X651" s="690" t="str">
        <f>$X$95</f>
        <v>REDD+ actions from Module 1 (not all actions may have risks relevant to the safeguard)</v>
      </c>
      <c r="Y651" s="692"/>
      <c r="Z651" s="692"/>
      <c r="AA651" s="692"/>
      <c r="AB651" s="691"/>
      <c r="AC651" s="690" t="str">
        <f>$AC$95</f>
        <v>Risks</v>
      </c>
      <c r="AD651" s="692"/>
      <c r="AE651" s="692"/>
      <c r="AF651" s="692"/>
      <c r="AG651" s="691"/>
      <c r="AH651" s="690" t="str">
        <f>$AH$95</f>
        <v>Rank of risks</v>
      </c>
      <c r="AI651" s="691"/>
      <c r="AL651" s="137" t="s">
        <v>132</v>
      </c>
      <c r="AR651" s="137" t="s">
        <v>130</v>
      </c>
      <c r="AU651" s="137" t="s">
        <v>126</v>
      </c>
      <c r="BI651"/>
      <c r="BJ651"/>
      <c r="BM651" s="80"/>
      <c r="BN651" s="79"/>
      <c r="BO651" s="79"/>
      <c r="BP651" s="79"/>
    </row>
    <row r="652" spans="3:68" ht="39.950000000000003" hidden="1" customHeight="1" x14ac:dyDescent="0.25">
      <c r="C652" s="707"/>
      <c r="D652" s="646" t="str">
        <f>LOOKUP(Q652,AE671:AF673)</f>
        <v>CLICK FOR AN EXAMPLE:</v>
      </c>
      <c r="E652" s="647"/>
      <c r="F652" s="647"/>
      <c r="G652" s="647"/>
      <c r="H652" s="648"/>
      <c r="I652" s="285"/>
      <c r="J652" s="323" t="str">
        <f>LOOKUP(Q652,AE671:AE673,AG671:AG673)</f>
        <v>(To see a sample risk, first select a sample REDD+ action from the drop-down list on the left)</v>
      </c>
      <c r="K652" s="672" t="str">
        <f>AH652</f>
        <v>Probability</v>
      </c>
      <c r="L652" s="673"/>
      <c r="M652" s="767" t="str">
        <f>AI652</f>
        <v>Impact</v>
      </c>
      <c r="N652" s="768"/>
      <c r="O652" s="58"/>
      <c r="P652"/>
      <c r="Q652" s="436">
        <v>1</v>
      </c>
      <c r="R652" s="437" t="s">
        <v>96</v>
      </c>
      <c r="S652" s="438" t="str">
        <f>S644</f>
        <v>Probability</v>
      </c>
      <c r="T652" s="438" t="str">
        <f>T644</f>
        <v>Impact</v>
      </c>
      <c r="W652" s="719"/>
      <c r="X652" s="439"/>
      <c r="Y652" s="720"/>
      <c r="Z652" s="720"/>
      <c r="AA652" s="720"/>
      <c r="AB652" s="721"/>
      <c r="AC652" s="439"/>
      <c r="AD652" s="722"/>
      <c r="AE652" s="722"/>
      <c r="AF652" s="722"/>
      <c r="AG652" s="723"/>
      <c r="AH652" s="494" t="str">
        <f>$AH$96</f>
        <v>Probability</v>
      </c>
      <c r="AI652" s="494" t="str">
        <f>$AI$96</f>
        <v>Impact</v>
      </c>
      <c r="AL652" s="438" t="str">
        <f>$X$95</f>
        <v>REDD+ actions from Module 1 (not all actions may have risks relevant to the safeguard)</v>
      </c>
      <c r="AM652" s="438" t="str">
        <f>$AC$95</f>
        <v>Risks</v>
      </c>
      <c r="AN652" s="438" t="str">
        <f>$AH$96</f>
        <v>Probability</v>
      </c>
      <c r="AO652" s="438" t="str">
        <f>$AI$96</f>
        <v>Impact</v>
      </c>
      <c r="AP652" s="442" t="s">
        <v>129</v>
      </c>
      <c r="AR652" s="138">
        <f>MAX(AP653:AP664)</f>
        <v>0</v>
      </c>
      <c r="AT652" s="442" t="s">
        <v>131</v>
      </c>
      <c r="AU652" s="438" t="str">
        <f>$X$95</f>
        <v>REDD+ actions from Module 1 (not all actions may have risks relevant to the safeguard)</v>
      </c>
      <c r="AV652" s="438" t="str">
        <f>$AC$95</f>
        <v>Risks</v>
      </c>
      <c r="AW652" s="438" t="str">
        <f>$AH$96</f>
        <v>Probability</v>
      </c>
      <c r="AX652" s="438" t="str">
        <f>$AI$96</f>
        <v>Impact</v>
      </c>
      <c r="BI652"/>
      <c r="BJ652"/>
      <c r="BM652" s="78" t="s">
        <v>56</v>
      </c>
      <c r="BN652" s="78" t="s">
        <v>73</v>
      </c>
      <c r="BO652" s="78" t="s">
        <v>71</v>
      </c>
      <c r="BP652" s="79"/>
    </row>
    <row r="653" spans="3:68" ht="37.5" hidden="1" customHeight="1" x14ac:dyDescent="0.25">
      <c r="C653" s="707"/>
      <c r="D653" s="126"/>
      <c r="E653" s="629"/>
      <c r="F653" s="629"/>
      <c r="G653" s="629"/>
      <c r="H653" s="629"/>
      <c r="I653" s="306" t="s">
        <v>49</v>
      </c>
      <c r="J653" s="284"/>
      <c r="K653" s="582"/>
      <c r="L653" s="587"/>
      <c r="M653" s="587"/>
      <c r="N653" s="587"/>
      <c r="O653" s="58"/>
      <c r="P653"/>
      <c r="Q653" s="138">
        <v>1</v>
      </c>
      <c r="S653" s="139">
        <v>1</v>
      </c>
      <c r="T653" s="454">
        <v>1</v>
      </c>
      <c r="W653" s="719"/>
      <c r="X653" s="443" t="s">
        <v>49</v>
      </c>
      <c r="Y653" s="694" t="str">
        <f>LOOKUP(Q653,$AG$13:$AG$29,$AH$13:$AH$29)</f>
        <v/>
      </c>
      <c r="Z653" s="694"/>
      <c r="AA653" s="694"/>
      <c r="AB653" s="695"/>
      <c r="AC653" s="443" t="s">
        <v>49</v>
      </c>
      <c r="AD653" s="670" t="str">
        <f t="shared" ref="AD653:AD664" si="297">IF(J653=0,"",J653)</f>
        <v/>
      </c>
      <c r="AE653" s="670"/>
      <c r="AF653" s="670"/>
      <c r="AG653" s="671"/>
      <c r="AH653" s="455" t="str">
        <f>LOOKUP(S653,$AL$13:$AL$16,$AM$13:$AM$16)</f>
        <v/>
      </c>
      <c r="AI653" s="455" t="str">
        <f>LOOKUP(T653,$AL$13:$AL$16,$AN$13:$AN$16)</f>
        <v/>
      </c>
      <c r="AL653" s="445" t="str">
        <f t="shared" ref="AL653:AL658" si="298">Y653</f>
        <v/>
      </c>
      <c r="AM653" s="445" t="str">
        <f t="shared" ref="AM653:AM658" si="299">AD653</f>
        <v/>
      </c>
      <c r="AN653" s="447" t="str">
        <f t="shared" ref="AN653:AN658" si="300">AH653</f>
        <v/>
      </c>
      <c r="AO653" s="447" t="str">
        <f t="shared" ref="AO653:AO658" si="301">AI653</f>
        <v/>
      </c>
      <c r="AP653" s="448">
        <f t="shared" ref="AP653:AP658" si="302">SUM(AND(AN653=$AO$34, AO653=$AP$34),AP652)</f>
        <v>0</v>
      </c>
      <c r="AT653" s="448">
        <v>1</v>
      </c>
      <c r="AU653" s="449" t="str">
        <f t="array" ref="AU653">IF($AT653&gt;$AR$652,"",INDEX(AL$653:AL$664,MATCH($AT653,$AP$653:$AP$664,0)))</f>
        <v/>
      </c>
      <c r="AV653" s="449" t="str">
        <f t="array" ref="AV653">IF($AT653&gt;$AR$652,"",INDEX(AM$653:AM$664,MATCH($AT653,$AP$653:$AP$664,0)))</f>
        <v/>
      </c>
      <c r="AW653" s="449" t="str">
        <f t="array" ref="AW653">IF($AT653&gt;$AR$652,"",INDEX(AN$653:AN$664,MATCH($AT653,$AP$653:$AP$664,0)))</f>
        <v/>
      </c>
      <c r="AX653" s="449" t="str">
        <f t="array" ref="AX653">IF($AT653&gt;$AR$652,"",INDEX(AO$653:AO$664,MATCH($AT653,$AP$653:$AP$664,0)))</f>
        <v/>
      </c>
      <c r="BI653"/>
      <c r="BJ653"/>
      <c r="BM653" s="80">
        <f t="shared" ref="BM653:BM658" si="303">COUNTIF($BN$97:$BN$102,"&lt;="&amp;BN653)</f>
        <v>1</v>
      </c>
      <c r="BN653" s="80" t="str">
        <f>IF(BF653=$AP$14,BI653,"xx")</f>
        <v>xx</v>
      </c>
      <c r="BO653" s="80" t="e">
        <f t="shared" ref="BO653:BO664" si="304">VLOOKUP(ROW()-ROW($BO$96),$BM$97:$BN$102,2,FALSE)</f>
        <v>#N/A</v>
      </c>
      <c r="BP653" s="79"/>
    </row>
    <row r="654" spans="3:68" ht="37.5" hidden="1" customHeight="1" x14ac:dyDescent="0.25">
      <c r="C654" s="707"/>
      <c r="D654" s="27"/>
      <c r="E654" s="641"/>
      <c r="F654" s="641"/>
      <c r="G654" s="641"/>
      <c r="H654" s="641"/>
      <c r="I654" s="27" t="s">
        <v>49</v>
      </c>
      <c r="J654" s="284"/>
      <c r="K654" s="582"/>
      <c r="L654" s="587"/>
      <c r="M654" s="587"/>
      <c r="N654" s="587"/>
      <c r="O654" s="58"/>
      <c r="P654"/>
      <c r="Q654" s="138">
        <v>1</v>
      </c>
      <c r="S654" s="139">
        <v>1</v>
      </c>
      <c r="T654" s="454">
        <v>1</v>
      </c>
      <c r="W654" s="719"/>
      <c r="X654" s="443" t="s">
        <v>49</v>
      </c>
      <c r="Y654" s="694" t="str">
        <f t="shared" ref="Y654:Y664" si="305">LOOKUP(Q654,$AG$13:$AG$29,$AH$13:$AH$29)</f>
        <v/>
      </c>
      <c r="Z654" s="694"/>
      <c r="AA654" s="694"/>
      <c r="AB654" s="695"/>
      <c r="AC654" s="443" t="s">
        <v>49</v>
      </c>
      <c r="AD654" s="670" t="str">
        <f t="shared" si="297"/>
        <v/>
      </c>
      <c r="AE654" s="670"/>
      <c r="AF654" s="670"/>
      <c r="AG654" s="671"/>
      <c r="AH654" s="455" t="str">
        <f t="shared" ref="AH654:AH664" si="306">LOOKUP(S654,$AL$13:$AL$16,$AM$13:$AM$16)</f>
        <v/>
      </c>
      <c r="AI654" s="455" t="str">
        <f t="shared" ref="AI654:AI664" si="307">LOOKUP(T654,$AL$13:$AL$16,$AN$13:$AN$16)</f>
        <v/>
      </c>
      <c r="AL654" s="450" t="str">
        <f t="shared" si="298"/>
        <v/>
      </c>
      <c r="AM654" s="450" t="str">
        <f t="shared" si="299"/>
        <v/>
      </c>
      <c r="AN654" s="452" t="str">
        <f t="shared" si="300"/>
        <v/>
      </c>
      <c r="AO654" s="452" t="str">
        <f t="shared" si="301"/>
        <v/>
      </c>
      <c r="AP654" s="448">
        <f t="shared" si="302"/>
        <v>0</v>
      </c>
      <c r="AT654" s="448">
        <v>2</v>
      </c>
      <c r="AU654" s="449" t="str">
        <f t="array" ref="AU654">IF($AT654&gt;$AR$652,"",INDEX(AL$653:AL$664,MATCH($AT654,$AP$653:$AP$664,0)))</f>
        <v/>
      </c>
      <c r="AV654" s="449" t="str">
        <f t="array" ref="AV654">IF($AT654&gt;$AR$652,"",INDEX(AM$653:AM$664,MATCH($AT654,$AP$653:$AP$664,0)))</f>
        <v/>
      </c>
      <c r="AW654" s="449" t="str">
        <f t="array" ref="AW654">IF($AT654&gt;$AR$652,"",INDEX(AN$653:AN$664,MATCH($AT654,$AP$653:$AP$664,0)))</f>
        <v/>
      </c>
      <c r="AX654" s="449" t="str">
        <f t="array" ref="AX654">IF($AT654&gt;$AR$652,"",INDEX(AO$653:AO$664,MATCH($AT654,$AP$653:$AP$664,0)))</f>
        <v/>
      </c>
      <c r="BI654"/>
      <c r="BJ654"/>
      <c r="BM654" s="80">
        <f t="shared" si="303"/>
        <v>2</v>
      </c>
      <c r="BN654" s="80" t="str">
        <f>IF(BF654=$AP$14,BI654,"xxx")</f>
        <v>xxx</v>
      </c>
      <c r="BO654" s="80" t="e">
        <f t="shared" si="304"/>
        <v>#N/A</v>
      </c>
      <c r="BP654" s="79"/>
    </row>
    <row r="655" spans="3:68" ht="37.5" hidden="1" customHeight="1" x14ac:dyDescent="0.25">
      <c r="C655" s="707"/>
      <c r="D655" s="27"/>
      <c r="E655" s="641"/>
      <c r="F655" s="641"/>
      <c r="G655" s="641"/>
      <c r="H655" s="641"/>
      <c r="I655" s="27" t="s">
        <v>49</v>
      </c>
      <c r="J655" s="284"/>
      <c r="K655" s="582"/>
      <c r="L655" s="587"/>
      <c r="M655" s="587"/>
      <c r="N655" s="587"/>
      <c r="O655" s="58"/>
      <c r="P655"/>
      <c r="Q655" s="138">
        <v>1</v>
      </c>
      <c r="S655" s="139">
        <v>1</v>
      </c>
      <c r="T655" s="454">
        <v>1</v>
      </c>
      <c r="W655" s="719"/>
      <c r="X655" s="443" t="s">
        <v>49</v>
      </c>
      <c r="Y655" s="694" t="str">
        <f t="shared" si="305"/>
        <v/>
      </c>
      <c r="Z655" s="694"/>
      <c r="AA655" s="694"/>
      <c r="AB655" s="695"/>
      <c r="AC655" s="443" t="s">
        <v>49</v>
      </c>
      <c r="AD655" s="670" t="str">
        <f t="shared" si="297"/>
        <v/>
      </c>
      <c r="AE655" s="670"/>
      <c r="AF655" s="670"/>
      <c r="AG655" s="671"/>
      <c r="AH655" s="455" t="str">
        <f t="shared" si="306"/>
        <v/>
      </c>
      <c r="AI655" s="455" t="str">
        <f t="shared" si="307"/>
        <v/>
      </c>
      <c r="AL655" s="450" t="str">
        <f t="shared" si="298"/>
        <v/>
      </c>
      <c r="AM655" s="450" t="str">
        <f t="shared" si="299"/>
        <v/>
      </c>
      <c r="AN655" s="452" t="str">
        <f t="shared" si="300"/>
        <v/>
      </c>
      <c r="AO655" s="452" t="str">
        <f t="shared" si="301"/>
        <v/>
      </c>
      <c r="AP655" s="448">
        <f t="shared" si="302"/>
        <v>0</v>
      </c>
      <c r="AT655" s="448">
        <v>3</v>
      </c>
      <c r="AU655" s="449" t="str">
        <f t="array" ref="AU655">IF($AT655&gt;$AR$652,"",INDEX(AL$653:AL$664,MATCH($AT655,$AP$653:$AP$664,0)))</f>
        <v/>
      </c>
      <c r="AV655" s="449" t="str">
        <f t="array" ref="AV655">IF($AT655&gt;$AR$652,"",INDEX(AM$653:AM$664,MATCH($AT655,$AP$653:$AP$664,0)))</f>
        <v/>
      </c>
      <c r="AW655" s="449" t="str">
        <f t="array" ref="AW655">IF($AT655&gt;$AR$652,"",INDEX(AN$653:AN$664,MATCH($AT655,$AP$653:$AP$664,0)))</f>
        <v/>
      </c>
      <c r="AX655" s="449" t="str">
        <f t="array" ref="AX655">IF($AT655&gt;$AR$652,"",INDEX(AO$653:AO$664,MATCH($AT655,$AP$653:$AP$664,0)))</f>
        <v/>
      </c>
      <c r="BI655"/>
      <c r="BJ655"/>
      <c r="BM655" s="80">
        <f t="shared" si="303"/>
        <v>3</v>
      </c>
      <c r="BN655" s="80" t="str">
        <f>IF(BF655=$AP$14,BI655,"xxxx")</f>
        <v>xxxx</v>
      </c>
      <c r="BO655" s="80" t="e">
        <f t="shared" si="304"/>
        <v>#N/A</v>
      </c>
      <c r="BP655" s="79"/>
    </row>
    <row r="656" spans="3:68" ht="37.5" hidden="1" customHeight="1" x14ac:dyDescent="0.25">
      <c r="C656" s="707"/>
      <c r="D656" s="27"/>
      <c r="E656" s="641"/>
      <c r="F656" s="641"/>
      <c r="G656" s="641"/>
      <c r="H656" s="641"/>
      <c r="I656" s="27" t="s">
        <v>49</v>
      </c>
      <c r="J656" s="284" t="s">
        <v>43</v>
      </c>
      <c r="K656" s="582"/>
      <c r="L656" s="587"/>
      <c r="M656" s="587"/>
      <c r="N656" s="587"/>
      <c r="O656" s="58"/>
      <c r="P656"/>
      <c r="Q656" s="138">
        <v>1</v>
      </c>
      <c r="S656" s="139">
        <v>1</v>
      </c>
      <c r="T656" s="454">
        <v>1</v>
      </c>
      <c r="W656" s="719"/>
      <c r="X656" s="443" t="s">
        <v>49</v>
      </c>
      <c r="Y656" s="694" t="str">
        <f t="shared" si="305"/>
        <v/>
      </c>
      <c r="Z656" s="694"/>
      <c r="AA656" s="694"/>
      <c r="AB656" s="695"/>
      <c r="AC656" s="443" t="s">
        <v>49</v>
      </c>
      <c r="AD656" s="670" t="str">
        <f t="shared" si="297"/>
        <v/>
      </c>
      <c r="AE656" s="670"/>
      <c r="AF656" s="670"/>
      <c r="AG656" s="671"/>
      <c r="AH656" s="455" t="str">
        <f t="shared" si="306"/>
        <v/>
      </c>
      <c r="AI656" s="455" t="str">
        <f t="shared" si="307"/>
        <v/>
      </c>
      <c r="AL656" s="450" t="str">
        <f t="shared" si="298"/>
        <v/>
      </c>
      <c r="AM656" s="450" t="str">
        <f t="shared" si="299"/>
        <v/>
      </c>
      <c r="AN656" s="452" t="str">
        <f t="shared" si="300"/>
        <v/>
      </c>
      <c r="AO656" s="452" t="str">
        <f t="shared" si="301"/>
        <v/>
      </c>
      <c r="AP656" s="448">
        <f t="shared" si="302"/>
        <v>0</v>
      </c>
      <c r="AT656" s="448">
        <v>4</v>
      </c>
      <c r="AU656" s="449" t="str">
        <f t="array" ref="AU656">IF($AT656&gt;$AR$652,"",INDEX(AL$653:AL$664,MATCH($AT656,$AP$653:$AP$664,0)))</f>
        <v/>
      </c>
      <c r="AV656" s="449" t="str">
        <f t="array" ref="AV656">IF($AT656&gt;$AR$652,"",INDEX(AM$653:AM$664,MATCH($AT656,$AP$653:$AP$664,0)))</f>
        <v/>
      </c>
      <c r="AW656" s="449" t="str">
        <f t="array" ref="AW656">IF($AT656&gt;$AR$652,"",INDEX(AN$653:AN$664,MATCH($AT656,$AP$653:$AP$664,0)))</f>
        <v/>
      </c>
      <c r="AX656" s="449" t="str">
        <f t="array" ref="AX656">IF($AT656&gt;$AR$652,"",INDEX(AO$653:AO$664,MATCH($AT656,$AP$653:$AP$664,0)))</f>
        <v/>
      </c>
      <c r="BI656"/>
      <c r="BJ656"/>
      <c r="BM656" s="80">
        <f t="shared" si="303"/>
        <v>4</v>
      </c>
      <c r="BN656" s="80" t="str">
        <f>IF(BF656=$AP$14,BI656,"xxxxx")</f>
        <v>xxxxx</v>
      </c>
      <c r="BO656" s="80" t="e">
        <f t="shared" si="304"/>
        <v>#N/A</v>
      </c>
      <c r="BP656" s="79"/>
    </row>
    <row r="657" spans="3:68" ht="37.5" hidden="1" customHeight="1" x14ac:dyDescent="0.25">
      <c r="C657" s="707"/>
      <c r="D657" s="27"/>
      <c r="E657" s="641"/>
      <c r="F657" s="641"/>
      <c r="G657" s="641"/>
      <c r="H657" s="641"/>
      <c r="I657" s="27" t="s">
        <v>49</v>
      </c>
      <c r="J657" s="284" t="s">
        <v>43</v>
      </c>
      <c r="K657" s="582"/>
      <c r="L657" s="587"/>
      <c r="M657" s="587"/>
      <c r="N657" s="587"/>
      <c r="O657" s="58"/>
      <c r="P657"/>
      <c r="Q657" s="138">
        <v>1</v>
      </c>
      <c r="S657" s="139">
        <v>1</v>
      </c>
      <c r="T657" s="454">
        <v>1</v>
      </c>
      <c r="W657" s="719"/>
      <c r="X657" s="443" t="s">
        <v>49</v>
      </c>
      <c r="Y657" s="694" t="str">
        <f t="shared" si="305"/>
        <v/>
      </c>
      <c r="Z657" s="694"/>
      <c r="AA657" s="694"/>
      <c r="AB657" s="695"/>
      <c r="AC657" s="443" t="s">
        <v>49</v>
      </c>
      <c r="AD657" s="670" t="str">
        <f t="shared" si="297"/>
        <v/>
      </c>
      <c r="AE657" s="670"/>
      <c r="AF657" s="670"/>
      <c r="AG657" s="671"/>
      <c r="AH657" s="455" t="str">
        <f t="shared" si="306"/>
        <v/>
      </c>
      <c r="AI657" s="455" t="str">
        <f t="shared" si="307"/>
        <v/>
      </c>
      <c r="AL657" s="450" t="str">
        <f t="shared" si="298"/>
        <v/>
      </c>
      <c r="AM657" s="450" t="str">
        <f t="shared" si="299"/>
        <v/>
      </c>
      <c r="AN657" s="452" t="str">
        <f t="shared" si="300"/>
        <v/>
      </c>
      <c r="AO657" s="452" t="str">
        <f t="shared" si="301"/>
        <v/>
      </c>
      <c r="AP657" s="448">
        <f t="shared" si="302"/>
        <v>0</v>
      </c>
      <c r="AT657" s="448">
        <v>5</v>
      </c>
      <c r="AU657" s="449" t="str">
        <f t="array" ref="AU657">IF($AT657&gt;$AR$652,"",INDEX(AL$653:AL$664,MATCH($AT657,$AP$653:$AP$664,0)))</f>
        <v/>
      </c>
      <c r="AV657" s="449" t="str">
        <f t="array" ref="AV657">IF($AT657&gt;$AR$652,"",INDEX(AM$653:AM$664,MATCH($AT657,$AP$653:$AP$664,0)))</f>
        <v/>
      </c>
      <c r="AW657" s="449" t="str">
        <f t="array" ref="AW657">IF($AT657&gt;$AR$652,"",INDEX(AN$653:AN$664,MATCH($AT657,$AP$653:$AP$664,0)))</f>
        <v/>
      </c>
      <c r="AX657" s="449" t="str">
        <f t="array" ref="AX657">IF($AT657&gt;$AR$652,"",INDEX(AO$653:AO$664,MATCH($AT657,$AP$653:$AP$664,0)))</f>
        <v/>
      </c>
      <c r="BI657"/>
      <c r="BJ657"/>
      <c r="BM657" s="80">
        <f t="shared" si="303"/>
        <v>5</v>
      </c>
      <c r="BN657" s="80" t="str">
        <f>IF(BF657=$AP$14,BI657,"xxxxxx")</f>
        <v>xxxxxx</v>
      </c>
      <c r="BO657" s="80" t="e">
        <f t="shared" si="304"/>
        <v>#N/A</v>
      </c>
      <c r="BP657" s="79"/>
    </row>
    <row r="658" spans="3:68" ht="37.5" hidden="1" customHeight="1" x14ac:dyDescent="0.25">
      <c r="C658" s="707"/>
      <c r="D658" s="27"/>
      <c r="E658" s="641"/>
      <c r="F658" s="641"/>
      <c r="G658" s="641"/>
      <c r="H658" s="641"/>
      <c r="I658" s="27" t="s">
        <v>49</v>
      </c>
      <c r="J658" s="284" t="s">
        <v>43</v>
      </c>
      <c r="K658" s="582"/>
      <c r="L658" s="587"/>
      <c r="M658" s="587"/>
      <c r="N658" s="587"/>
      <c r="O658" s="58"/>
      <c r="P658"/>
      <c r="Q658" s="138">
        <v>1</v>
      </c>
      <c r="S658" s="139">
        <v>1</v>
      </c>
      <c r="T658" s="454">
        <v>1</v>
      </c>
      <c r="W658" s="719"/>
      <c r="X658" s="443" t="s">
        <v>49</v>
      </c>
      <c r="Y658" s="694" t="str">
        <f t="shared" si="305"/>
        <v/>
      </c>
      <c r="Z658" s="694"/>
      <c r="AA658" s="694"/>
      <c r="AB658" s="695"/>
      <c r="AC658" s="443" t="s">
        <v>49</v>
      </c>
      <c r="AD658" s="670" t="str">
        <f t="shared" si="297"/>
        <v/>
      </c>
      <c r="AE658" s="670"/>
      <c r="AF658" s="670"/>
      <c r="AG658" s="671"/>
      <c r="AH658" s="455" t="str">
        <f t="shared" si="306"/>
        <v/>
      </c>
      <c r="AI658" s="455" t="str">
        <f t="shared" si="307"/>
        <v/>
      </c>
      <c r="AL658" s="450" t="str">
        <f t="shared" si="298"/>
        <v/>
      </c>
      <c r="AM658" s="450" t="str">
        <f t="shared" si="299"/>
        <v/>
      </c>
      <c r="AN658" s="452" t="str">
        <f t="shared" si="300"/>
        <v/>
      </c>
      <c r="AO658" s="452" t="str">
        <f t="shared" si="301"/>
        <v/>
      </c>
      <c r="AP658" s="448">
        <f t="shared" si="302"/>
        <v>0</v>
      </c>
      <c r="AT658" s="448">
        <v>6</v>
      </c>
      <c r="AU658" s="449" t="str">
        <f t="array" ref="AU658">IF($AT658&gt;$AR$652,"",INDEX(AL$653:AL$664,MATCH($AT658,$AP$653:$AP$664,0)))</f>
        <v/>
      </c>
      <c r="AV658" s="449" t="str">
        <f t="array" ref="AV658">IF($AT658&gt;$AR$652,"",INDEX(AM$653:AM$664,MATCH($AT658,$AP$653:$AP$664,0)))</f>
        <v/>
      </c>
      <c r="AW658" s="449" t="str">
        <f t="array" ref="AW658">IF($AT658&gt;$AR$652,"",INDEX(AN$653:AN$664,MATCH($AT658,$AP$653:$AP$664,0)))</f>
        <v/>
      </c>
      <c r="AX658" s="449" t="str">
        <f t="array" ref="AX658">IF($AT658&gt;$AR$652,"",INDEX(AO$653:AO$664,MATCH($AT658,$AP$653:$AP$664,0)))</f>
        <v/>
      </c>
      <c r="BI658"/>
      <c r="BJ658"/>
      <c r="BM658" s="80">
        <f t="shared" si="303"/>
        <v>6</v>
      </c>
      <c r="BN658" s="80" t="str">
        <f t="shared" ref="BN658:BN664" si="308">IF(BF658=$AP$14,BI658,"xxxxxxx")</f>
        <v>xxxxxxx</v>
      </c>
      <c r="BO658" s="80" t="e">
        <f t="shared" si="304"/>
        <v>#N/A</v>
      </c>
      <c r="BP658" s="79"/>
    </row>
    <row r="659" spans="3:68" ht="37.5" hidden="1" customHeight="1" x14ac:dyDescent="0.25">
      <c r="C659" s="707"/>
      <c r="D659" s="27"/>
      <c r="E659" s="641"/>
      <c r="F659" s="641"/>
      <c r="G659" s="641"/>
      <c r="H659" s="641"/>
      <c r="I659" s="27" t="s">
        <v>49</v>
      </c>
      <c r="J659" s="284" t="s">
        <v>43</v>
      </c>
      <c r="K659" s="582"/>
      <c r="L659" s="587"/>
      <c r="M659" s="587"/>
      <c r="N659" s="587"/>
      <c r="O659" s="58"/>
      <c r="P659"/>
      <c r="Q659" s="138">
        <v>1</v>
      </c>
      <c r="S659" s="139">
        <v>1</v>
      </c>
      <c r="T659" s="454">
        <v>1</v>
      </c>
      <c r="W659" s="719"/>
      <c r="X659" s="443" t="s">
        <v>49</v>
      </c>
      <c r="Y659" s="694" t="str">
        <f t="shared" si="305"/>
        <v/>
      </c>
      <c r="Z659" s="694"/>
      <c r="AA659" s="694"/>
      <c r="AB659" s="695"/>
      <c r="AC659" s="443" t="s">
        <v>49</v>
      </c>
      <c r="AD659" s="670" t="str">
        <f t="shared" si="297"/>
        <v/>
      </c>
      <c r="AE659" s="670"/>
      <c r="AF659" s="670"/>
      <c r="AG659" s="671"/>
      <c r="AH659" s="455" t="str">
        <f t="shared" si="306"/>
        <v/>
      </c>
      <c r="AI659" s="455" t="str">
        <f t="shared" si="307"/>
        <v/>
      </c>
      <c r="AL659" s="450" t="str">
        <f t="shared" ref="AL659:AL664" si="309">Y659</f>
        <v/>
      </c>
      <c r="AM659" s="450" t="str">
        <f t="shared" ref="AM659:AM664" si="310">AD659</f>
        <v/>
      </c>
      <c r="AN659" s="452" t="str">
        <f t="shared" ref="AN659:AO664" si="311">AH659</f>
        <v/>
      </c>
      <c r="AO659" s="452" t="str">
        <f t="shared" si="311"/>
        <v/>
      </c>
      <c r="AP659" s="448">
        <f t="shared" ref="AP659:AP664" si="312">SUM(AND(AN659=$AO$34, AO659=$AP$34),AP658)</f>
        <v>0</v>
      </c>
      <c r="AT659" s="448">
        <v>7</v>
      </c>
      <c r="AU659" s="449" t="str">
        <f t="array" ref="AU659">IF($AT659&gt;$AR$652,"",INDEX(AL$653:AL$664,MATCH($AT659,$AP$653:$AP$664,0)))</f>
        <v/>
      </c>
      <c r="AV659" s="449" t="str">
        <f t="array" ref="AV659">IF($AT659&gt;$AR$652,"",INDEX(AM$653:AM$664,MATCH($AT659,$AP$653:$AP$664,0)))</f>
        <v/>
      </c>
      <c r="AW659" s="449" t="str">
        <f t="array" ref="AW659">IF($AT659&gt;$AR$652,"",INDEX(AN$653:AN$664,MATCH($AT659,$AP$653:$AP$664,0)))</f>
        <v/>
      </c>
      <c r="AX659" s="449" t="str">
        <f t="array" ref="AX659">IF($AT659&gt;$AR$652,"",INDEX(AO$653:AO$664,MATCH($AT659,$AP$653:$AP$664,0)))</f>
        <v/>
      </c>
      <c r="BI659"/>
      <c r="BJ659"/>
      <c r="BM659" s="80">
        <f t="shared" ref="BM659:BM664" si="313">COUNTIF($BN$97:$BN$102,"&lt;="&amp;BN659)</f>
        <v>6</v>
      </c>
      <c r="BN659" s="80" t="str">
        <f t="shared" si="308"/>
        <v>xxxxxxx</v>
      </c>
      <c r="BO659" s="80" t="e">
        <f t="shared" si="304"/>
        <v>#N/A</v>
      </c>
      <c r="BP659" s="79"/>
    </row>
    <row r="660" spans="3:68" ht="37.5" hidden="1" customHeight="1" x14ac:dyDescent="0.25">
      <c r="C660" s="707"/>
      <c r="D660" s="27"/>
      <c r="E660" s="641"/>
      <c r="F660" s="641"/>
      <c r="G660" s="641"/>
      <c r="H660" s="641"/>
      <c r="I660" s="27" t="s">
        <v>49</v>
      </c>
      <c r="J660" s="284"/>
      <c r="K660" s="582"/>
      <c r="L660" s="587"/>
      <c r="M660" s="587"/>
      <c r="N660" s="587"/>
      <c r="O660" s="58"/>
      <c r="P660"/>
      <c r="Q660" s="138">
        <v>1</v>
      </c>
      <c r="S660" s="139">
        <v>1</v>
      </c>
      <c r="T660" s="454">
        <v>1</v>
      </c>
      <c r="W660" s="719"/>
      <c r="X660" s="443" t="s">
        <v>49</v>
      </c>
      <c r="Y660" s="694" t="str">
        <f t="shared" si="305"/>
        <v/>
      </c>
      <c r="Z660" s="694"/>
      <c r="AA660" s="694"/>
      <c r="AB660" s="695"/>
      <c r="AC660" s="443" t="s">
        <v>49</v>
      </c>
      <c r="AD660" s="670" t="str">
        <f t="shared" si="297"/>
        <v/>
      </c>
      <c r="AE660" s="670"/>
      <c r="AF660" s="670"/>
      <c r="AG660" s="671"/>
      <c r="AH660" s="455" t="str">
        <f t="shared" si="306"/>
        <v/>
      </c>
      <c r="AI660" s="455" t="str">
        <f t="shared" si="307"/>
        <v/>
      </c>
      <c r="AL660" s="450" t="str">
        <f t="shared" si="309"/>
        <v/>
      </c>
      <c r="AM660" s="450" t="str">
        <f t="shared" si="310"/>
        <v/>
      </c>
      <c r="AN660" s="452" t="str">
        <f t="shared" si="311"/>
        <v/>
      </c>
      <c r="AO660" s="452" t="str">
        <f t="shared" si="311"/>
        <v/>
      </c>
      <c r="AP660" s="448">
        <f t="shared" si="312"/>
        <v>0</v>
      </c>
      <c r="AT660" s="448">
        <v>8</v>
      </c>
      <c r="AU660" s="449" t="str">
        <f t="array" ref="AU660">IF($AT660&gt;$AR$652,"",INDEX(AL$653:AL$664,MATCH($AT660,$AP$653:$AP$664,0)))</f>
        <v/>
      </c>
      <c r="AV660" s="449" t="str">
        <f t="array" ref="AV660">IF($AT660&gt;$AR$652,"",INDEX(AM$653:AM$664,MATCH($AT660,$AP$653:$AP$664,0)))</f>
        <v/>
      </c>
      <c r="AW660" s="449" t="str">
        <f t="array" ref="AW660">IF($AT660&gt;$AR$652,"",INDEX(AN$653:AN$664,MATCH($AT660,$AP$653:$AP$664,0)))</f>
        <v/>
      </c>
      <c r="AX660" s="449" t="str">
        <f t="array" ref="AX660">IF($AT660&gt;$AR$652,"",INDEX(AO$653:AO$664,MATCH($AT660,$AP$653:$AP$664,0)))</f>
        <v/>
      </c>
      <c r="BI660"/>
      <c r="BJ660"/>
      <c r="BM660" s="80">
        <f t="shared" si="313"/>
        <v>6</v>
      </c>
      <c r="BN660" s="80" t="str">
        <f t="shared" si="308"/>
        <v>xxxxxxx</v>
      </c>
      <c r="BO660" s="80" t="e">
        <f t="shared" si="304"/>
        <v>#N/A</v>
      </c>
      <c r="BP660" s="79"/>
    </row>
    <row r="661" spans="3:68" ht="37.5" hidden="1" customHeight="1" x14ac:dyDescent="0.25">
      <c r="C661" s="707"/>
      <c r="D661" s="27"/>
      <c r="E661" s="641"/>
      <c r="F661" s="641"/>
      <c r="G661" s="641"/>
      <c r="H661" s="641"/>
      <c r="I661" s="27" t="s">
        <v>49</v>
      </c>
      <c r="J661" s="284"/>
      <c r="K661" s="582"/>
      <c r="L661" s="587"/>
      <c r="M661" s="587"/>
      <c r="N661" s="587"/>
      <c r="O661" s="58"/>
      <c r="P661"/>
      <c r="Q661" s="138">
        <v>1</v>
      </c>
      <c r="S661" s="139">
        <v>1</v>
      </c>
      <c r="T661" s="454">
        <v>1</v>
      </c>
      <c r="W661" s="719"/>
      <c r="X661" s="443" t="s">
        <v>49</v>
      </c>
      <c r="Y661" s="694" t="str">
        <f t="shared" si="305"/>
        <v/>
      </c>
      <c r="Z661" s="694"/>
      <c r="AA661" s="694"/>
      <c r="AB661" s="695"/>
      <c r="AC661" s="443" t="s">
        <v>49</v>
      </c>
      <c r="AD661" s="670" t="str">
        <f t="shared" si="297"/>
        <v/>
      </c>
      <c r="AE661" s="670"/>
      <c r="AF661" s="670"/>
      <c r="AG661" s="671"/>
      <c r="AH661" s="455" t="str">
        <f t="shared" si="306"/>
        <v/>
      </c>
      <c r="AI661" s="455" t="str">
        <f t="shared" si="307"/>
        <v/>
      </c>
      <c r="AL661" s="450" t="str">
        <f t="shared" si="309"/>
        <v/>
      </c>
      <c r="AM661" s="450" t="str">
        <f t="shared" si="310"/>
        <v/>
      </c>
      <c r="AN661" s="452" t="str">
        <f t="shared" si="311"/>
        <v/>
      </c>
      <c r="AO661" s="452" t="str">
        <f t="shared" si="311"/>
        <v/>
      </c>
      <c r="AP661" s="448">
        <f t="shared" si="312"/>
        <v>0</v>
      </c>
      <c r="AT661" s="448">
        <v>9</v>
      </c>
      <c r="AU661" s="449" t="str">
        <f t="array" ref="AU661">IF($AT661&gt;$AR$652,"",INDEX(AL$653:AL$664,MATCH($AT661,$AP$653:$AP$664,0)))</f>
        <v/>
      </c>
      <c r="AV661" s="449" t="str">
        <f t="array" ref="AV661">IF($AT661&gt;$AR$652,"",INDEX(AM$653:AM$664,MATCH($AT661,$AP$653:$AP$664,0)))</f>
        <v/>
      </c>
      <c r="AW661" s="449" t="str">
        <f t="array" ref="AW661">IF($AT661&gt;$AR$652,"",INDEX(AN$653:AN$664,MATCH($AT661,$AP$653:$AP$664,0)))</f>
        <v/>
      </c>
      <c r="AX661" s="449" t="str">
        <f t="array" ref="AX661">IF($AT661&gt;$AR$652,"",INDEX(AO$653:AO$664,MATCH($AT661,$AP$653:$AP$664,0)))</f>
        <v/>
      </c>
      <c r="BI661"/>
      <c r="BJ661"/>
      <c r="BM661" s="80">
        <f t="shared" si="313"/>
        <v>6</v>
      </c>
      <c r="BN661" s="80" t="str">
        <f t="shared" si="308"/>
        <v>xxxxxxx</v>
      </c>
      <c r="BO661" s="80" t="e">
        <f t="shared" si="304"/>
        <v>#N/A</v>
      </c>
      <c r="BP661" s="79"/>
    </row>
    <row r="662" spans="3:68" ht="37.5" hidden="1" customHeight="1" x14ac:dyDescent="0.25">
      <c r="C662" s="707"/>
      <c r="D662" s="27"/>
      <c r="E662" s="641"/>
      <c r="F662" s="641"/>
      <c r="G662" s="641"/>
      <c r="H662" s="641"/>
      <c r="I662" s="27" t="s">
        <v>49</v>
      </c>
      <c r="J662" s="284"/>
      <c r="K662" s="582"/>
      <c r="L662" s="587"/>
      <c r="M662" s="587"/>
      <c r="N662" s="587"/>
      <c r="O662" s="58"/>
      <c r="P662"/>
      <c r="Q662" s="138">
        <v>1</v>
      </c>
      <c r="S662" s="139">
        <v>1</v>
      </c>
      <c r="T662" s="454">
        <v>1</v>
      </c>
      <c r="W662" s="719"/>
      <c r="X662" s="443" t="s">
        <v>49</v>
      </c>
      <c r="Y662" s="694" t="str">
        <f t="shared" si="305"/>
        <v/>
      </c>
      <c r="Z662" s="694"/>
      <c r="AA662" s="694"/>
      <c r="AB662" s="695"/>
      <c r="AC662" s="443" t="s">
        <v>49</v>
      </c>
      <c r="AD662" s="670" t="str">
        <f t="shared" si="297"/>
        <v/>
      </c>
      <c r="AE662" s="670"/>
      <c r="AF662" s="670"/>
      <c r="AG662" s="671"/>
      <c r="AH662" s="455" t="str">
        <f t="shared" si="306"/>
        <v/>
      </c>
      <c r="AI662" s="455" t="str">
        <f t="shared" si="307"/>
        <v/>
      </c>
      <c r="AL662" s="450" t="str">
        <f t="shared" si="309"/>
        <v/>
      </c>
      <c r="AM662" s="450" t="str">
        <f t="shared" si="310"/>
        <v/>
      </c>
      <c r="AN662" s="452" t="str">
        <f t="shared" si="311"/>
        <v/>
      </c>
      <c r="AO662" s="452" t="str">
        <f t="shared" si="311"/>
        <v/>
      </c>
      <c r="AP662" s="448">
        <f t="shared" si="312"/>
        <v>0</v>
      </c>
      <c r="AT662" s="448">
        <v>10</v>
      </c>
      <c r="AU662" s="449" t="str">
        <f t="array" ref="AU662">IF($AT662&gt;$AR$652,"",INDEX(AL$653:AL$664,MATCH($AT662,$AP$653:$AP$664,0)))</f>
        <v/>
      </c>
      <c r="AV662" s="449" t="str">
        <f t="array" ref="AV662">IF($AT662&gt;$AR$652,"",INDEX(AM$653:AM$664,MATCH($AT662,$AP$653:$AP$664,0)))</f>
        <v/>
      </c>
      <c r="AW662" s="449" t="str">
        <f t="array" ref="AW662">IF($AT662&gt;$AR$652,"",INDEX(AN$653:AN$664,MATCH($AT662,$AP$653:$AP$664,0)))</f>
        <v/>
      </c>
      <c r="AX662" s="449" t="str">
        <f t="array" ref="AX662">IF($AT662&gt;$AR$652,"",INDEX(AO$653:AO$664,MATCH($AT662,$AP$653:$AP$664,0)))</f>
        <v/>
      </c>
      <c r="BI662"/>
      <c r="BJ662"/>
      <c r="BM662" s="80">
        <f t="shared" si="313"/>
        <v>6</v>
      </c>
      <c r="BN662" s="80" t="str">
        <f t="shared" si="308"/>
        <v>xxxxxxx</v>
      </c>
      <c r="BO662" s="80" t="e">
        <f t="shared" si="304"/>
        <v>#N/A</v>
      </c>
      <c r="BP662" s="79"/>
    </row>
    <row r="663" spans="3:68" ht="37.5" hidden="1" customHeight="1" x14ac:dyDescent="0.25">
      <c r="C663" s="707"/>
      <c r="D663" s="27"/>
      <c r="E663" s="641"/>
      <c r="F663" s="641"/>
      <c r="G663" s="641"/>
      <c r="H663" s="641"/>
      <c r="I663" s="27" t="s">
        <v>49</v>
      </c>
      <c r="J663" s="284"/>
      <c r="K663" s="582"/>
      <c r="L663" s="587"/>
      <c r="M663" s="587"/>
      <c r="N663" s="587"/>
      <c r="O663" s="58"/>
      <c r="P663"/>
      <c r="Q663" s="138">
        <v>1</v>
      </c>
      <c r="S663" s="139">
        <v>1</v>
      </c>
      <c r="T663" s="454">
        <v>1</v>
      </c>
      <c r="W663" s="719"/>
      <c r="X663" s="443" t="s">
        <v>49</v>
      </c>
      <c r="Y663" s="694" t="str">
        <f t="shared" si="305"/>
        <v/>
      </c>
      <c r="Z663" s="694"/>
      <c r="AA663" s="694"/>
      <c r="AB663" s="695"/>
      <c r="AC663" s="443" t="s">
        <v>49</v>
      </c>
      <c r="AD663" s="670" t="str">
        <f t="shared" si="297"/>
        <v/>
      </c>
      <c r="AE663" s="670"/>
      <c r="AF663" s="670"/>
      <c r="AG663" s="671"/>
      <c r="AH663" s="455" t="str">
        <f t="shared" si="306"/>
        <v/>
      </c>
      <c r="AI663" s="455" t="str">
        <f t="shared" si="307"/>
        <v/>
      </c>
      <c r="AL663" s="450" t="str">
        <f t="shared" si="309"/>
        <v/>
      </c>
      <c r="AM663" s="450" t="str">
        <f t="shared" si="310"/>
        <v/>
      </c>
      <c r="AN663" s="452" t="str">
        <f t="shared" si="311"/>
        <v/>
      </c>
      <c r="AO663" s="452" t="str">
        <f t="shared" si="311"/>
        <v/>
      </c>
      <c r="AP663" s="448">
        <f t="shared" si="312"/>
        <v>0</v>
      </c>
      <c r="AT663" s="448">
        <v>11</v>
      </c>
      <c r="AU663" s="449" t="str">
        <f t="array" ref="AU663">IF($AT663&gt;$AR$652,"",INDEX(AL$653:AL$664,MATCH($AT663,$AP$653:$AP$664,0)))</f>
        <v/>
      </c>
      <c r="AV663" s="449" t="str">
        <f t="array" ref="AV663">IF($AT663&gt;$AR$652,"",INDEX(AM$653:AM$664,MATCH($AT663,$AP$653:$AP$664,0)))</f>
        <v/>
      </c>
      <c r="AW663" s="449" t="str">
        <f t="array" ref="AW663">IF($AT663&gt;$AR$652,"",INDEX(AN$653:AN$664,MATCH($AT663,$AP$653:$AP$664,0)))</f>
        <v/>
      </c>
      <c r="AX663" s="449" t="str">
        <f t="array" ref="AX663">IF($AT663&gt;$AR$652,"",INDEX(AO$653:AO$664,MATCH($AT663,$AP$653:$AP$664,0)))</f>
        <v/>
      </c>
      <c r="BI663"/>
      <c r="BJ663"/>
      <c r="BM663" s="80">
        <f t="shared" si="313"/>
        <v>6</v>
      </c>
      <c r="BN663" s="80" t="str">
        <f t="shared" si="308"/>
        <v>xxxxxxx</v>
      </c>
      <c r="BO663" s="80" t="e">
        <f t="shared" si="304"/>
        <v>#N/A</v>
      </c>
      <c r="BP663" s="79"/>
    </row>
    <row r="664" spans="3:68" ht="37.5" hidden="1" customHeight="1" x14ac:dyDescent="0.25">
      <c r="C664" s="707"/>
      <c r="D664" s="27"/>
      <c r="E664" s="641"/>
      <c r="F664" s="641"/>
      <c r="G664" s="641"/>
      <c r="H664" s="641"/>
      <c r="I664" s="27" t="s">
        <v>49</v>
      </c>
      <c r="J664" s="289"/>
      <c r="K664" s="585"/>
      <c r="L664" s="587"/>
      <c r="M664" s="587"/>
      <c r="N664" s="587"/>
      <c r="O664" s="58"/>
      <c r="P664"/>
      <c r="Q664" s="138">
        <v>1</v>
      </c>
      <c r="S664" s="139">
        <v>1</v>
      </c>
      <c r="T664" s="454">
        <v>1</v>
      </c>
      <c r="W664" s="719"/>
      <c r="X664" s="443" t="s">
        <v>49</v>
      </c>
      <c r="Y664" s="694" t="str">
        <f t="shared" si="305"/>
        <v/>
      </c>
      <c r="Z664" s="694"/>
      <c r="AA664" s="694"/>
      <c r="AB664" s="695"/>
      <c r="AC664" s="443" t="s">
        <v>49</v>
      </c>
      <c r="AD664" s="670" t="str">
        <f t="shared" si="297"/>
        <v/>
      </c>
      <c r="AE664" s="670"/>
      <c r="AF664" s="670"/>
      <c r="AG664" s="671"/>
      <c r="AH664" s="455" t="str">
        <f t="shared" si="306"/>
        <v/>
      </c>
      <c r="AI664" s="455" t="str">
        <f t="shared" si="307"/>
        <v/>
      </c>
      <c r="AL664" s="450" t="str">
        <f t="shared" si="309"/>
        <v/>
      </c>
      <c r="AM664" s="450" t="str">
        <f t="shared" si="310"/>
        <v/>
      </c>
      <c r="AN664" s="452" t="str">
        <f t="shared" si="311"/>
        <v/>
      </c>
      <c r="AO664" s="452" t="str">
        <f t="shared" si="311"/>
        <v/>
      </c>
      <c r="AP664" s="448">
        <f t="shared" si="312"/>
        <v>0</v>
      </c>
      <c r="AT664" s="448">
        <v>12</v>
      </c>
      <c r="AU664" s="449" t="str">
        <f t="array" ref="AU664">IF($AT664&gt;$AR$652,"",INDEX(AL$653:AL$664,MATCH($AT664,$AP$653:$AP$664,0)))</f>
        <v/>
      </c>
      <c r="AV664" s="449" t="str">
        <f t="array" ref="AV664">IF($AT664&gt;$AR$652,"",INDEX(AM$653:AM$664,MATCH($AT664,$AP$653:$AP$664,0)))</f>
        <v/>
      </c>
      <c r="AW664" s="449" t="str">
        <f t="array" ref="AW664">IF($AT664&gt;$AR$652,"",INDEX(AN$653:AN$664,MATCH($AT664,$AP$653:$AP$664,0)))</f>
        <v/>
      </c>
      <c r="AX664" s="449" t="str">
        <f t="array" ref="AX664">IF($AT664&gt;$AR$652,"",INDEX(AO$653:AO$664,MATCH($AT664,$AP$653:$AP$664,0)))</f>
        <v/>
      </c>
      <c r="BI664"/>
      <c r="BJ664"/>
      <c r="BM664" s="80">
        <f t="shared" si="313"/>
        <v>6</v>
      </c>
      <c r="BN664" s="80" t="str">
        <f t="shared" si="308"/>
        <v>xxxxxxx</v>
      </c>
      <c r="BO664" s="80" t="e">
        <f t="shared" si="304"/>
        <v>#N/A</v>
      </c>
      <c r="BP664" s="79"/>
    </row>
    <row r="665" spans="3:68" ht="0.95" hidden="1" customHeight="1" x14ac:dyDescent="0.25">
      <c r="C665" s="156"/>
      <c r="D665" s="158"/>
      <c r="E665" s="158"/>
      <c r="F665" s="158"/>
      <c r="G665" s="158"/>
      <c r="H665" s="158"/>
      <c r="I665" s="158"/>
      <c r="J665" s="158"/>
      <c r="BI665"/>
      <c r="BJ665"/>
      <c r="BM665" s="80"/>
      <c r="BN665" s="79"/>
      <c r="BO665" s="79"/>
      <c r="BP665" s="79"/>
    </row>
    <row r="666" spans="3:68" ht="0.95" hidden="1" customHeight="1" x14ac:dyDescent="0.25">
      <c r="C666" s="259"/>
      <c r="D666" s="260"/>
      <c r="E666" s="260"/>
      <c r="F666" s="260"/>
      <c r="G666" s="260"/>
      <c r="H666" s="260"/>
      <c r="I666" s="260"/>
      <c r="J666" s="260"/>
      <c r="BI666"/>
      <c r="BJ666"/>
      <c r="BM666" s="80"/>
      <c r="BN666" s="79"/>
      <c r="BO666" s="79"/>
      <c r="BP666" s="79"/>
    </row>
    <row r="667" spans="3:68" hidden="1" x14ac:dyDescent="0.25">
      <c r="C667" s="259"/>
      <c r="D667" s="260"/>
      <c r="E667" s="260"/>
      <c r="F667" s="260"/>
      <c r="G667" s="260"/>
      <c r="H667" s="260"/>
      <c r="I667" s="260"/>
      <c r="J667" s="260"/>
      <c r="BI667"/>
      <c r="BJ667"/>
      <c r="BM667" s="80"/>
      <c r="BN667" s="79"/>
      <c r="BO667" s="79"/>
      <c r="BP667" s="79"/>
    </row>
    <row r="668" spans="3:68" hidden="1" x14ac:dyDescent="0.25">
      <c r="C668" s="156"/>
      <c r="D668" s="158"/>
      <c r="E668" s="158"/>
      <c r="F668" s="158"/>
      <c r="G668" s="158"/>
      <c r="H668" s="158"/>
      <c r="I668" s="158"/>
      <c r="J668" s="158"/>
      <c r="Y668" s="456" t="s">
        <v>90</v>
      </c>
      <c r="Z668" s="458"/>
      <c r="AA668" s="118"/>
      <c r="AC668" s="456">
        <f>W668</f>
        <v>0</v>
      </c>
      <c r="AD668" s="459"/>
      <c r="AF668" s="456" t="s">
        <v>90</v>
      </c>
      <c r="AG668" s="460"/>
    </row>
    <row r="669" spans="3:68" ht="15" hidden="1" customHeight="1" x14ac:dyDescent="0.25">
      <c r="C669" s="156"/>
      <c r="D669" s="158"/>
      <c r="E669" s="158"/>
      <c r="F669" s="158"/>
      <c r="G669" s="158"/>
      <c r="H669" s="158"/>
      <c r="I669" s="158"/>
      <c r="J669" s="158"/>
      <c r="Y669" s="457"/>
      <c r="Z669" s="458"/>
      <c r="AA669" s="118"/>
      <c r="AC669" s="457"/>
      <c r="AD669" s="459"/>
      <c r="AF669" s="457"/>
      <c r="AG669" s="460"/>
    </row>
    <row r="670" spans="3:68" hidden="1" x14ac:dyDescent="0.25">
      <c r="C670" s="156"/>
      <c r="D670" s="158"/>
      <c r="E670" s="158"/>
      <c r="F670" s="158"/>
      <c r="G670" s="158"/>
      <c r="H670" s="158"/>
      <c r="I670" s="158"/>
      <c r="J670" s="158"/>
      <c r="Y670" s="461" t="s">
        <v>15</v>
      </c>
      <c r="Z670" s="461" t="s">
        <v>92</v>
      </c>
      <c r="AA670" s="118"/>
      <c r="AE670" s="411" t="s">
        <v>43</v>
      </c>
      <c r="AF670" s="462" t="s">
        <v>15</v>
      </c>
      <c r="AG670" s="377" t="s">
        <v>92</v>
      </c>
      <c r="AH670" s="463" t="s">
        <v>43</v>
      </c>
      <c r="AL670" s="335"/>
    </row>
    <row r="671" spans="3:68" hidden="1" x14ac:dyDescent="0.25">
      <c r="C671" s="156"/>
      <c r="D671" s="158"/>
      <c r="E671" s="158"/>
      <c r="F671" s="158"/>
      <c r="G671" s="158"/>
      <c r="H671" s="158"/>
      <c r="I671" s="158"/>
      <c r="J671" s="158"/>
      <c r="Y671" s="594" t="str">
        <f>$Y$113</f>
        <v>CLICK FOR AN EXAMPLE:</v>
      </c>
      <c r="Z671" s="594" t="str">
        <f>$Z$113</f>
        <v>(To see a sample risk, first select a sample REDD+ action from the drop-down list on the left)</v>
      </c>
      <c r="AA671" s="411" t="s">
        <v>43</v>
      </c>
      <c r="AE671" s="466">
        <v>1</v>
      </c>
      <c r="AF671" s="464" t="str">
        <f>Y671</f>
        <v>CLICK FOR AN EXAMPLE:</v>
      </c>
      <c r="AG671" s="464" t="str">
        <f>Z671</f>
        <v>(To see a sample risk, first select a sample REDD+ action from the drop-down list on the left)</v>
      </c>
      <c r="AH671" s="463" t="s">
        <v>43</v>
      </c>
    </row>
    <row r="672" spans="3:68" hidden="1" x14ac:dyDescent="0.25">
      <c r="Y672" s="388" t="s">
        <v>347</v>
      </c>
      <c r="Z672" s="388" t="s">
        <v>348</v>
      </c>
      <c r="AA672" s="467" t="s">
        <v>104</v>
      </c>
      <c r="AE672" s="466">
        <v>2</v>
      </c>
      <c r="AF672" s="468" t="str">
        <f>CONCATENATE(AA672,"     ", Y672)</f>
        <v>e.g.:     Enforcement of logging regulations.</v>
      </c>
      <c r="AG672" s="468" t="str">
        <f>CONCATENATE(AA672,"     ", Z672)</f>
        <v>e.g.:     Reduction in domestic timber production due to REDD+ actions increases unsustainable logging in a neighbouring country.</v>
      </c>
      <c r="AH672" s="463" t="s">
        <v>43</v>
      </c>
    </row>
    <row r="673" spans="6:34" hidden="1" x14ac:dyDescent="0.25">
      <c r="F673" s="36"/>
      <c r="P673" s="52"/>
      <c r="S673" s="52"/>
      <c r="Y673" s="388" t="s">
        <v>289</v>
      </c>
      <c r="Z673" s="388" t="s">
        <v>141</v>
      </c>
      <c r="AA673" s="467" t="str">
        <f>$AA$214</f>
        <v>e.g.:</v>
      </c>
      <c r="AE673" s="466">
        <v>3</v>
      </c>
      <c r="AF673" s="468" t="str">
        <f>CONCATENATE(AA673,"     ", Y673)</f>
        <v>e.g.:     Overarching.</v>
      </c>
      <c r="AG673" s="468" t="str">
        <f>CONCATENATE(AA673,"     ", Z673)</f>
        <v>e.g.:     As a result of REDD+, new farmland is developed in wetlands, rather than in forest. Substantial emissions result from wetland drainage.</v>
      </c>
      <c r="AH673" s="463" t="s">
        <v>43</v>
      </c>
    </row>
    <row r="674" spans="6:34" hidden="1" x14ac:dyDescent="0.25">
      <c r="F674" s="36"/>
      <c r="P674" s="52"/>
      <c r="S674" s="52"/>
      <c r="X674" s="470"/>
      <c r="Y674" s="471"/>
    </row>
    <row r="675" spans="6:34" hidden="1" x14ac:dyDescent="0.25"/>
    <row r="676" spans="6:34" hidden="1" x14ac:dyDescent="0.25"/>
    <row r="677" spans="6:34" hidden="1" x14ac:dyDescent="0.25"/>
    <row r="678" spans="6:34" hidden="1" x14ac:dyDescent="0.25"/>
    <row r="679" spans="6:34" hidden="1" x14ac:dyDescent="0.25"/>
    <row r="680" spans="6:34" hidden="1" x14ac:dyDescent="0.25"/>
    <row r="681" spans="6:34" hidden="1" x14ac:dyDescent="0.25"/>
    <row r="682" spans="6:34" hidden="1" x14ac:dyDescent="0.25"/>
    <row r="683" spans="6:34" hidden="1" x14ac:dyDescent="0.25"/>
    <row r="684" spans="6:34" hidden="1" x14ac:dyDescent="0.25"/>
    <row r="685" spans="6:34" hidden="1" x14ac:dyDescent="0.25"/>
    <row r="686" spans="6:34" hidden="1" x14ac:dyDescent="0.25"/>
    <row r="687" spans="6:34" hidden="1" x14ac:dyDescent="0.25"/>
    <row r="688" spans="6:34" hidden="1" x14ac:dyDescent="0.25"/>
    <row r="689" hidden="1" x14ac:dyDescent="0.25"/>
    <row r="690" hidden="1" x14ac:dyDescent="0.25"/>
    <row r="691" hidden="1" x14ac:dyDescent="0.25"/>
    <row r="692" hidden="1" x14ac:dyDescent="0.25"/>
    <row r="693" hidden="1" x14ac:dyDescent="0.25"/>
    <row r="694" hidden="1" x14ac:dyDescent="0.25"/>
    <row r="695" hidden="1" x14ac:dyDescent="0.25"/>
    <row r="696" hidden="1" x14ac:dyDescent="0.25"/>
    <row r="697" hidden="1" x14ac:dyDescent="0.25"/>
    <row r="698" hidden="1" x14ac:dyDescent="0.25"/>
    <row r="699" hidden="1" x14ac:dyDescent="0.25"/>
    <row r="700" hidden="1" x14ac:dyDescent="0.25"/>
  </sheetData>
  <sheetProtection algorithmName="SHA-512" hashValue="uozGsv7uSOmNSqxnAz85NEIJUz9sQBob2Ekx6nQ234i5v84z1BU4rBga67Ge30vFLkG1CrmZqvex4IkVo5Z9Fw==" saltValue="3gDLyThoQHiWr9ylh5pawg==" spinCount="100000" sheet="1" objects="1" scenarios="1"/>
  <sortState ref="AJ53:AJ61">
    <sortCondition descending="1" ref="AJ53"/>
  </sortState>
  <dataConsolidate/>
  <customSheetViews>
    <customSheetView guid="{C4C3192A-9920-49E5-94B5-454F08D391BF}" showGridLines="0" showRowCol="0" fitToPage="1" hiddenRows="1" hiddenColumns="1">
      <selection activeCell="C3" sqref="C3:M3"/>
      <pageMargins left="0.7" right="0.7" top="0.75" bottom="0.75" header="0.3" footer="0.3"/>
      <pageSetup paperSize="9" scale="10" fitToHeight="0" orientation="portrait" r:id="rId1"/>
    </customSheetView>
    <customSheetView guid="{565C0F64-F4BA-4FBC-9547-A8DF7B5A2EFF}" showGridLines="0" showRowCol="0" fitToPage="1" hiddenRows="1" hiddenColumns="1">
      <selection activeCell="C3" sqref="C3:M3"/>
      <pageMargins left="0.7" right="0.7" top="0.75" bottom="0.75" header="0.3" footer="0.3"/>
      <pageSetup paperSize="9" scale="10" fitToHeight="0" orientation="portrait" r:id="rId2"/>
    </customSheetView>
    <customSheetView guid="{14B7E1D9-F05B-44BE-A36D-1131D48DE55A}" showGridLines="0" showRowCol="0" fitToPage="1" hiddenRows="1" hiddenColumns="1">
      <selection activeCell="C3" sqref="C3:M3"/>
      <pageMargins left="0.7" right="0.7" top="0.75" bottom="0.75" header="0.3" footer="0.3"/>
      <pageSetup paperSize="9" scale="10" fitToHeight="0" orientation="portrait" r:id="rId3"/>
    </customSheetView>
    <customSheetView guid="{5C446074-E11E-4485-BA91-433CA3BA4995}" showGridLines="0" showRowCol="0" fitToPage="1" hiddenRows="1" hiddenColumns="1">
      <selection activeCell="C3" sqref="C3:M3"/>
      <pageMargins left="0.7" right="0.7" top="0.75" bottom="0.75" header="0.3" footer="0.3"/>
      <pageSetup paperSize="9" scale="10" fitToHeight="0" orientation="portrait" r:id="rId4"/>
    </customSheetView>
    <customSheetView guid="{7F73AAA6-ACFF-46F7-ACED-1A539712A986}" showGridLines="0" showRowCol="0" fitToPage="1" hiddenRows="1" hiddenColumns="1">
      <selection activeCell="C3" sqref="C3:M3"/>
      <pageMargins left="0.7" right="0.7" top="0.75" bottom="0.75" header="0.3" footer="0.3"/>
      <pageSetup paperSize="9" scale="10" fitToHeight="0" orientation="portrait" r:id="rId5"/>
    </customSheetView>
    <customSheetView guid="{2D881BC0-D8D0-4107-9850-1E783069C556}" showGridLines="0" showRowCol="0" fitToPage="1" hiddenRows="1" hiddenColumns="1">
      <selection activeCell="C3" sqref="C3:M3"/>
      <pageMargins left="0.7" right="0.7" top="0.75" bottom="0.75" header="0.3" footer="0.3"/>
      <pageSetup paperSize="9" scale="10" fitToHeight="0" orientation="portrait" r:id="rId6"/>
    </customSheetView>
    <customSheetView guid="{F3D952D1-9DBF-4F3D-9E14-469C4AA258E1}" showGridLines="0" showRowCol="0" fitToPage="1" hiddenRows="1" hiddenColumns="1">
      <selection activeCell="C3" sqref="C3:M3"/>
      <pageMargins left="0.7" right="0.7" top="0.75" bottom="0.75" header="0.3" footer="0.3"/>
      <pageSetup paperSize="9" scale="10" fitToHeight="0" orientation="portrait" r:id="rId7"/>
    </customSheetView>
    <customSheetView guid="{75491233-9507-4EFC-A26E-AFD0CFFFCCCF}" showGridLines="0" showRowCol="0" fitToPage="1" hiddenRows="1" hiddenColumns="1">
      <selection activeCell="C3" sqref="C3:M3"/>
      <pageMargins left="0.7" right="0.7" top="0.75" bottom="0.75" header="0.3" footer="0.3"/>
      <pageSetup paperSize="9" scale="10" fitToHeight="0" orientation="portrait" r:id="rId8"/>
    </customSheetView>
    <customSheetView guid="{7120350E-2AAD-4BA0-9512-C8C1B63F3C29}" showGridLines="0" showRowCol="0" fitToPage="1" hiddenRows="1" hiddenColumns="1">
      <selection activeCell="C3" sqref="C3:M3"/>
      <pageMargins left="0.7" right="0.7" top="0.75" bottom="0.75" header="0.3" footer="0.3"/>
      <pageSetup paperSize="9" scale="10" fitToHeight="0" orientation="portrait" r:id="rId9"/>
    </customSheetView>
    <customSheetView guid="{AEAF0160-A16F-4E8E-8794-9EAE35B78BBB}" showGridLines="0" showRowCol="0" fitToPage="1" hiddenRows="1" hiddenColumns="1">
      <selection activeCell="C3" sqref="C3:M3"/>
      <pageMargins left="0.7" right="0.7" top="0.75" bottom="0.75" header="0.3" footer="0.3"/>
      <pageSetup paperSize="9" scale="10" fitToHeight="0" orientation="portrait" r:id="rId10"/>
    </customSheetView>
    <customSheetView guid="{0398F8AF-BB01-4F41-911B-6BEB5C23013B}" showGridLines="0" showRowCol="0" fitToPage="1" hiddenRows="1" hiddenColumns="1">
      <selection activeCell="C3" sqref="C3:M3"/>
      <pageMargins left="0.7" right="0.7" top="0.75" bottom="0.75" header="0.3" footer="0.3"/>
      <pageSetup paperSize="9" scale="10" fitToHeight="0" orientation="portrait" r:id="rId11"/>
    </customSheetView>
    <customSheetView guid="{AFAAF24B-41FA-469A-856B-F916DB51D4C2}" showGridLines="0" showRowCol="0" fitToPage="1" hiddenRows="1" hiddenColumns="1">
      <selection activeCell="C3" sqref="C3:M3"/>
      <pageMargins left="0.7" right="0.7" top="0.75" bottom="0.75" header="0.3" footer="0.3"/>
      <pageSetup paperSize="9" scale="10" fitToHeight="0" orientation="portrait" r:id="rId12"/>
    </customSheetView>
    <customSheetView guid="{B968A94D-A4FB-4C1A-A9A2-04B42F46DC3F}" showGridLines="0" showRowCol="0" fitToPage="1" hiddenRows="1" hiddenColumns="1">
      <selection activeCell="C3" sqref="C3:M3"/>
      <pageMargins left="0.7" right="0.7" top="0.75" bottom="0.75" header="0.3" footer="0.3"/>
      <pageSetup paperSize="9" scale="10" fitToHeight="0" orientation="portrait" r:id="rId13"/>
    </customSheetView>
    <customSheetView guid="{A3B878C9-DF82-401D-A77D-F7EF64906AFE}" showGridLines="0" showRowCol="0" fitToPage="1" hiddenRows="1" hiddenColumns="1">
      <selection activeCell="C3" sqref="C3:M3"/>
      <pageMargins left="0.7" right="0.7" top="0.75" bottom="0.75" header="0.3" footer="0.3"/>
      <pageSetup paperSize="9" scale="10" fitToHeight="0" orientation="portrait" r:id="rId14"/>
    </customSheetView>
    <customSheetView guid="{BCFE97EC-F949-4576-ACBE-551B1DAF3C91}" showGridLines="0" showRowCol="0" fitToPage="1" hiddenRows="1" hiddenColumns="1">
      <selection activeCell="C3" sqref="C3:M3"/>
      <pageMargins left="0.7" right="0.7" top="0.75" bottom="0.75" header="0.3" footer="0.3"/>
      <pageSetup paperSize="9" scale="10" fitToHeight="0" orientation="portrait" r:id="rId15"/>
    </customSheetView>
    <customSheetView guid="{9297575B-FD39-4E98-918C-2EBB68924E97}" showGridLines="0" showRowCol="0" fitToPage="1" hiddenRows="1" hiddenColumns="1">
      <selection activeCell="C3" sqref="C3:M3"/>
      <pageMargins left="0.7" right="0.7" top="0.75" bottom="0.75" header="0.3" footer="0.3"/>
      <pageSetup paperSize="9" scale="10" fitToHeight="0" orientation="portrait" r:id="rId16"/>
    </customSheetView>
    <customSheetView guid="{D787939E-5F01-4F8F-8C48-7DC8E5F22DE5}" showGridLines="0" showRowCol="0" fitToPage="1" hiddenRows="1" hiddenColumns="1">
      <selection activeCell="C3" sqref="C3:M3"/>
      <pageMargins left="0.7" right="0.7" top="0.75" bottom="0.75" header="0.3" footer="0.3"/>
      <pageSetup paperSize="9" scale="10" fitToHeight="0" orientation="portrait" r:id="rId17"/>
    </customSheetView>
    <customSheetView guid="{AB0B9CFE-DCC2-486B-9AE7-3C737113C1FB}" showGridLines="0" showRowCol="0" fitToPage="1" hiddenRows="1" hiddenColumns="1">
      <selection activeCell="C3" sqref="C3:M3"/>
      <pageMargins left="0.7" right="0.7" top="0.75" bottom="0.75" header="0.3" footer="0.3"/>
      <pageSetup paperSize="9" scale="10" fitToHeight="0" orientation="portrait" r:id="rId18"/>
    </customSheetView>
    <customSheetView guid="{C81FC029-D9D0-4B23-8994-EFF13144DDC6}" showGridLines="0" showRowCol="0" fitToPage="1" hiddenRows="1" hiddenColumns="1">
      <selection activeCell="C3" sqref="C3:M3"/>
      <pageMargins left="0.7" right="0.7" top="0.75" bottom="0.75" header="0.3" footer="0.3"/>
      <pageSetup paperSize="9" scale="10" fitToHeight="0" orientation="portrait" r:id="rId19"/>
    </customSheetView>
    <customSheetView guid="{83923105-D3EF-4935-AFC9-6FBD0874636C}" showGridLines="0" showRowCol="0" fitToPage="1" hiddenRows="1" hiddenColumns="1">
      <selection activeCell="C3" sqref="C3:M3"/>
      <pageMargins left="0.7" right="0.7" top="0.75" bottom="0.75" header="0.3" footer="0.3"/>
      <pageSetup paperSize="9" scale="10" fitToHeight="0" orientation="portrait" r:id="rId20"/>
    </customSheetView>
    <customSheetView guid="{F18B5B93-8D1C-46BF-A46F-39AC34039376}" showGridLines="0" showRowCol="0" fitToPage="1" hiddenRows="1" hiddenColumns="1">
      <selection activeCell="C3" sqref="C3:M3"/>
      <pageMargins left="0.7" right="0.7" top="0.75" bottom="0.75" header="0.3" footer="0.3"/>
      <pageSetup paperSize="9" scale="10" fitToHeight="0" orientation="portrait" r:id="rId21"/>
    </customSheetView>
    <customSheetView guid="{7CBE2DA3-08E4-4F49-B633-91ACF566CC50}" showGridLines="0" showRowCol="0" fitToPage="1" hiddenRows="1" hiddenColumns="1">
      <selection activeCell="C3" sqref="C3:M3"/>
      <pageMargins left="0.7" right="0.7" top="0.75" bottom="0.75" header="0.3" footer="0.3"/>
      <pageSetup paperSize="9" scale="10" fitToHeight="0" orientation="portrait" r:id="rId22"/>
    </customSheetView>
    <customSheetView guid="{127CF244-40F7-4382-B5F4-6FE7DC055927}" showGridLines="0" showRowCol="0" fitToPage="1" hiddenRows="1" hiddenColumns="1">
      <selection activeCell="C3" sqref="C3:M3"/>
      <pageMargins left="0.7" right="0.7" top="0.75" bottom="0.75" header="0.3" footer="0.3"/>
      <pageSetup paperSize="9" scale="10" fitToHeight="0" orientation="portrait" r:id="rId23"/>
    </customSheetView>
    <customSheetView guid="{E5934065-3B24-4BDA-9F1A-CE354801B9A9}" showGridLines="0" showRowCol="0" fitToPage="1" hiddenRows="1" hiddenColumns="1">
      <selection activeCell="C3" sqref="C3:M3"/>
      <pageMargins left="0.7" right="0.7" top="0.75" bottom="0.75" header="0.3" footer="0.3"/>
      <pageSetup paperSize="9" scale="10" fitToHeight="0" orientation="portrait" r:id="rId24"/>
    </customSheetView>
    <customSheetView guid="{1730E845-78B9-4800-8016-B034C4011192}" showGridLines="0" showRowCol="0" fitToPage="1" hiddenRows="1" hiddenColumns="1">
      <selection activeCell="C3" sqref="C3:M3"/>
      <pageMargins left="0.7" right="0.7" top="0.75" bottom="0.75" header="0.3" footer="0.3"/>
      <pageSetup paperSize="9" scale="10" fitToHeight="0" orientation="portrait" r:id="rId25"/>
    </customSheetView>
    <customSheetView guid="{0596A31D-1135-4C04-B235-4F7AEFBF56EB}" showGridLines="0" showRowCol="0" fitToPage="1" hiddenRows="1" hiddenColumns="1">
      <selection activeCell="C3" sqref="C3:M3"/>
      <pageMargins left="0.7" right="0.7" top="0.75" bottom="0.75" header="0.3" footer="0.3"/>
      <pageSetup paperSize="9" scale="10" fitToHeight="0" orientation="portrait" r:id="rId26"/>
    </customSheetView>
    <customSheetView guid="{58172CF4-0A99-4348-8485-AC6CB3743B28}" showGridLines="0" showRowCol="0" fitToPage="1" hiddenRows="1" hiddenColumns="1">
      <selection activeCell="C3" sqref="C3:M3"/>
      <pageMargins left="0.7" right="0.7" top="0.75" bottom="0.75" header="0.3" footer="0.3"/>
      <pageSetup paperSize="9" scale="10" fitToHeight="0" orientation="portrait" r:id="rId27"/>
    </customSheetView>
    <customSheetView guid="{C35CD7D2-C5FB-4E4E-BE2C-DB3B3CB5DEE1}" showGridLines="0" showRowCol="0" fitToPage="1" hiddenRows="1" hiddenColumns="1">
      <selection activeCell="C3" sqref="C3:M3"/>
      <pageMargins left="0.7" right="0.7" top="0.75" bottom="0.75" header="0.3" footer="0.3"/>
      <pageSetup paperSize="9" scale="10" fitToHeight="0" orientation="portrait" r:id="rId28"/>
    </customSheetView>
    <customSheetView guid="{FCC6B465-B403-4A38-833A-8F01BFC1F83D}" showGridLines="0" showRowCol="0" fitToPage="1" hiddenRows="1" hiddenColumns="1">
      <selection activeCell="C3" sqref="C3:M3"/>
      <pageMargins left="0.7" right="0.7" top="0.75" bottom="0.75" header="0.3" footer="0.3"/>
      <pageSetup paperSize="9" scale="10" fitToHeight="0" orientation="portrait" r:id="rId29"/>
    </customSheetView>
    <customSheetView guid="{CBD23793-6C36-4ECF-99D3-B6DB83BA0330}" showGridLines="0" showRowCol="0" fitToPage="1" hiddenRows="1" hiddenColumns="1">
      <selection activeCell="C3" sqref="C3:M3"/>
      <pageMargins left="0.7" right="0.7" top="0.75" bottom="0.75" header="0.3" footer="0.3"/>
      <pageSetup paperSize="9" scale="10" fitToHeight="0" orientation="portrait" r:id="rId30"/>
    </customSheetView>
    <customSheetView guid="{8C7AA061-2774-4648-9080-649D8E7084B6}" showGridLines="0" showRowCol="0" fitToPage="1" hiddenRows="1" hiddenColumns="1">
      <selection activeCell="C3" sqref="C3:M3"/>
      <pageMargins left="0.7" right="0.7" top="0.75" bottom="0.75" header="0.3" footer="0.3"/>
      <pageSetup paperSize="9" scale="10" fitToHeight="0" orientation="portrait" r:id="rId31"/>
    </customSheetView>
    <customSheetView guid="{E1E93C14-89C0-47E9-80E7-72B4C8D846A8}" showGridLines="0" showRowCol="0" fitToPage="1" hiddenRows="1" hiddenColumns="1">
      <selection activeCell="C3" sqref="C3:M3"/>
      <pageMargins left="0.7" right="0.7" top="0.75" bottom="0.75" header="0.3" footer="0.3"/>
      <pageSetup paperSize="9" scale="10" fitToHeight="0" orientation="portrait" r:id="rId32"/>
    </customSheetView>
    <customSheetView guid="{C35FE66B-7525-44A0-AF95-74B09883E972}" showGridLines="0" showRowCol="0" fitToPage="1" hiddenRows="1" hiddenColumns="1">
      <selection activeCell="C3" sqref="C3:M3"/>
      <pageMargins left="0.7" right="0.7" top="0.75" bottom="0.75" header="0.3" footer="0.3"/>
      <pageSetup paperSize="9" scale="10" fitToHeight="0" orientation="portrait" r:id="rId33"/>
    </customSheetView>
    <customSheetView guid="{14701618-057F-44B9-A80D-6571C2675A43}" showGridLines="0" showRowCol="0" fitToPage="1" hiddenRows="1" hiddenColumns="1">
      <selection activeCell="C3" sqref="C3:M3"/>
      <pageMargins left="0.7" right="0.7" top="0.75" bottom="0.75" header="0.3" footer="0.3"/>
      <pageSetup paperSize="9" scale="10" fitToHeight="0" orientation="portrait" r:id="rId34"/>
    </customSheetView>
    <customSheetView guid="{B1713CB1-717E-4290-A550-B5C8687D1DCD}" showGridLines="0" showRowCol="0" fitToPage="1" hiddenRows="1" hiddenColumns="1">
      <selection activeCell="C3" sqref="C3:M3"/>
      <pageMargins left="0.7" right="0.7" top="0.75" bottom="0.75" header="0.3" footer="0.3"/>
      <pageSetup paperSize="9" scale="10" fitToHeight="0" orientation="portrait" r:id="rId35"/>
    </customSheetView>
    <customSheetView guid="{193C6D79-1DD6-46B2-B287-29B305333ABD}" showGridLines="0" showRowCol="0" fitToPage="1" hiddenRows="1" hiddenColumns="1">
      <selection activeCell="C3" sqref="C3:M3"/>
      <pageMargins left="0.7" right="0.7" top="0.75" bottom="0.75" header="0.3" footer="0.3"/>
      <pageSetup paperSize="9" scale="10" fitToHeight="0" orientation="portrait" r:id="rId36"/>
    </customSheetView>
    <customSheetView guid="{3DF84044-4F18-4693-9BC0-6F1E3BB79687}" showGridLines="0" showRowCol="0" fitToPage="1" hiddenRows="1" hiddenColumns="1">
      <selection activeCell="C3" sqref="C3:M3"/>
      <pageMargins left="0.7" right="0.7" top="0.75" bottom="0.75" header="0.3" footer="0.3"/>
      <pageSetup paperSize="9" scale="10" fitToHeight="0" orientation="portrait" r:id="rId37"/>
    </customSheetView>
    <customSheetView guid="{3783CD60-BBDD-4DC9-8238-7D85CC9CCE38}" showGridLines="0" showRowCol="0" fitToPage="1" hiddenRows="1" hiddenColumns="1" topLeftCell="A4">
      <selection activeCell="C602" sqref="C602:N602"/>
      <pageMargins left="0.7" right="0.7" top="0.75" bottom="0.75" header="0.3" footer="0.3"/>
      <pageSetup paperSize="9" scale="10" fitToHeight="0" orientation="portrait" r:id="rId38"/>
    </customSheetView>
    <customSheetView guid="{1164E0A0-71A8-4DF7-935D-99E79791952A}" showGridLines="0" showRowCol="0" fitToPage="1" hiddenRows="1" hiddenColumns="1" topLeftCell="A4">
      <selection activeCell="C525" sqref="C525:N525"/>
      <pageMargins left="0.7" right="0.7" top="0.75" bottom="0.75" header="0.3" footer="0.3"/>
      <pageSetup paperSize="9" scale="10" fitToHeight="0" orientation="portrait" r:id="rId39"/>
    </customSheetView>
    <customSheetView guid="{58809AAB-6EBE-4F93-BC39-20A189034220}" showGridLines="0" showRowCol="0" fitToPage="1" hiddenRows="1" hiddenColumns="1" topLeftCell="A4">
      <selection activeCell="C411" sqref="C411:N411"/>
      <pageMargins left="0.7" right="0.7" top="0.75" bottom="0.75" header="0.3" footer="0.3"/>
      <pageSetup paperSize="9" scale="10" fitToHeight="0" orientation="portrait" r:id="rId40"/>
    </customSheetView>
    <customSheetView guid="{99E9AA65-9CEE-4B26-BA46-307BEC772AA0}" showGridLines="0" showRowCol="0" fitToPage="1" hiddenRows="1" hiddenColumns="1" topLeftCell="A4">
      <selection activeCell="C230" sqref="C230:N230"/>
      <pageMargins left="0.7" right="0.7" top="0.75" bottom="0.75" header="0.3" footer="0.3"/>
      <pageSetup paperSize="9" scale="10" fitToHeight="0" orientation="portrait" r:id="rId41"/>
    </customSheetView>
    <customSheetView guid="{44126E2B-CD5D-4F43-AA3C-BFC7C80D88FD}" showGridLines="0" showRowCol="0" fitToPage="1" hiddenRows="1" hiddenColumns="1" topLeftCell="A4">
      <selection activeCell="C322" sqref="C322:N322"/>
      <pageMargins left="0.7" right="0.7" top="0.75" bottom="0.75" header="0.3" footer="0.3"/>
      <pageSetup paperSize="9" scale="10" fitToHeight="0" orientation="portrait" r:id="rId42"/>
    </customSheetView>
    <customSheetView guid="{D2518DB8-B560-4A78-B692-B87A07E4F79E}" showGridLines="0" showRowCol="0" fitToPage="1" hiddenRows="1" hiddenColumns="1" topLeftCell="A4">
      <selection activeCell="C37" sqref="C37:N37"/>
      <pageMargins left="0.7" right="0.7" top="0.75" bottom="0.75" header="0.3" footer="0.3"/>
      <pageSetup paperSize="9" scale="10" fitToHeight="0" orientation="portrait" r:id="rId43"/>
    </customSheetView>
    <customSheetView guid="{5903D69A-5754-456F-9596-4F981E1004F3}" showGridLines="0" showRowCol="0" fitToPage="1" hiddenRows="1" hiddenColumns="1" topLeftCell="A4">
      <selection activeCell="C126" sqref="C126:N126"/>
      <pageMargins left="0.7" right="0.7" top="0.75" bottom="0.75" header="0.3" footer="0.3"/>
      <pageSetup paperSize="9" scale="10" fitToHeight="0" orientation="portrait" r:id="rId44"/>
    </customSheetView>
    <customSheetView guid="{C92837A6-C2DE-484E-8C7F-A006AA3E512A}" showGridLines="0" showRowCol="0" fitToPage="1" hiddenRows="1" hiddenColumns="1">
      <selection activeCell="C3" sqref="C3:M3"/>
      <pageMargins left="0.7" right="0.7" top="0.75" bottom="0.75" header="0.3" footer="0.3"/>
      <pageSetup paperSize="9" scale="10" fitToHeight="0" orientation="portrait" r:id="rId45"/>
    </customSheetView>
    <customSheetView guid="{CFA82244-C6A8-4157-813A-DCED4C197819}" showPageBreaks="1" showGridLines="0" showRowCol="0" fitToPage="1" hiddenColumns="1">
      <selection activeCell="C3" sqref="C3:M3"/>
      <pageMargins left="0.7" right="0.7" top="0.75" bottom="0.75" header="0.3" footer="0.3"/>
      <pageSetup paperSize="9" scale="12" fitToHeight="0" orientation="portrait" r:id="rId46"/>
    </customSheetView>
    <customSheetView guid="{CA4A34C0-1123-4790-AF7E-BC7091ACA0A0}" showGridLines="0" showRowCol="0" fitToPage="1" hiddenColumns="1">
      <selection activeCell="C3" sqref="C3:M3"/>
      <pageMargins left="0.7" right="0.7" top="0.75" bottom="0.75" header="0.3" footer="0.3"/>
      <pageSetup paperSize="9" scale="10" fitToHeight="0" orientation="portrait" r:id="rId47"/>
    </customSheetView>
    <customSheetView guid="{0F44F22A-7810-43A9-8241-E43689B541F4}" showGridLines="0" fitToPage="1" topLeftCell="U1">
      <selection activeCell="W2" sqref="W2"/>
      <pageMargins left="0.7" right="0.7" top="0.75" bottom="0.75" header="0.3" footer="0.3"/>
      <pageSetup paperSize="9" scale="10" fitToHeight="0" orientation="portrait" r:id="rId48"/>
    </customSheetView>
    <customSheetView guid="{8F5229F8-400B-4437-A582-E9B2FF99E882}" showGridLines="0" showRowCol="0" fitToPage="1" hiddenRows="1" hiddenColumns="1" topLeftCell="A12">
      <selection activeCell="C13" sqref="C13:L29"/>
      <pageMargins left="0.7" right="0.7" top="0.75" bottom="0.75" header="0.3" footer="0.3"/>
      <pageSetup paperSize="9" scale="10" fitToHeight="0" orientation="portrait" r:id="rId49"/>
    </customSheetView>
    <customSheetView guid="{E0F85C5C-2180-4684-9778-FC6F760CC5FD}" showGridLines="0" showRowCol="0" fitToPage="1" hiddenRows="1" hiddenColumns="1">
      <selection activeCell="C3" sqref="C3:M3"/>
      <pageMargins left="0.7" right="0.7" top="0.75" bottom="0.75" header="0.3" footer="0.3"/>
      <pageSetup paperSize="9" scale="10" fitToHeight="0" orientation="portrait" r:id="rId50"/>
    </customSheetView>
  </customSheetViews>
  <mergeCells count="915">
    <mergeCell ref="K439:M439"/>
    <mergeCell ref="D144:L144"/>
    <mergeCell ref="K378:L378"/>
    <mergeCell ref="C345:J345"/>
    <mergeCell ref="C8:K8"/>
    <mergeCell ref="E106:H106"/>
    <mergeCell ref="C37:N37"/>
    <mergeCell ref="D45:L45"/>
    <mergeCell ref="D46:L46"/>
    <mergeCell ref="D47:L47"/>
    <mergeCell ref="D48:L48"/>
    <mergeCell ref="D49:L49"/>
    <mergeCell ref="D50:L50"/>
    <mergeCell ref="D51:L51"/>
    <mergeCell ref="C67:J67"/>
    <mergeCell ref="C60:L60"/>
    <mergeCell ref="K84:N84"/>
    <mergeCell ref="E103:H103"/>
    <mergeCell ref="E100:H100"/>
    <mergeCell ref="E105:H105"/>
    <mergeCell ref="E101:H101"/>
    <mergeCell ref="C62:J62"/>
    <mergeCell ref="C66:J66"/>
    <mergeCell ref="C68:J68"/>
    <mergeCell ref="C72:J72"/>
    <mergeCell ref="W8:AE8"/>
    <mergeCell ref="C3:M3"/>
    <mergeCell ref="C148:J148"/>
    <mergeCell ref="C152:L152"/>
    <mergeCell ref="E194:H194"/>
    <mergeCell ref="E375:H375"/>
    <mergeCell ref="C285:C301"/>
    <mergeCell ref="C13:L29"/>
    <mergeCell ref="K96:L96"/>
    <mergeCell ref="M96:N96"/>
    <mergeCell ref="K95:N95"/>
    <mergeCell ref="K177:L177"/>
    <mergeCell ref="M177:N177"/>
    <mergeCell ref="K176:N176"/>
    <mergeCell ref="K190:N190"/>
    <mergeCell ref="K191:L191"/>
    <mergeCell ref="K154:M154"/>
    <mergeCell ref="C69:J69"/>
    <mergeCell ref="C70:J70"/>
    <mergeCell ref="K256:M256"/>
    <mergeCell ref="C84:C94"/>
    <mergeCell ref="E92:H92"/>
    <mergeCell ref="C168:J168"/>
    <mergeCell ref="C169:J169"/>
    <mergeCell ref="C160:J160"/>
    <mergeCell ref="E180:H180"/>
    <mergeCell ref="E183:H183"/>
    <mergeCell ref="D176:H176"/>
    <mergeCell ref="C155:J155"/>
    <mergeCell ref="C162:J162"/>
    <mergeCell ref="C164:J164"/>
    <mergeCell ref="C176:C189"/>
    <mergeCell ref="C161:J161"/>
    <mergeCell ref="C163:J163"/>
    <mergeCell ref="E179:H179"/>
    <mergeCell ref="E189:H189"/>
    <mergeCell ref="E181:H181"/>
    <mergeCell ref="E182:H182"/>
    <mergeCell ref="E178:H178"/>
    <mergeCell ref="C158:J158"/>
    <mergeCell ref="C159:J159"/>
    <mergeCell ref="D177:H177"/>
    <mergeCell ref="AD91:AG91"/>
    <mergeCell ref="Y89:AB89"/>
    <mergeCell ref="C230:N230"/>
    <mergeCell ref="C95:C106"/>
    <mergeCell ref="E99:H99"/>
    <mergeCell ref="E102:H102"/>
    <mergeCell ref="D95:H95"/>
    <mergeCell ref="E98:H98"/>
    <mergeCell ref="E97:H97"/>
    <mergeCell ref="D138:L138"/>
    <mergeCell ref="D139:L139"/>
    <mergeCell ref="D140:L140"/>
    <mergeCell ref="E93:H93"/>
    <mergeCell ref="C130:L130"/>
    <mergeCell ref="C147:J147"/>
    <mergeCell ref="C157:J157"/>
    <mergeCell ref="D143:L143"/>
    <mergeCell ref="D134:L134"/>
    <mergeCell ref="M191:N191"/>
    <mergeCell ref="C156:J156"/>
    <mergeCell ref="C154:J154"/>
    <mergeCell ref="D141:L141"/>
    <mergeCell ref="D142:L142"/>
    <mergeCell ref="E184:H184"/>
    <mergeCell ref="AH364:AI364"/>
    <mergeCell ref="X364:AB364"/>
    <mergeCell ref="AC364:AG364"/>
    <mergeCell ref="Y481:AB481"/>
    <mergeCell ref="AD481:AG481"/>
    <mergeCell ref="Y372:AB372"/>
    <mergeCell ref="AD370:AG370"/>
    <mergeCell ref="AD371:AG371"/>
    <mergeCell ref="Y376:AB376"/>
    <mergeCell ref="Y365:AB365"/>
    <mergeCell ref="Y480:AB480"/>
    <mergeCell ref="AD480:AG480"/>
    <mergeCell ref="Y474:AB474"/>
    <mergeCell ref="AD479:AG479"/>
    <mergeCell ref="AD477:AG477"/>
    <mergeCell ref="Y478:AB478"/>
    <mergeCell ref="AD478:AG478"/>
    <mergeCell ref="Y389:AB389"/>
    <mergeCell ref="AD383:AG383"/>
    <mergeCell ref="AD388:AG388"/>
    <mergeCell ref="AD389:AG389"/>
    <mergeCell ref="AD391:AG391"/>
    <mergeCell ref="AD390:AG390"/>
    <mergeCell ref="Y473:AB473"/>
    <mergeCell ref="R464:U464"/>
    <mergeCell ref="C441:J441"/>
    <mergeCell ref="K472:N472"/>
    <mergeCell ref="K473:L473"/>
    <mergeCell ref="M473:N473"/>
    <mergeCell ref="AD373:AG373"/>
    <mergeCell ref="Y367:AB367"/>
    <mergeCell ref="AD367:AG367"/>
    <mergeCell ref="Y368:AB368"/>
    <mergeCell ref="AA433:AA434"/>
    <mergeCell ref="Z433:Z434"/>
    <mergeCell ref="Y387:AB387"/>
    <mergeCell ref="Y386:AB386"/>
    <mergeCell ref="C472:C488"/>
    <mergeCell ref="E480:H480"/>
    <mergeCell ref="E481:H481"/>
    <mergeCell ref="E482:H482"/>
    <mergeCell ref="E478:H478"/>
    <mergeCell ref="E488:H488"/>
    <mergeCell ref="AD374:AG374"/>
    <mergeCell ref="Y375:AB375"/>
    <mergeCell ref="AD375:AG375"/>
    <mergeCell ref="E374:H374"/>
    <mergeCell ref="E389:H389"/>
    <mergeCell ref="AH377:AI377"/>
    <mergeCell ref="AG433:AH433"/>
    <mergeCell ref="AD473:AG473"/>
    <mergeCell ref="AC433:AC434"/>
    <mergeCell ref="AD433:AD434"/>
    <mergeCell ref="AE433:AF433"/>
    <mergeCell ref="AD387:AG387"/>
    <mergeCell ref="AC472:AG472"/>
    <mergeCell ref="AD385:AG385"/>
    <mergeCell ref="AD386:AG386"/>
    <mergeCell ref="W411:AH411"/>
    <mergeCell ref="W415:AE415"/>
    <mergeCell ref="AD381:AG381"/>
    <mergeCell ref="AB433:AB434"/>
    <mergeCell ref="W377:W384"/>
    <mergeCell ref="X377:AB377"/>
    <mergeCell ref="Y381:AB381"/>
    <mergeCell ref="Y390:AB390"/>
    <mergeCell ref="Y385:AB385"/>
    <mergeCell ref="AJ623:AJ624"/>
    <mergeCell ref="AK623:AK624"/>
    <mergeCell ref="AL623:AL624"/>
    <mergeCell ref="AD569:AG569"/>
    <mergeCell ref="AD503:AG503"/>
    <mergeCell ref="Y504:AB504"/>
    <mergeCell ref="AD474:AG474"/>
    <mergeCell ref="AD491:AG491"/>
    <mergeCell ref="AD476:AG476"/>
    <mergeCell ref="Y477:AB477"/>
    <mergeCell ref="Y488:AB488"/>
    <mergeCell ref="AD567:AG567"/>
    <mergeCell ref="Y490:AB490"/>
    <mergeCell ref="AD488:AG488"/>
    <mergeCell ref="AD492:AG492"/>
    <mergeCell ref="AC544:AC545"/>
    <mergeCell ref="AD544:AD545"/>
    <mergeCell ref="AE544:AF544"/>
    <mergeCell ref="Y482:AB482"/>
    <mergeCell ref="AD565:AG565"/>
    <mergeCell ref="Y565:AB565"/>
    <mergeCell ref="AD496:AG496"/>
    <mergeCell ref="AD500:AG500"/>
    <mergeCell ref="AH571:AI571"/>
    <mergeCell ref="AJ343:AJ344"/>
    <mergeCell ref="AK343:AK344"/>
    <mergeCell ref="AL343:AL344"/>
    <mergeCell ref="AJ433:AJ434"/>
    <mergeCell ref="AK433:AK434"/>
    <mergeCell ref="AL433:AL434"/>
    <mergeCell ref="AJ544:AJ545"/>
    <mergeCell ref="AK544:AK545"/>
    <mergeCell ref="AL544:AL545"/>
    <mergeCell ref="Y503:AB503"/>
    <mergeCell ref="C551:J551"/>
    <mergeCell ref="C555:J555"/>
    <mergeCell ref="Y505:AB505"/>
    <mergeCell ref="E496:H496"/>
    <mergeCell ref="Y496:AB496"/>
    <mergeCell ref="C539:J539"/>
    <mergeCell ref="E500:H500"/>
    <mergeCell ref="W529:AE529"/>
    <mergeCell ref="C489:C505"/>
    <mergeCell ref="E498:H498"/>
    <mergeCell ref="E495:H495"/>
    <mergeCell ref="E491:H491"/>
    <mergeCell ref="E494:H494"/>
    <mergeCell ref="E493:H493"/>
    <mergeCell ref="Y491:AB491"/>
    <mergeCell ref="K490:L490"/>
    <mergeCell ref="M490:N490"/>
    <mergeCell ref="AD495:AG495"/>
    <mergeCell ref="AD493:AG493"/>
    <mergeCell ref="AD504:AG504"/>
    <mergeCell ref="AD490:AG490"/>
    <mergeCell ref="AD497:AG497"/>
    <mergeCell ref="E505:H505"/>
    <mergeCell ref="Y492:AB492"/>
    <mergeCell ref="W525:AH525"/>
    <mergeCell ref="AD501:AG501"/>
    <mergeCell ref="E502:H502"/>
    <mergeCell ref="Y502:AB502"/>
    <mergeCell ref="AD502:AG502"/>
    <mergeCell ref="D472:H472"/>
    <mergeCell ref="Y501:AB501"/>
    <mergeCell ref="K489:N489"/>
    <mergeCell ref="E501:H501"/>
    <mergeCell ref="E503:H503"/>
    <mergeCell ref="Y499:AB499"/>
    <mergeCell ref="E504:H504"/>
    <mergeCell ref="W472:W488"/>
    <mergeCell ref="Y483:AB483"/>
    <mergeCell ref="Y485:AB485"/>
    <mergeCell ref="E487:H487"/>
    <mergeCell ref="Y487:AB487"/>
    <mergeCell ref="E486:H486"/>
    <mergeCell ref="D490:H490"/>
    <mergeCell ref="E476:H476"/>
    <mergeCell ref="E477:H477"/>
    <mergeCell ref="E479:H479"/>
    <mergeCell ref="Y495:AB495"/>
    <mergeCell ref="D533:L533"/>
    <mergeCell ref="E564:H564"/>
    <mergeCell ref="E566:H566"/>
    <mergeCell ref="E567:H567"/>
    <mergeCell ref="Y567:AB567"/>
    <mergeCell ref="C546:J546"/>
    <mergeCell ref="D535:L535"/>
    <mergeCell ref="C556:J556"/>
    <mergeCell ref="K546:M546"/>
    <mergeCell ref="C547:J547"/>
    <mergeCell ref="C548:J548"/>
    <mergeCell ref="C549:J549"/>
    <mergeCell ref="C550:J550"/>
    <mergeCell ref="E565:H565"/>
    <mergeCell ref="Y544:Y545"/>
    <mergeCell ref="Z544:Z545"/>
    <mergeCell ref="AA544:AA545"/>
    <mergeCell ref="Y177:AB177"/>
    <mergeCell ref="AD564:AG564"/>
    <mergeCell ref="Y564:AB564"/>
    <mergeCell ref="D534:L534"/>
    <mergeCell ref="X563:AB563"/>
    <mergeCell ref="I564:J564"/>
    <mergeCell ref="AG544:AH544"/>
    <mergeCell ref="AJ152:AJ153"/>
    <mergeCell ref="AK152:AK153"/>
    <mergeCell ref="AD177:AG177"/>
    <mergeCell ref="Y182:AB182"/>
    <mergeCell ref="AD182:AG182"/>
    <mergeCell ref="Y178:AB178"/>
    <mergeCell ref="Y493:AB493"/>
    <mergeCell ref="Y500:AB500"/>
    <mergeCell ref="Y494:AB494"/>
    <mergeCell ref="AD499:AG499"/>
    <mergeCell ref="Y280:AB280"/>
    <mergeCell ref="Y196:AB196"/>
    <mergeCell ref="AD196:AG196"/>
    <mergeCell ref="Y192:AB192"/>
    <mergeCell ref="W489:W505"/>
    <mergeCell ref="AD505:AG505"/>
    <mergeCell ref="AD494:AG494"/>
    <mergeCell ref="Y101:AB101"/>
    <mergeCell ref="AD101:AG101"/>
    <mergeCell ref="AL152:AL153"/>
    <mergeCell ref="AJ254:AJ255"/>
    <mergeCell ref="AK254:AK255"/>
    <mergeCell ref="AL254:AL255"/>
    <mergeCell ref="AH278:AI278"/>
    <mergeCell ref="Y199:AB199"/>
    <mergeCell ref="Y200:AB200"/>
    <mergeCell ref="Y201:AB201"/>
    <mergeCell ref="AD205:AG205"/>
    <mergeCell ref="Y254:Y255"/>
    <mergeCell ref="Z254:Z255"/>
    <mergeCell ref="AH176:AI176"/>
    <mergeCell ref="AD178:AG178"/>
    <mergeCell ref="AD179:AG179"/>
    <mergeCell ref="AC176:AG176"/>
    <mergeCell ref="Y185:AB185"/>
    <mergeCell ref="Y186:AB186"/>
    <mergeCell ref="Y187:AB187"/>
    <mergeCell ref="AD180:AG180"/>
    <mergeCell ref="Y184:AB184"/>
    <mergeCell ref="AD184:AG184"/>
    <mergeCell ref="Y183:AB183"/>
    <mergeCell ref="Y179:AB179"/>
    <mergeCell ref="W176:W189"/>
    <mergeCell ref="X176:AB176"/>
    <mergeCell ref="Y180:AB180"/>
    <mergeCell ref="Y181:AB181"/>
    <mergeCell ref="Y106:AB106"/>
    <mergeCell ref="AD106:AG106"/>
    <mergeCell ref="Y103:AB103"/>
    <mergeCell ref="AD103:AG103"/>
    <mergeCell ref="Y189:AB189"/>
    <mergeCell ref="AD189:AG189"/>
    <mergeCell ref="AD181:AG181"/>
    <mergeCell ref="AD183:AG183"/>
    <mergeCell ref="AD185:AG185"/>
    <mergeCell ref="AD186:AG186"/>
    <mergeCell ref="AD187:AG187"/>
    <mergeCell ref="AD188:AG188"/>
    <mergeCell ref="AB152:AB153"/>
    <mergeCell ref="W126:AH126"/>
    <mergeCell ref="Y105:AB105"/>
    <mergeCell ref="AD105:AG105"/>
    <mergeCell ref="Y104:AB104"/>
    <mergeCell ref="AD104:AG104"/>
    <mergeCell ref="Y188:AB188"/>
    <mergeCell ref="L643:N643"/>
    <mergeCell ref="Y652:AB652"/>
    <mergeCell ref="AD652:AG652"/>
    <mergeCell ref="AD581:AG581"/>
    <mergeCell ref="AC563:AG563"/>
    <mergeCell ref="Y575:AB575"/>
    <mergeCell ref="AD575:AG575"/>
    <mergeCell ref="Z623:Z624"/>
    <mergeCell ref="AD644:AG644"/>
    <mergeCell ref="M652:N652"/>
    <mergeCell ref="K626:M626"/>
    <mergeCell ref="AA623:AA624"/>
    <mergeCell ref="AD572:AG572"/>
    <mergeCell ref="AC571:AG571"/>
    <mergeCell ref="AD645:AG645"/>
    <mergeCell ref="AC623:AC624"/>
    <mergeCell ref="AD623:AD624"/>
    <mergeCell ref="AE623:AF623"/>
    <mergeCell ref="AG623:AH623"/>
    <mergeCell ref="D611:L611"/>
    <mergeCell ref="D612:L612"/>
    <mergeCell ref="D613:L613"/>
    <mergeCell ref="D614:L614"/>
    <mergeCell ref="Y569:AB569"/>
    <mergeCell ref="D610:L610"/>
    <mergeCell ref="E569:H569"/>
    <mergeCell ref="E568:H568"/>
    <mergeCell ref="Y568:AB568"/>
    <mergeCell ref="AD568:AG568"/>
    <mergeCell ref="AD498:AG498"/>
    <mergeCell ref="E570:H570"/>
    <mergeCell ref="Y570:AB570"/>
    <mergeCell ref="AD570:AG570"/>
    <mergeCell ref="AD566:AG566"/>
    <mergeCell ref="Y566:AB566"/>
    <mergeCell ref="C525:N525"/>
    <mergeCell ref="W563:W570"/>
    <mergeCell ref="C540:J540"/>
    <mergeCell ref="C544:L544"/>
    <mergeCell ref="X544:X545"/>
    <mergeCell ref="K571:N571"/>
    <mergeCell ref="K572:L572"/>
    <mergeCell ref="M572:N572"/>
    <mergeCell ref="Y572:AB572"/>
    <mergeCell ref="E576:H576"/>
    <mergeCell ref="E578:H578"/>
    <mergeCell ref="Y579:AB579"/>
    <mergeCell ref="AD579:AG579"/>
    <mergeCell ref="C625:J625"/>
    <mergeCell ref="I644:J644"/>
    <mergeCell ref="Y644:AB644"/>
    <mergeCell ref="D643:H643"/>
    <mergeCell ref="I643:J643"/>
    <mergeCell ref="C626:J626"/>
    <mergeCell ref="C627:J627"/>
    <mergeCell ref="C628:J628"/>
    <mergeCell ref="C651:C664"/>
    <mergeCell ref="E660:H660"/>
    <mergeCell ref="Y660:AB660"/>
    <mergeCell ref="E661:H661"/>
    <mergeCell ref="Y661:AB661"/>
    <mergeCell ref="E662:H662"/>
    <mergeCell ref="Y662:AB662"/>
    <mergeCell ref="E659:H659"/>
    <mergeCell ref="Y654:AB654"/>
    <mergeCell ref="E658:H658"/>
    <mergeCell ref="E656:H656"/>
    <mergeCell ref="Y656:AB656"/>
    <mergeCell ref="D652:H652"/>
    <mergeCell ref="Y659:AB659"/>
    <mergeCell ref="K651:N651"/>
    <mergeCell ref="K652:L652"/>
    <mergeCell ref="AD659:AG659"/>
    <mergeCell ref="E654:H654"/>
    <mergeCell ref="AD656:AG656"/>
    <mergeCell ref="E657:H657"/>
    <mergeCell ref="Y658:AB658"/>
    <mergeCell ref="AD658:AG658"/>
    <mergeCell ref="E664:H664"/>
    <mergeCell ref="Y664:AB664"/>
    <mergeCell ref="Y657:AB657"/>
    <mergeCell ref="E663:H663"/>
    <mergeCell ref="Y663:AB663"/>
    <mergeCell ref="AD663:AG663"/>
    <mergeCell ref="AD662:AG662"/>
    <mergeCell ref="E655:H655"/>
    <mergeCell ref="Y655:AB655"/>
    <mergeCell ref="AD655:AG655"/>
    <mergeCell ref="AD664:AG664"/>
    <mergeCell ref="AD660:AG660"/>
    <mergeCell ref="AD661:AG661"/>
    <mergeCell ref="AD654:AG654"/>
    <mergeCell ref="AD657:AG657"/>
    <mergeCell ref="C636:J636"/>
    <mergeCell ref="C630:J630"/>
    <mergeCell ref="C631:J631"/>
    <mergeCell ref="C606:L606"/>
    <mergeCell ref="E581:H581"/>
    <mergeCell ref="C643:C650"/>
    <mergeCell ref="Y582:AB582"/>
    <mergeCell ref="AD582:AG582"/>
    <mergeCell ref="E653:H653"/>
    <mergeCell ref="Y653:AB653"/>
    <mergeCell ref="AD653:AG653"/>
    <mergeCell ref="E645:H645"/>
    <mergeCell ref="C635:J635"/>
    <mergeCell ref="C619:J619"/>
    <mergeCell ref="C623:L623"/>
    <mergeCell ref="X623:X624"/>
    <mergeCell ref="Y623:Y624"/>
    <mergeCell ref="X643:AB643"/>
    <mergeCell ref="AC643:AG643"/>
    <mergeCell ref="W606:AE606"/>
    <mergeCell ref="C629:J629"/>
    <mergeCell ref="C602:N602"/>
    <mergeCell ref="W602:AH602"/>
    <mergeCell ref="AB623:AB624"/>
    <mergeCell ref="AH651:AI651"/>
    <mergeCell ref="E649:H649"/>
    <mergeCell ref="Y649:AB649"/>
    <mergeCell ref="AD649:AG649"/>
    <mergeCell ref="Y650:AB650"/>
    <mergeCell ref="AD650:AG650"/>
    <mergeCell ref="D651:H651"/>
    <mergeCell ref="X651:AB651"/>
    <mergeCell ref="AC651:AG651"/>
    <mergeCell ref="W643:W650"/>
    <mergeCell ref="E646:H646"/>
    <mergeCell ref="E650:H650"/>
    <mergeCell ref="Y646:AB646"/>
    <mergeCell ref="AD646:AG646"/>
    <mergeCell ref="E647:H647"/>
    <mergeCell ref="Y647:AB647"/>
    <mergeCell ref="AH643:AI643"/>
    <mergeCell ref="E644:H644"/>
    <mergeCell ref="AD647:AG647"/>
    <mergeCell ref="Y645:AB645"/>
    <mergeCell ref="Y648:AB648"/>
    <mergeCell ref="AD648:AG648"/>
    <mergeCell ref="E648:H648"/>
    <mergeCell ref="W651:W664"/>
    <mergeCell ref="Y580:AB580"/>
    <mergeCell ref="AD580:AG580"/>
    <mergeCell ref="Y578:AB578"/>
    <mergeCell ref="AD578:AG578"/>
    <mergeCell ref="Y573:AB573"/>
    <mergeCell ref="AD573:AG573"/>
    <mergeCell ref="E574:H574"/>
    <mergeCell ref="Y574:AB574"/>
    <mergeCell ref="AD574:AG574"/>
    <mergeCell ref="AD577:AG577"/>
    <mergeCell ref="AD576:AG576"/>
    <mergeCell ref="D572:H572"/>
    <mergeCell ref="E575:H575"/>
    <mergeCell ref="E492:H492"/>
    <mergeCell ref="E499:H499"/>
    <mergeCell ref="C618:J618"/>
    <mergeCell ref="E579:H579"/>
    <mergeCell ref="E580:H580"/>
    <mergeCell ref="E577:H577"/>
    <mergeCell ref="Y577:AB577"/>
    <mergeCell ref="Y576:AB576"/>
    <mergeCell ref="Y581:AB581"/>
    <mergeCell ref="C571:C582"/>
    <mergeCell ref="W571:W582"/>
    <mergeCell ref="D571:H571"/>
    <mergeCell ref="X571:AB571"/>
    <mergeCell ref="E573:H573"/>
    <mergeCell ref="E582:H582"/>
    <mergeCell ref="Y498:AB498"/>
    <mergeCell ref="Y497:AB497"/>
    <mergeCell ref="AB544:AB545"/>
    <mergeCell ref="C563:C570"/>
    <mergeCell ref="D563:H563"/>
    <mergeCell ref="I563:J563"/>
    <mergeCell ref="L563:N563"/>
    <mergeCell ref="C529:L529"/>
    <mergeCell ref="E497:H497"/>
    <mergeCell ref="D489:H489"/>
    <mergeCell ref="AD366:AG366"/>
    <mergeCell ref="E367:H367"/>
    <mergeCell ref="AD376:AG376"/>
    <mergeCell ref="Y378:AB378"/>
    <mergeCell ref="AD378:AG378"/>
    <mergeCell ref="Y379:AB379"/>
    <mergeCell ref="AD379:AG379"/>
    <mergeCell ref="Y380:AB380"/>
    <mergeCell ref="AD380:AG380"/>
    <mergeCell ref="Y384:AB384"/>
    <mergeCell ref="AD382:AG382"/>
    <mergeCell ref="Y383:AB383"/>
    <mergeCell ref="AD384:AG384"/>
    <mergeCell ref="K442:M442"/>
    <mergeCell ref="K446:M446"/>
    <mergeCell ref="AC377:AG377"/>
    <mergeCell ref="Y374:AB374"/>
    <mergeCell ref="E483:H483"/>
    <mergeCell ref="X472:AB472"/>
    <mergeCell ref="C451:J451"/>
    <mergeCell ref="E474:H474"/>
    <mergeCell ref="AL32:AM32"/>
    <mergeCell ref="AO32:AP32"/>
    <mergeCell ref="W6:AE6"/>
    <mergeCell ref="W10:AE10"/>
    <mergeCell ref="E90:H90"/>
    <mergeCell ref="E88:H88"/>
    <mergeCell ref="E87:H87"/>
    <mergeCell ref="E86:H86"/>
    <mergeCell ref="D84:H84"/>
    <mergeCell ref="E89:H89"/>
    <mergeCell ref="C6:K6"/>
    <mergeCell ref="C10:L10"/>
    <mergeCell ref="C63:J63"/>
    <mergeCell ref="C64:J64"/>
    <mergeCell ref="C65:J65"/>
    <mergeCell ref="AD88:AG88"/>
    <mergeCell ref="Y86:AB86"/>
    <mergeCell ref="C77:J77"/>
    <mergeCell ref="W37:AH37"/>
    <mergeCell ref="AL60:AL61"/>
    <mergeCell ref="C41:L41"/>
    <mergeCell ref="C76:J76"/>
    <mergeCell ref="AK60:AK61"/>
    <mergeCell ref="AD86:AG86"/>
    <mergeCell ref="X60:X61"/>
    <mergeCell ref="W41:AE41"/>
    <mergeCell ref="Y60:Y61"/>
    <mergeCell ref="Z60:Z61"/>
    <mergeCell ref="AA60:AA61"/>
    <mergeCell ref="AC60:AC61"/>
    <mergeCell ref="AJ60:AJ61"/>
    <mergeCell ref="AB60:AB61"/>
    <mergeCell ref="C55:J55"/>
    <mergeCell ref="C56:J56"/>
    <mergeCell ref="AD60:AD61"/>
    <mergeCell ref="AE60:AF60"/>
    <mergeCell ref="AG60:AH60"/>
    <mergeCell ref="M85:N85"/>
    <mergeCell ref="K62:M62"/>
    <mergeCell ref="K68:M68"/>
    <mergeCell ref="C71:J71"/>
    <mergeCell ref="D85:H85"/>
    <mergeCell ref="X152:X153"/>
    <mergeCell ref="Y152:Y153"/>
    <mergeCell ref="Z152:Z153"/>
    <mergeCell ref="AA152:AA153"/>
    <mergeCell ref="D96:H96"/>
    <mergeCell ref="W95:W106"/>
    <mergeCell ref="Y98:AB98"/>
    <mergeCell ref="X95:AB95"/>
    <mergeCell ref="Y92:AB92"/>
    <mergeCell ref="E94:H94"/>
    <mergeCell ref="W84:W94"/>
    <mergeCell ref="E91:H91"/>
    <mergeCell ref="Y91:AB91"/>
    <mergeCell ref="K85:L85"/>
    <mergeCell ref="D135:L135"/>
    <mergeCell ref="D136:L136"/>
    <mergeCell ref="D137:L137"/>
    <mergeCell ref="E104:H104"/>
    <mergeCell ref="C126:N126"/>
    <mergeCell ref="AC84:AG84"/>
    <mergeCell ref="AD89:AG89"/>
    <mergeCell ref="Y90:AB90"/>
    <mergeCell ref="AD90:AG90"/>
    <mergeCell ref="Y85:AB85"/>
    <mergeCell ref="AD85:AG85"/>
    <mergeCell ref="AH84:AI84"/>
    <mergeCell ref="X84:AB84"/>
    <mergeCell ref="AD87:AG87"/>
    <mergeCell ref="Y88:AB88"/>
    <mergeCell ref="AH95:AI95"/>
    <mergeCell ref="W130:AE130"/>
    <mergeCell ref="AC152:AC153"/>
    <mergeCell ref="AD152:AD153"/>
    <mergeCell ref="AE152:AF152"/>
    <mergeCell ref="Y87:AB87"/>
    <mergeCell ref="AG152:AH152"/>
    <mergeCell ref="AD98:AG98"/>
    <mergeCell ref="AD99:AG99"/>
    <mergeCell ref="AD97:AG97"/>
    <mergeCell ref="AD92:AG92"/>
    <mergeCell ref="Y93:AB93"/>
    <mergeCell ref="AD93:AG93"/>
    <mergeCell ref="AD102:AG102"/>
    <mergeCell ref="AD100:AG100"/>
    <mergeCell ref="Y100:AB100"/>
    <mergeCell ref="Y94:AB94"/>
    <mergeCell ref="AD94:AG94"/>
    <mergeCell ref="AC95:AG95"/>
    <mergeCell ref="Y96:AB96"/>
    <mergeCell ref="AD96:AG96"/>
    <mergeCell ref="Y97:AB97"/>
    <mergeCell ref="Y102:AB102"/>
    <mergeCell ref="Y99:AB99"/>
    <mergeCell ref="C263:J263"/>
    <mergeCell ref="D240:L240"/>
    <mergeCell ref="D241:L241"/>
    <mergeCell ref="D242:L242"/>
    <mergeCell ref="D243:L243"/>
    <mergeCell ref="D244:L244"/>
    <mergeCell ref="D245:L245"/>
    <mergeCell ref="E193:H193"/>
    <mergeCell ref="E192:H192"/>
    <mergeCell ref="C259:J259"/>
    <mergeCell ref="C262:J262"/>
    <mergeCell ref="C234:L234"/>
    <mergeCell ref="E205:H205"/>
    <mergeCell ref="E198:H198"/>
    <mergeCell ref="C261:J261"/>
    <mergeCell ref="C260:J260"/>
    <mergeCell ref="D238:L238"/>
    <mergeCell ref="E196:H196"/>
    <mergeCell ref="C190:C206"/>
    <mergeCell ref="D239:L239"/>
    <mergeCell ref="C256:J256"/>
    <mergeCell ref="D190:H190"/>
    <mergeCell ref="E197:H197"/>
    <mergeCell ref="C249:J249"/>
    <mergeCell ref="AH285:AI285"/>
    <mergeCell ref="D278:H278"/>
    <mergeCell ref="E281:H281"/>
    <mergeCell ref="X278:AB278"/>
    <mergeCell ref="AC278:AG278"/>
    <mergeCell ref="E282:H282"/>
    <mergeCell ref="Y282:AB282"/>
    <mergeCell ref="AD282:AG282"/>
    <mergeCell ref="E283:H283"/>
    <mergeCell ref="Y283:AB283"/>
    <mergeCell ref="AD283:AG283"/>
    <mergeCell ref="Y284:AB284"/>
    <mergeCell ref="AD284:AG284"/>
    <mergeCell ref="X285:AB285"/>
    <mergeCell ref="AC285:AG285"/>
    <mergeCell ref="D285:H285"/>
    <mergeCell ref="K278:N278"/>
    <mergeCell ref="AD281:AG281"/>
    <mergeCell ref="AD279:AG279"/>
    <mergeCell ref="Y279:AB279"/>
    <mergeCell ref="W278:W284"/>
    <mergeCell ref="AD280:AG280"/>
    <mergeCell ref="Y281:AB281"/>
    <mergeCell ref="W234:AE234"/>
    <mergeCell ref="X254:X255"/>
    <mergeCell ref="AA254:AA255"/>
    <mergeCell ref="Y202:AB202"/>
    <mergeCell ref="Y203:AB203"/>
    <mergeCell ref="Y204:AB204"/>
    <mergeCell ref="AD204:AG204"/>
    <mergeCell ref="AB254:AB255"/>
    <mergeCell ref="Y205:AB205"/>
    <mergeCell ref="Y206:AB206"/>
    <mergeCell ref="AC254:AC255"/>
    <mergeCell ref="AD254:AD255"/>
    <mergeCell ref="AE254:AF254"/>
    <mergeCell ref="AG254:AH254"/>
    <mergeCell ref="AD206:AG206"/>
    <mergeCell ref="W190:W206"/>
    <mergeCell ref="Y194:AB194"/>
    <mergeCell ref="AD194:AG194"/>
    <mergeCell ref="W230:AH230"/>
    <mergeCell ref="AC190:AG190"/>
    <mergeCell ref="AD197:AG197"/>
    <mergeCell ref="AH190:AI190"/>
    <mergeCell ref="AD192:AG192"/>
    <mergeCell ref="X190:AB190"/>
    <mergeCell ref="E288:H288"/>
    <mergeCell ref="W285:W301"/>
    <mergeCell ref="AD297:AG297"/>
    <mergeCell ref="Y292:AB292"/>
    <mergeCell ref="Y301:AB301"/>
    <mergeCell ref="AD301:AG301"/>
    <mergeCell ref="Y299:AB299"/>
    <mergeCell ref="AD299:AG299"/>
    <mergeCell ref="E300:H300"/>
    <mergeCell ref="Y300:AB300"/>
    <mergeCell ref="AD300:AG300"/>
    <mergeCell ref="AD292:AG292"/>
    <mergeCell ref="Y294:AB294"/>
    <mergeCell ref="AD294:AG294"/>
    <mergeCell ref="Y286:AB286"/>
    <mergeCell ref="AD286:AG286"/>
    <mergeCell ref="E299:H299"/>
    <mergeCell ref="E291:H291"/>
    <mergeCell ref="E289:H289"/>
    <mergeCell ref="E290:H290"/>
    <mergeCell ref="AD372:AG372"/>
    <mergeCell ref="Y373:AB373"/>
    <mergeCell ref="AD368:AG368"/>
    <mergeCell ref="Y369:AB369"/>
    <mergeCell ref="AD365:AG365"/>
    <mergeCell ref="Y370:AB370"/>
    <mergeCell ref="W364:W376"/>
    <mergeCell ref="Y287:AB287"/>
    <mergeCell ref="K286:L286"/>
    <mergeCell ref="Y291:AB291"/>
    <mergeCell ref="AD291:AG291"/>
    <mergeCell ref="Y288:AB288"/>
    <mergeCell ref="AD288:AG288"/>
    <mergeCell ref="AD287:AG287"/>
    <mergeCell ref="AD369:AG369"/>
    <mergeCell ref="W326:AE326"/>
    <mergeCell ref="Y366:AB366"/>
    <mergeCell ref="Y298:AB298"/>
    <mergeCell ref="AD298:AG298"/>
    <mergeCell ref="C326:L326"/>
    <mergeCell ref="Y343:Y344"/>
    <mergeCell ref="D332:L332"/>
    <mergeCell ref="W322:AH322"/>
    <mergeCell ref="AA343:AA344"/>
    <mergeCell ref="C352:J352"/>
    <mergeCell ref="E366:H366"/>
    <mergeCell ref="C357:J357"/>
    <mergeCell ref="D364:H364"/>
    <mergeCell ref="E371:H371"/>
    <mergeCell ref="Y371:AB371"/>
    <mergeCell ref="Y289:AB289"/>
    <mergeCell ref="AD289:AG289"/>
    <mergeCell ref="Y290:AB290"/>
    <mergeCell ref="AD290:AG290"/>
    <mergeCell ref="E294:H294"/>
    <mergeCell ref="E301:H301"/>
    <mergeCell ref="E297:H297"/>
    <mergeCell ref="Y293:AB293"/>
    <mergeCell ref="AD293:AG293"/>
    <mergeCell ref="Y295:AB295"/>
    <mergeCell ref="Y296:AB296"/>
    <mergeCell ref="AD295:AG295"/>
    <mergeCell ref="E296:H296"/>
    <mergeCell ref="E295:H295"/>
    <mergeCell ref="E292:H292"/>
    <mergeCell ref="AD296:AG296"/>
    <mergeCell ref="Y297:AB297"/>
    <mergeCell ref="E298:H298"/>
    <mergeCell ref="C339:J339"/>
    <mergeCell ref="D331:L331"/>
    <mergeCell ref="AE343:AF343"/>
    <mergeCell ref="AG343:AH343"/>
    <mergeCell ref="AC343:AC344"/>
    <mergeCell ref="AD343:AD344"/>
    <mergeCell ref="X343:X344"/>
    <mergeCell ref="Z343:Z344"/>
    <mergeCell ref="AB343:AB344"/>
    <mergeCell ref="D421:L421"/>
    <mergeCell ref="C411:N411"/>
    <mergeCell ref="D419:L419"/>
    <mergeCell ref="E382:H382"/>
    <mergeCell ref="Y382:AB382"/>
    <mergeCell ref="E388:H388"/>
    <mergeCell ref="Y388:AB388"/>
    <mergeCell ref="E385:H385"/>
    <mergeCell ref="E387:H387"/>
    <mergeCell ref="Y391:AB391"/>
    <mergeCell ref="C415:L415"/>
    <mergeCell ref="C377:C391"/>
    <mergeCell ref="E391:H391"/>
    <mergeCell ref="E386:H386"/>
    <mergeCell ref="E384:H384"/>
    <mergeCell ref="AD484:AG484"/>
    <mergeCell ref="AD487:AG487"/>
    <mergeCell ref="C449:J449"/>
    <mergeCell ref="C450:J450"/>
    <mergeCell ref="D473:H473"/>
    <mergeCell ref="AD485:AG485"/>
    <mergeCell ref="Y486:AB486"/>
    <mergeCell ref="AD486:AG486"/>
    <mergeCell ref="K365:L365"/>
    <mergeCell ref="M365:N365"/>
    <mergeCell ref="E484:H484"/>
    <mergeCell ref="Y484:AB484"/>
    <mergeCell ref="E485:H485"/>
    <mergeCell ref="C464:J464"/>
    <mergeCell ref="M378:N378"/>
    <mergeCell ref="X433:X434"/>
    <mergeCell ref="Y433:Y434"/>
    <mergeCell ref="AD483:AG483"/>
    <mergeCell ref="AD482:AG482"/>
    <mergeCell ref="E379:H379"/>
    <mergeCell ref="E380:H380"/>
    <mergeCell ref="E373:H373"/>
    <mergeCell ref="C428:J428"/>
    <mergeCell ref="K377:N377"/>
    <mergeCell ref="Y191:AB191"/>
    <mergeCell ref="AD191:AG191"/>
    <mergeCell ref="D191:H191"/>
    <mergeCell ref="AH563:AI563"/>
    <mergeCell ref="C443:J443"/>
    <mergeCell ref="C444:J444"/>
    <mergeCell ref="C445:J445"/>
    <mergeCell ref="C446:J446"/>
    <mergeCell ref="C447:J447"/>
    <mergeCell ref="AH489:AI489"/>
    <mergeCell ref="X489:AB489"/>
    <mergeCell ref="AC489:AG489"/>
    <mergeCell ref="AH472:AI472"/>
    <mergeCell ref="Y475:AB475"/>
    <mergeCell ref="AD475:AG475"/>
    <mergeCell ref="Y479:AB479"/>
    <mergeCell ref="C463:J463"/>
    <mergeCell ref="R463:U463"/>
    <mergeCell ref="C456:J456"/>
    <mergeCell ref="Y476:AB476"/>
    <mergeCell ref="E475:H475"/>
    <mergeCell ref="C258:J258"/>
    <mergeCell ref="Y195:AB195"/>
    <mergeCell ref="AD195:AG195"/>
    <mergeCell ref="Y198:AB198"/>
    <mergeCell ref="AD198:AG198"/>
    <mergeCell ref="E195:H195"/>
    <mergeCell ref="E206:H206"/>
    <mergeCell ref="AD201:AG201"/>
    <mergeCell ref="AD202:AG202"/>
    <mergeCell ref="AD203:AG203"/>
    <mergeCell ref="AD199:AG199"/>
    <mergeCell ref="AD200:AG200"/>
    <mergeCell ref="Y193:AB193"/>
    <mergeCell ref="Y197:AB197"/>
    <mergeCell ref="AD193:AG193"/>
    <mergeCell ref="E293:H293"/>
    <mergeCell ref="C350:J350"/>
    <mergeCell ref="K279:L279"/>
    <mergeCell ref="M279:N279"/>
    <mergeCell ref="K285:N285"/>
    <mergeCell ref="C454:J454"/>
    <mergeCell ref="C435:J435"/>
    <mergeCell ref="K436:M436"/>
    <mergeCell ref="K450:M450"/>
    <mergeCell ref="C439:J439"/>
    <mergeCell ref="C442:J442"/>
    <mergeCell ref="C448:J448"/>
    <mergeCell ref="C440:J440"/>
    <mergeCell ref="C453:J453"/>
    <mergeCell ref="C437:J437"/>
    <mergeCell ref="C438:J438"/>
    <mergeCell ref="E287:H287"/>
    <mergeCell ref="C278:C284"/>
    <mergeCell ref="D279:H279"/>
    <mergeCell ref="D286:H286"/>
    <mergeCell ref="C322:N322"/>
    <mergeCell ref="C250:J250"/>
    <mergeCell ref="C254:L254"/>
    <mergeCell ref="K435:M435"/>
    <mergeCell ref="E390:H390"/>
    <mergeCell ref="C271:J271"/>
    <mergeCell ref="C257:J257"/>
    <mergeCell ref="D377:H377"/>
    <mergeCell ref="C436:J436"/>
    <mergeCell ref="M286:N286"/>
    <mergeCell ref="E383:H383"/>
    <mergeCell ref="C347:J347"/>
    <mergeCell ref="E368:H368"/>
    <mergeCell ref="D424:L424"/>
    <mergeCell ref="C270:J270"/>
    <mergeCell ref="C265:J265"/>
    <mergeCell ref="D422:L422"/>
    <mergeCell ref="D423:L423"/>
    <mergeCell ref="C348:J348"/>
    <mergeCell ref="C343:L343"/>
    <mergeCell ref="C356:J356"/>
    <mergeCell ref="C349:J349"/>
    <mergeCell ref="E381:H381"/>
    <mergeCell ref="C364:C376"/>
    <mergeCell ref="D420:L420"/>
    <mergeCell ref="C452:J452"/>
    <mergeCell ref="C266:J266"/>
    <mergeCell ref="E280:H280"/>
    <mergeCell ref="D330:L330"/>
    <mergeCell ref="C433:L433"/>
    <mergeCell ref="C429:J429"/>
    <mergeCell ref="C457:J457"/>
    <mergeCell ref="C459:J459"/>
    <mergeCell ref="C264:J264"/>
    <mergeCell ref="E284:H284"/>
    <mergeCell ref="C338:J338"/>
    <mergeCell ref="C455:J455"/>
    <mergeCell ref="C458:J458"/>
    <mergeCell ref="K364:N364"/>
    <mergeCell ref="D365:H365"/>
    <mergeCell ref="D378:H378"/>
    <mergeCell ref="E370:H370"/>
    <mergeCell ref="C346:J346"/>
    <mergeCell ref="C351:J351"/>
    <mergeCell ref="E369:H369"/>
    <mergeCell ref="E376:H376"/>
    <mergeCell ref="E372:H372"/>
    <mergeCell ref="D333:L333"/>
    <mergeCell ref="D334:L334"/>
  </mergeCells>
  <conditionalFormatting sqref="AN97:AO102 AN86:AO91 AN192:AO197 AH86:AI94 AH97:AI103 AH192:AI204 AH106:AI106 AH178:AI189 AN178:AO189 AH206:AI206 AH280:AI284 AH287:AI301 AH366:AI376 AH491:AI505 AN280:AO284 AN366:AO371 AH379:AI389 AH391:AI391 AN474:AO479 AH474:AI483 AH488:AI488 AN573:AO578 AN565:AO570 AH573:AI582 AN653:AO658 AN645:AO650 AH653:AI664 AN106:AO106 AN206:AO206">
    <cfRule type="cellIs" dxfId="1511" priority="495" operator="equal">
      <formula>$AM$16</formula>
    </cfRule>
    <cfRule type="cellIs" dxfId="1510" priority="496" operator="equal">
      <formula>$AM$15</formula>
    </cfRule>
    <cfRule type="cellIs" dxfId="1509" priority="497" operator="equal">
      <formula>$AM$14</formula>
    </cfRule>
  </conditionalFormatting>
  <conditionalFormatting sqref="AN97:AO102 AN86:AO91 AN192:AO197 AH86:AI94 AH97:AI103 AH192:AI204 AH106:AI106 AH178:AI189 AN178:AO189 AH206:AI206 AH280:AI284 AH287:AI301 AH366:AI376 AH491:AI505 AN280:AO284 AN366:AO371 AH379:AI389 AH391:AI391 AN474:AO479 AH474:AI483 AH488:AI488 AN573:AO578 AN565:AO570 AH573:AI582 AN653:AO658 AN645:AO650 AH653:AI664 AN106:AO106 AN206:AO206">
    <cfRule type="cellIs" dxfId="1508" priority="507" operator="equal">
      <formula>$AM$13</formula>
    </cfRule>
  </conditionalFormatting>
  <conditionalFormatting sqref="AN287:AO292">
    <cfRule type="cellIs" dxfId="1507" priority="330" operator="equal">
      <formula>$AM$16</formula>
    </cfRule>
    <cfRule type="cellIs" dxfId="1506" priority="331" operator="equal">
      <formula>$AM$15</formula>
    </cfRule>
    <cfRule type="cellIs" dxfId="1505" priority="332" operator="equal">
      <formula>$AM$14</formula>
    </cfRule>
  </conditionalFormatting>
  <conditionalFormatting sqref="AN287:AO292">
    <cfRule type="cellIs" dxfId="1504" priority="333" operator="equal">
      <formula>$AM$13</formula>
    </cfRule>
  </conditionalFormatting>
  <conditionalFormatting sqref="AN379:AO384">
    <cfRule type="cellIs" dxfId="1503" priority="322" operator="equal">
      <formula>$AM$16</formula>
    </cfRule>
    <cfRule type="cellIs" dxfId="1502" priority="323" operator="equal">
      <formula>$AM$15</formula>
    </cfRule>
    <cfRule type="cellIs" dxfId="1501" priority="324" operator="equal">
      <formula>$AM$14</formula>
    </cfRule>
  </conditionalFormatting>
  <conditionalFormatting sqref="AN379:AO384">
    <cfRule type="cellIs" dxfId="1500" priority="325" operator="equal">
      <formula>$AM$13</formula>
    </cfRule>
  </conditionalFormatting>
  <conditionalFormatting sqref="AN491:AO496">
    <cfRule type="cellIs" dxfId="1499" priority="314" operator="equal">
      <formula>$AM$16</formula>
    </cfRule>
    <cfRule type="cellIs" dxfId="1498" priority="315" operator="equal">
      <formula>$AM$15</formula>
    </cfRule>
    <cfRule type="cellIs" dxfId="1497" priority="316" operator="equal">
      <formula>$AM$14</formula>
    </cfRule>
  </conditionalFormatting>
  <conditionalFormatting sqref="AN491:AO496">
    <cfRule type="cellIs" dxfId="1496" priority="317" operator="equal">
      <formula>$AM$13</formula>
    </cfRule>
  </conditionalFormatting>
  <conditionalFormatting sqref="AH565:AI570">
    <cfRule type="cellIs" dxfId="1495" priority="310" operator="equal">
      <formula>$AM$16</formula>
    </cfRule>
    <cfRule type="cellIs" dxfId="1494" priority="311" operator="equal">
      <formula>$AM$15</formula>
    </cfRule>
    <cfRule type="cellIs" dxfId="1493" priority="312" operator="equal">
      <formula>$AM$14</formula>
    </cfRule>
  </conditionalFormatting>
  <conditionalFormatting sqref="AH565:AI570">
    <cfRule type="cellIs" dxfId="1492" priority="313" operator="equal">
      <formula>$AM$13</formula>
    </cfRule>
  </conditionalFormatting>
  <conditionalFormatting sqref="AH645:AI650">
    <cfRule type="cellIs" dxfId="1491" priority="306" operator="equal">
      <formula>$AM$16</formula>
    </cfRule>
    <cfRule type="cellIs" dxfId="1490" priority="307" operator="equal">
      <formula>$AM$15</formula>
    </cfRule>
    <cfRule type="cellIs" dxfId="1489" priority="308" operator="equal">
      <formula>$AM$14</formula>
    </cfRule>
  </conditionalFormatting>
  <conditionalFormatting sqref="AH645:AI650">
    <cfRule type="cellIs" dxfId="1488" priority="309" operator="equal">
      <formula>$AM$13</formula>
    </cfRule>
  </conditionalFormatting>
  <conditionalFormatting sqref="AN92:AO93">
    <cfRule type="cellIs" dxfId="1487" priority="302" operator="equal">
      <formula>$AM$16</formula>
    </cfRule>
    <cfRule type="cellIs" dxfId="1486" priority="303" operator="equal">
      <formula>$AM$15</formula>
    </cfRule>
    <cfRule type="cellIs" dxfId="1485" priority="304" operator="equal">
      <formula>$AM$14</formula>
    </cfRule>
  </conditionalFormatting>
  <conditionalFormatting sqref="AN92:AO93">
    <cfRule type="cellIs" dxfId="1484" priority="305" operator="equal">
      <formula>$AM$13</formula>
    </cfRule>
  </conditionalFormatting>
  <conditionalFormatting sqref="AN103:AO103">
    <cfRule type="cellIs" dxfId="1483" priority="298" operator="equal">
      <formula>$AM$16</formula>
    </cfRule>
    <cfRule type="cellIs" dxfId="1482" priority="299" operator="equal">
      <formula>$AM$15</formula>
    </cfRule>
    <cfRule type="cellIs" dxfId="1481" priority="300" operator="equal">
      <formula>$AM$14</formula>
    </cfRule>
  </conditionalFormatting>
  <conditionalFormatting sqref="AN103:AO103">
    <cfRule type="cellIs" dxfId="1480" priority="301" operator="equal">
      <formula>$AM$13</formula>
    </cfRule>
  </conditionalFormatting>
  <conditionalFormatting sqref="AN198:AO204">
    <cfRule type="cellIs" dxfId="1479" priority="290" operator="equal">
      <formula>$AM$16</formula>
    </cfRule>
    <cfRule type="cellIs" dxfId="1478" priority="291" operator="equal">
      <formula>$AM$15</formula>
    </cfRule>
    <cfRule type="cellIs" dxfId="1477" priority="292" operator="equal">
      <formula>$AM$14</formula>
    </cfRule>
  </conditionalFormatting>
  <conditionalFormatting sqref="AN198:AO204">
    <cfRule type="cellIs" dxfId="1476" priority="293" operator="equal">
      <formula>$AM$13</formula>
    </cfRule>
  </conditionalFormatting>
  <conditionalFormatting sqref="AN94:AO94">
    <cfRule type="cellIs" dxfId="1475" priority="286" operator="equal">
      <formula>$AM$16</formula>
    </cfRule>
    <cfRule type="cellIs" dxfId="1474" priority="287" operator="equal">
      <formula>$AM$15</formula>
    </cfRule>
    <cfRule type="cellIs" dxfId="1473" priority="288" operator="equal">
      <formula>$AM$14</formula>
    </cfRule>
  </conditionalFormatting>
  <conditionalFormatting sqref="AN94:AO94">
    <cfRule type="cellIs" dxfId="1472" priority="289" operator="equal">
      <formula>$AM$13</formula>
    </cfRule>
  </conditionalFormatting>
  <conditionalFormatting sqref="AN293:AO293">
    <cfRule type="cellIs" dxfId="1471" priority="266" operator="equal">
      <formula>$AM$16</formula>
    </cfRule>
    <cfRule type="cellIs" dxfId="1470" priority="267" operator="equal">
      <formula>$AM$15</formula>
    </cfRule>
    <cfRule type="cellIs" dxfId="1469" priority="268" operator="equal">
      <formula>$AM$14</formula>
    </cfRule>
  </conditionalFormatting>
  <conditionalFormatting sqref="AN293:AO293">
    <cfRule type="cellIs" dxfId="1468" priority="269" operator="equal">
      <formula>$AM$13</formula>
    </cfRule>
  </conditionalFormatting>
  <conditionalFormatting sqref="AN294:AO294">
    <cfRule type="cellIs" dxfId="1467" priority="262" operator="equal">
      <formula>$AM$16</formula>
    </cfRule>
    <cfRule type="cellIs" dxfId="1466" priority="263" operator="equal">
      <formula>$AM$15</formula>
    </cfRule>
    <cfRule type="cellIs" dxfId="1465" priority="264" operator="equal">
      <formula>$AM$14</formula>
    </cfRule>
  </conditionalFormatting>
  <conditionalFormatting sqref="AN294:AO294">
    <cfRule type="cellIs" dxfId="1464" priority="265" operator="equal">
      <formula>$AM$13</formula>
    </cfRule>
  </conditionalFormatting>
  <conditionalFormatting sqref="AN295:AO295">
    <cfRule type="cellIs" dxfId="1463" priority="258" operator="equal">
      <formula>$AM$16</formula>
    </cfRule>
    <cfRule type="cellIs" dxfId="1462" priority="259" operator="equal">
      <formula>$AM$15</formula>
    </cfRule>
    <cfRule type="cellIs" dxfId="1461" priority="260" operator="equal">
      <formula>$AM$14</formula>
    </cfRule>
  </conditionalFormatting>
  <conditionalFormatting sqref="AN295:AO295">
    <cfRule type="cellIs" dxfId="1460" priority="261" operator="equal">
      <formula>$AM$13</formula>
    </cfRule>
  </conditionalFormatting>
  <conditionalFormatting sqref="AN296:AO296">
    <cfRule type="cellIs" dxfId="1459" priority="254" operator="equal">
      <formula>$AM$16</formula>
    </cfRule>
    <cfRule type="cellIs" dxfId="1458" priority="255" operator="equal">
      <formula>$AM$15</formula>
    </cfRule>
    <cfRule type="cellIs" dxfId="1457" priority="256" operator="equal">
      <formula>$AM$14</formula>
    </cfRule>
  </conditionalFormatting>
  <conditionalFormatting sqref="AN296:AO296">
    <cfRule type="cellIs" dxfId="1456" priority="257" operator="equal">
      <formula>$AM$13</formula>
    </cfRule>
  </conditionalFormatting>
  <conditionalFormatting sqref="AN297:AO297">
    <cfRule type="cellIs" dxfId="1455" priority="250" operator="equal">
      <formula>$AM$16</formula>
    </cfRule>
    <cfRule type="cellIs" dxfId="1454" priority="251" operator="equal">
      <formula>$AM$15</formula>
    </cfRule>
    <cfRule type="cellIs" dxfId="1453" priority="252" operator="equal">
      <formula>$AM$14</formula>
    </cfRule>
  </conditionalFormatting>
  <conditionalFormatting sqref="AN297:AO297">
    <cfRule type="cellIs" dxfId="1452" priority="253" operator="equal">
      <formula>$AM$13</formula>
    </cfRule>
  </conditionalFormatting>
  <conditionalFormatting sqref="AN301:AO301">
    <cfRule type="cellIs" dxfId="1451" priority="230" operator="equal">
      <formula>$AM$16</formula>
    </cfRule>
    <cfRule type="cellIs" dxfId="1450" priority="231" operator="equal">
      <formula>$AM$15</formula>
    </cfRule>
    <cfRule type="cellIs" dxfId="1449" priority="232" operator="equal">
      <formula>$AM$14</formula>
    </cfRule>
  </conditionalFormatting>
  <conditionalFormatting sqref="AN301:AO301">
    <cfRule type="cellIs" dxfId="1448" priority="233" operator="equal">
      <formula>$AM$13</formula>
    </cfRule>
  </conditionalFormatting>
  <conditionalFormatting sqref="AN376:AO376">
    <cfRule type="cellIs" dxfId="1447" priority="226" operator="equal">
      <formula>$AM$16</formula>
    </cfRule>
    <cfRule type="cellIs" dxfId="1446" priority="227" operator="equal">
      <formula>$AM$15</formula>
    </cfRule>
    <cfRule type="cellIs" dxfId="1445" priority="228" operator="equal">
      <formula>$AM$14</formula>
    </cfRule>
  </conditionalFormatting>
  <conditionalFormatting sqref="AN376:AO376">
    <cfRule type="cellIs" dxfId="1444" priority="229" operator="equal">
      <formula>$AM$13</formula>
    </cfRule>
  </conditionalFormatting>
  <conditionalFormatting sqref="AN298:AO298">
    <cfRule type="cellIs" dxfId="1443" priority="246" operator="equal">
      <formula>$AM$16</formula>
    </cfRule>
    <cfRule type="cellIs" dxfId="1442" priority="247" operator="equal">
      <formula>$AM$15</formula>
    </cfRule>
    <cfRule type="cellIs" dxfId="1441" priority="248" operator="equal">
      <formula>$AM$14</formula>
    </cfRule>
  </conditionalFormatting>
  <conditionalFormatting sqref="AN298:AO298">
    <cfRule type="cellIs" dxfId="1440" priority="249" operator="equal">
      <formula>$AM$13</formula>
    </cfRule>
  </conditionalFormatting>
  <conditionalFormatting sqref="AN299:AO299">
    <cfRule type="cellIs" dxfId="1439" priority="242" operator="equal">
      <formula>$AM$16</formula>
    </cfRule>
    <cfRule type="cellIs" dxfId="1438" priority="243" operator="equal">
      <formula>$AM$15</formula>
    </cfRule>
    <cfRule type="cellIs" dxfId="1437" priority="244" operator="equal">
      <formula>$AM$14</formula>
    </cfRule>
  </conditionalFormatting>
  <conditionalFormatting sqref="AN299:AO299">
    <cfRule type="cellIs" dxfId="1436" priority="245" operator="equal">
      <formula>$AM$13</formula>
    </cfRule>
  </conditionalFormatting>
  <conditionalFormatting sqref="AN300:AO300">
    <cfRule type="cellIs" dxfId="1435" priority="238" operator="equal">
      <formula>$AM$16</formula>
    </cfRule>
    <cfRule type="cellIs" dxfId="1434" priority="239" operator="equal">
      <formula>$AM$15</formula>
    </cfRule>
    <cfRule type="cellIs" dxfId="1433" priority="240" operator="equal">
      <formula>$AM$14</formula>
    </cfRule>
  </conditionalFormatting>
  <conditionalFormatting sqref="AN300:AO300">
    <cfRule type="cellIs" dxfId="1432" priority="241" operator="equal">
      <formula>$AM$13</formula>
    </cfRule>
  </conditionalFormatting>
  <conditionalFormatting sqref="AN372:AO372">
    <cfRule type="cellIs" dxfId="1431" priority="214" operator="equal">
      <formula>$AM$16</formula>
    </cfRule>
    <cfRule type="cellIs" dxfId="1430" priority="215" operator="equal">
      <formula>$AM$15</formula>
    </cfRule>
    <cfRule type="cellIs" dxfId="1429" priority="216" operator="equal">
      <formula>$AM$14</formula>
    </cfRule>
  </conditionalFormatting>
  <conditionalFormatting sqref="AN372:AO372">
    <cfRule type="cellIs" dxfId="1428" priority="217" operator="equal">
      <formula>$AM$13</formula>
    </cfRule>
  </conditionalFormatting>
  <conditionalFormatting sqref="AN374:AO374">
    <cfRule type="cellIs" dxfId="1427" priority="206" operator="equal">
      <formula>$AM$16</formula>
    </cfRule>
    <cfRule type="cellIs" dxfId="1426" priority="207" operator="equal">
      <formula>$AM$15</formula>
    </cfRule>
    <cfRule type="cellIs" dxfId="1425" priority="208" operator="equal">
      <formula>$AM$14</formula>
    </cfRule>
  </conditionalFormatting>
  <conditionalFormatting sqref="AN374:AO374">
    <cfRule type="cellIs" dxfId="1424" priority="209" operator="equal">
      <formula>$AM$13</formula>
    </cfRule>
  </conditionalFormatting>
  <conditionalFormatting sqref="AN373:AO373">
    <cfRule type="cellIs" dxfId="1423" priority="218" operator="equal">
      <formula>$AM$16</formula>
    </cfRule>
    <cfRule type="cellIs" dxfId="1422" priority="219" operator="equal">
      <formula>$AM$15</formula>
    </cfRule>
    <cfRule type="cellIs" dxfId="1421" priority="220" operator="equal">
      <formula>$AM$14</formula>
    </cfRule>
  </conditionalFormatting>
  <conditionalFormatting sqref="AN373:AO373">
    <cfRule type="cellIs" dxfId="1420" priority="221" operator="equal">
      <formula>$AM$13</formula>
    </cfRule>
  </conditionalFormatting>
  <conditionalFormatting sqref="AN386:AO386">
    <cfRule type="cellIs" dxfId="1419" priority="198" operator="equal">
      <formula>$AM$16</formula>
    </cfRule>
    <cfRule type="cellIs" dxfId="1418" priority="199" operator="equal">
      <formula>$AM$15</formula>
    </cfRule>
    <cfRule type="cellIs" dxfId="1417" priority="200" operator="equal">
      <formula>$AM$14</formula>
    </cfRule>
  </conditionalFormatting>
  <conditionalFormatting sqref="AN386:AO386">
    <cfRule type="cellIs" dxfId="1416" priority="201" operator="equal">
      <formula>$AM$13</formula>
    </cfRule>
  </conditionalFormatting>
  <conditionalFormatting sqref="AN387:AO387">
    <cfRule type="cellIs" dxfId="1415" priority="194" operator="equal">
      <formula>$AM$16</formula>
    </cfRule>
    <cfRule type="cellIs" dxfId="1414" priority="195" operator="equal">
      <formula>$AM$15</formula>
    </cfRule>
    <cfRule type="cellIs" dxfId="1413" priority="196" operator="equal">
      <formula>$AM$14</formula>
    </cfRule>
  </conditionalFormatting>
  <conditionalFormatting sqref="AN387:AO387">
    <cfRule type="cellIs" dxfId="1412" priority="197" operator="equal">
      <formula>$AM$13</formula>
    </cfRule>
  </conditionalFormatting>
  <conditionalFormatting sqref="AN375:AO375">
    <cfRule type="cellIs" dxfId="1411" priority="210" operator="equal">
      <formula>$AM$16</formula>
    </cfRule>
    <cfRule type="cellIs" dxfId="1410" priority="211" operator="equal">
      <formula>$AM$15</formula>
    </cfRule>
    <cfRule type="cellIs" dxfId="1409" priority="212" operator="equal">
      <formula>$AM$14</formula>
    </cfRule>
  </conditionalFormatting>
  <conditionalFormatting sqref="AN375:AO375">
    <cfRule type="cellIs" dxfId="1408" priority="213" operator="equal">
      <formula>$AM$13</formula>
    </cfRule>
  </conditionalFormatting>
  <conditionalFormatting sqref="AN385:AO385">
    <cfRule type="cellIs" dxfId="1407" priority="202" operator="equal">
      <formula>$AM$16</formula>
    </cfRule>
    <cfRule type="cellIs" dxfId="1406" priority="203" operator="equal">
      <formula>$AM$15</formula>
    </cfRule>
    <cfRule type="cellIs" dxfId="1405" priority="204" operator="equal">
      <formula>$AM$14</formula>
    </cfRule>
  </conditionalFormatting>
  <conditionalFormatting sqref="AN385:AO385">
    <cfRule type="cellIs" dxfId="1404" priority="205" operator="equal">
      <formula>$AM$13</formula>
    </cfRule>
  </conditionalFormatting>
  <conditionalFormatting sqref="AN388:AO388">
    <cfRule type="cellIs" dxfId="1403" priority="190" operator="equal">
      <formula>$AM$16</formula>
    </cfRule>
    <cfRule type="cellIs" dxfId="1402" priority="191" operator="equal">
      <formula>$AM$15</formula>
    </cfRule>
    <cfRule type="cellIs" dxfId="1401" priority="192" operator="equal">
      <formula>$AM$14</formula>
    </cfRule>
  </conditionalFormatting>
  <conditionalFormatting sqref="AN388:AO388">
    <cfRule type="cellIs" dxfId="1400" priority="193" operator="equal">
      <formula>$AM$13</formula>
    </cfRule>
  </conditionalFormatting>
  <conditionalFormatting sqref="AN389:AO389">
    <cfRule type="cellIs" dxfId="1399" priority="186" operator="equal">
      <formula>$AM$16</formula>
    </cfRule>
    <cfRule type="cellIs" dxfId="1398" priority="187" operator="equal">
      <formula>$AM$15</formula>
    </cfRule>
    <cfRule type="cellIs" dxfId="1397" priority="188" operator="equal">
      <formula>$AM$14</formula>
    </cfRule>
  </conditionalFormatting>
  <conditionalFormatting sqref="AN389:AO389">
    <cfRule type="cellIs" dxfId="1396" priority="189" operator="equal">
      <formula>$AM$13</formula>
    </cfRule>
  </conditionalFormatting>
  <conditionalFormatting sqref="AN391:AO391">
    <cfRule type="cellIs" dxfId="1395" priority="182" operator="equal">
      <formula>$AM$16</formula>
    </cfRule>
    <cfRule type="cellIs" dxfId="1394" priority="183" operator="equal">
      <formula>$AM$15</formula>
    </cfRule>
    <cfRule type="cellIs" dxfId="1393" priority="184" operator="equal">
      <formula>$AM$14</formula>
    </cfRule>
  </conditionalFormatting>
  <conditionalFormatting sqref="AN391:AO391">
    <cfRule type="cellIs" dxfId="1392" priority="185" operator="equal">
      <formula>$AM$13</formula>
    </cfRule>
  </conditionalFormatting>
  <conditionalFormatting sqref="AN480:AO480">
    <cfRule type="cellIs" dxfId="1391" priority="178" operator="equal">
      <formula>$AM$16</formula>
    </cfRule>
    <cfRule type="cellIs" dxfId="1390" priority="179" operator="equal">
      <formula>$AM$15</formula>
    </cfRule>
    <cfRule type="cellIs" dxfId="1389" priority="180" operator="equal">
      <formula>$AM$14</formula>
    </cfRule>
  </conditionalFormatting>
  <conditionalFormatting sqref="AN480:AO480">
    <cfRule type="cellIs" dxfId="1388" priority="181" operator="equal">
      <formula>$AM$13</formula>
    </cfRule>
  </conditionalFormatting>
  <conditionalFormatting sqref="AN481:AO481">
    <cfRule type="cellIs" dxfId="1387" priority="174" operator="equal">
      <formula>$AM$16</formula>
    </cfRule>
    <cfRule type="cellIs" dxfId="1386" priority="175" operator="equal">
      <formula>$AM$15</formula>
    </cfRule>
    <cfRule type="cellIs" dxfId="1385" priority="176" operator="equal">
      <formula>$AM$14</formula>
    </cfRule>
  </conditionalFormatting>
  <conditionalFormatting sqref="AN481:AO481">
    <cfRule type="cellIs" dxfId="1384" priority="177" operator="equal">
      <formula>$AM$13</formula>
    </cfRule>
  </conditionalFormatting>
  <conditionalFormatting sqref="AN482:AO482">
    <cfRule type="cellIs" dxfId="1383" priority="170" operator="equal">
      <formula>$AM$16</formula>
    </cfRule>
    <cfRule type="cellIs" dxfId="1382" priority="171" operator="equal">
      <formula>$AM$15</formula>
    </cfRule>
    <cfRule type="cellIs" dxfId="1381" priority="172" operator="equal">
      <formula>$AM$14</formula>
    </cfRule>
  </conditionalFormatting>
  <conditionalFormatting sqref="AN482:AO482">
    <cfRule type="cellIs" dxfId="1380" priority="173" operator="equal">
      <formula>$AM$13</formula>
    </cfRule>
  </conditionalFormatting>
  <conditionalFormatting sqref="AN483:AO483">
    <cfRule type="cellIs" dxfId="1379" priority="166" operator="equal">
      <formula>$AM$16</formula>
    </cfRule>
    <cfRule type="cellIs" dxfId="1378" priority="167" operator="equal">
      <formula>$AM$15</formula>
    </cfRule>
    <cfRule type="cellIs" dxfId="1377" priority="168" operator="equal">
      <formula>$AM$14</formula>
    </cfRule>
  </conditionalFormatting>
  <conditionalFormatting sqref="AN483:AO483">
    <cfRule type="cellIs" dxfId="1376" priority="169" operator="equal">
      <formula>$AM$13</formula>
    </cfRule>
  </conditionalFormatting>
  <conditionalFormatting sqref="AN488:AO488">
    <cfRule type="cellIs" dxfId="1375" priority="162" operator="equal">
      <formula>$AM$16</formula>
    </cfRule>
    <cfRule type="cellIs" dxfId="1374" priority="163" operator="equal">
      <formula>$AM$15</formula>
    </cfRule>
    <cfRule type="cellIs" dxfId="1373" priority="164" operator="equal">
      <formula>$AM$14</formula>
    </cfRule>
  </conditionalFormatting>
  <conditionalFormatting sqref="AN488:AO488">
    <cfRule type="cellIs" dxfId="1372" priority="165" operator="equal">
      <formula>$AM$13</formula>
    </cfRule>
  </conditionalFormatting>
  <conditionalFormatting sqref="AN497:AO497">
    <cfRule type="cellIs" dxfId="1371" priority="158" operator="equal">
      <formula>$AM$16</formula>
    </cfRule>
    <cfRule type="cellIs" dxfId="1370" priority="159" operator="equal">
      <formula>$AM$15</formula>
    </cfRule>
    <cfRule type="cellIs" dxfId="1369" priority="160" operator="equal">
      <formula>$AM$14</formula>
    </cfRule>
  </conditionalFormatting>
  <conditionalFormatting sqref="AN497:AO497">
    <cfRule type="cellIs" dxfId="1368" priority="161" operator="equal">
      <formula>$AM$13</formula>
    </cfRule>
  </conditionalFormatting>
  <conditionalFormatting sqref="AN498:AO498">
    <cfRule type="cellIs" dxfId="1367" priority="154" operator="equal">
      <formula>$AM$16</formula>
    </cfRule>
    <cfRule type="cellIs" dxfId="1366" priority="155" operator="equal">
      <formula>$AM$15</formula>
    </cfRule>
    <cfRule type="cellIs" dxfId="1365" priority="156" operator="equal">
      <formula>$AM$14</formula>
    </cfRule>
  </conditionalFormatting>
  <conditionalFormatting sqref="AN498:AO498">
    <cfRule type="cellIs" dxfId="1364" priority="157" operator="equal">
      <formula>$AM$13</formula>
    </cfRule>
  </conditionalFormatting>
  <conditionalFormatting sqref="AN499:AO499">
    <cfRule type="cellIs" dxfId="1363" priority="150" operator="equal">
      <formula>$AM$16</formula>
    </cfRule>
    <cfRule type="cellIs" dxfId="1362" priority="151" operator="equal">
      <formula>$AM$15</formula>
    </cfRule>
    <cfRule type="cellIs" dxfId="1361" priority="152" operator="equal">
      <formula>$AM$14</formula>
    </cfRule>
  </conditionalFormatting>
  <conditionalFormatting sqref="AN499:AO499">
    <cfRule type="cellIs" dxfId="1360" priority="153" operator="equal">
      <formula>$AM$13</formula>
    </cfRule>
  </conditionalFormatting>
  <conditionalFormatting sqref="AN500:AO500">
    <cfRule type="cellIs" dxfId="1359" priority="146" operator="equal">
      <formula>$AM$16</formula>
    </cfRule>
    <cfRule type="cellIs" dxfId="1358" priority="147" operator="equal">
      <formula>$AM$15</formula>
    </cfRule>
    <cfRule type="cellIs" dxfId="1357" priority="148" operator="equal">
      <formula>$AM$14</formula>
    </cfRule>
  </conditionalFormatting>
  <conditionalFormatting sqref="AN500:AO500">
    <cfRule type="cellIs" dxfId="1356" priority="149" operator="equal">
      <formula>$AM$13</formula>
    </cfRule>
  </conditionalFormatting>
  <conditionalFormatting sqref="AN501:AO501">
    <cfRule type="cellIs" dxfId="1355" priority="142" operator="equal">
      <formula>$AM$16</formula>
    </cfRule>
    <cfRule type="cellIs" dxfId="1354" priority="143" operator="equal">
      <formula>$AM$15</formula>
    </cfRule>
    <cfRule type="cellIs" dxfId="1353" priority="144" operator="equal">
      <formula>$AM$14</formula>
    </cfRule>
  </conditionalFormatting>
  <conditionalFormatting sqref="AN501:AO501">
    <cfRule type="cellIs" dxfId="1352" priority="145" operator="equal">
      <formula>$AM$13</formula>
    </cfRule>
  </conditionalFormatting>
  <conditionalFormatting sqref="AN502:AO502">
    <cfRule type="cellIs" dxfId="1351" priority="138" operator="equal">
      <formula>$AM$16</formula>
    </cfRule>
    <cfRule type="cellIs" dxfId="1350" priority="139" operator="equal">
      <formula>$AM$15</formula>
    </cfRule>
    <cfRule type="cellIs" dxfId="1349" priority="140" operator="equal">
      <formula>$AM$14</formula>
    </cfRule>
  </conditionalFormatting>
  <conditionalFormatting sqref="AN502:AO502">
    <cfRule type="cellIs" dxfId="1348" priority="141" operator="equal">
      <formula>$AM$13</formula>
    </cfRule>
  </conditionalFormatting>
  <conditionalFormatting sqref="AN503:AO503">
    <cfRule type="cellIs" dxfId="1347" priority="134" operator="equal">
      <formula>$AM$16</formula>
    </cfRule>
    <cfRule type="cellIs" dxfId="1346" priority="135" operator="equal">
      <formula>$AM$15</formula>
    </cfRule>
    <cfRule type="cellIs" dxfId="1345" priority="136" operator="equal">
      <formula>$AM$14</formula>
    </cfRule>
  </conditionalFormatting>
  <conditionalFormatting sqref="AN503:AO503">
    <cfRule type="cellIs" dxfId="1344" priority="137" operator="equal">
      <formula>$AM$13</formula>
    </cfRule>
  </conditionalFormatting>
  <conditionalFormatting sqref="AN504:AO504">
    <cfRule type="cellIs" dxfId="1343" priority="130" operator="equal">
      <formula>$AM$16</formula>
    </cfRule>
    <cfRule type="cellIs" dxfId="1342" priority="131" operator="equal">
      <formula>$AM$15</formula>
    </cfRule>
    <cfRule type="cellIs" dxfId="1341" priority="132" operator="equal">
      <formula>$AM$14</formula>
    </cfRule>
  </conditionalFormatting>
  <conditionalFormatting sqref="AN504:AO504">
    <cfRule type="cellIs" dxfId="1340" priority="133" operator="equal">
      <formula>$AM$13</formula>
    </cfRule>
  </conditionalFormatting>
  <conditionalFormatting sqref="AN505:AO505">
    <cfRule type="cellIs" dxfId="1339" priority="118" operator="equal">
      <formula>$AM$16</formula>
    </cfRule>
    <cfRule type="cellIs" dxfId="1338" priority="119" operator="equal">
      <formula>$AM$15</formula>
    </cfRule>
    <cfRule type="cellIs" dxfId="1337" priority="120" operator="equal">
      <formula>$AM$14</formula>
    </cfRule>
  </conditionalFormatting>
  <conditionalFormatting sqref="AN505:AO505">
    <cfRule type="cellIs" dxfId="1336" priority="121" operator="equal">
      <formula>$AM$13</formula>
    </cfRule>
  </conditionalFormatting>
  <conditionalFormatting sqref="AN579:AO579">
    <cfRule type="cellIs" dxfId="1335" priority="114" operator="equal">
      <formula>$AM$16</formula>
    </cfRule>
    <cfRule type="cellIs" dxfId="1334" priority="115" operator="equal">
      <formula>$AM$15</formula>
    </cfRule>
    <cfRule type="cellIs" dxfId="1333" priority="116" operator="equal">
      <formula>$AM$14</formula>
    </cfRule>
  </conditionalFormatting>
  <conditionalFormatting sqref="AN579:AO579">
    <cfRule type="cellIs" dxfId="1332" priority="117" operator="equal">
      <formula>$AM$13</formula>
    </cfRule>
  </conditionalFormatting>
  <conditionalFormatting sqref="AN580:AO580">
    <cfRule type="cellIs" dxfId="1331" priority="110" operator="equal">
      <formula>$AM$16</formula>
    </cfRule>
    <cfRule type="cellIs" dxfId="1330" priority="111" operator="equal">
      <formula>$AM$15</formula>
    </cfRule>
    <cfRule type="cellIs" dxfId="1329" priority="112" operator="equal">
      <formula>$AM$14</formula>
    </cfRule>
  </conditionalFormatting>
  <conditionalFormatting sqref="AN580:AO580">
    <cfRule type="cellIs" dxfId="1328" priority="113" operator="equal">
      <formula>$AM$13</formula>
    </cfRule>
  </conditionalFormatting>
  <conditionalFormatting sqref="AN581:AO581">
    <cfRule type="cellIs" dxfId="1327" priority="106" operator="equal">
      <formula>$AM$16</formula>
    </cfRule>
    <cfRule type="cellIs" dxfId="1326" priority="107" operator="equal">
      <formula>$AM$15</formula>
    </cfRule>
    <cfRule type="cellIs" dxfId="1325" priority="108" operator="equal">
      <formula>$AM$14</formula>
    </cfRule>
  </conditionalFormatting>
  <conditionalFormatting sqref="AN581:AO581">
    <cfRule type="cellIs" dxfId="1324" priority="109" operator="equal">
      <formula>$AM$13</formula>
    </cfRule>
  </conditionalFormatting>
  <conditionalFormatting sqref="AN582:AO582">
    <cfRule type="cellIs" dxfId="1323" priority="102" operator="equal">
      <formula>$AM$16</formula>
    </cfRule>
    <cfRule type="cellIs" dxfId="1322" priority="103" operator="equal">
      <formula>$AM$15</formula>
    </cfRule>
    <cfRule type="cellIs" dxfId="1321" priority="104" operator="equal">
      <formula>$AM$14</formula>
    </cfRule>
  </conditionalFormatting>
  <conditionalFormatting sqref="AN582:AO582">
    <cfRule type="cellIs" dxfId="1320" priority="105" operator="equal">
      <formula>$AM$13</formula>
    </cfRule>
  </conditionalFormatting>
  <conditionalFormatting sqref="AN659:AO659">
    <cfRule type="cellIs" dxfId="1319" priority="98" operator="equal">
      <formula>$AM$16</formula>
    </cfRule>
    <cfRule type="cellIs" dxfId="1318" priority="99" operator="equal">
      <formula>$AM$15</formula>
    </cfRule>
    <cfRule type="cellIs" dxfId="1317" priority="100" operator="equal">
      <formula>$AM$14</formula>
    </cfRule>
  </conditionalFormatting>
  <conditionalFormatting sqref="AN659:AO659">
    <cfRule type="cellIs" dxfId="1316" priority="101" operator="equal">
      <formula>$AM$13</formula>
    </cfRule>
  </conditionalFormatting>
  <conditionalFormatting sqref="AN660:AO660">
    <cfRule type="cellIs" dxfId="1315" priority="94" operator="equal">
      <formula>$AM$16</formula>
    </cfRule>
    <cfRule type="cellIs" dxfId="1314" priority="95" operator="equal">
      <formula>$AM$15</formula>
    </cfRule>
    <cfRule type="cellIs" dxfId="1313" priority="96" operator="equal">
      <formula>$AM$14</formula>
    </cfRule>
  </conditionalFormatting>
  <conditionalFormatting sqref="AN660:AO660">
    <cfRule type="cellIs" dxfId="1312" priority="97" operator="equal">
      <formula>$AM$13</formula>
    </cfRule>
  </conditionalFormatting>
  <conditionalFormatting sqref="AN661:AO661">
    <cfRule type="cellIs" dxfId="1311" priority="90" operator="equal">
      <formula>$AM$16</formula>
    </cfRule>
    <cfRule type="cellIs" dxfId="1310" priority="91" operator="equal">
      <formula>$AM$15</formula>
    </cfRule>
    <cfRule type="cellIs" dxfId="1309" priority="92" operator="equal">
      <formula>$AM$14</formula>
    </cfRule>
  </conditionalFormatting>
  <conditionalFormatting sqref="AN661:AO661">
    <cfRule type="cellIs" dxfId="1308" priority="93" operator="equal">
      <formula>$AM$13</formula>
    </cfRule>
  </conditionalFormatting>
  <conditionalFormatting sqref="AN662:AO662">
    <cfRule type="cellIs" dxfId="1307" priority="86" operator="equal">
      <formula>$AM$16</formula>
    </cfRule>
    <cfRule type="cellIs" dxfId="1306" priority="87" operator="equal">
      <formula>$AM$15</formula>
    </cfRule>
    <cfRule type="cellIs" dxfId="1305" priority="88" operator="equal">
      <formula>$AM$14</formula>
    </cfRule>
  </conditionalFormatting>
  <conditionalFormatting sqref="AN662:AO662">
    <cfRule type="cellIs" dxfId="1304" priority="89" operator="equal">
      <formula>$AM$13</formula>
    </cfRule>
  </conditionalFormatting>
  <conditionalFormatting sqref="AN663:AO663">
    <cfRule type="cellIs" dxfId="1303" priority="82" operator="equal">
      <formula>$AM$16</formula>
    </cfRule>
    <cfRule type="cellIs" dxfId="1302" priority="83" operator="equal">
      <formula>$AM$15</formula>
    </cfRule>
    <cfRule type="cellIs" dxfId="1301" priority="84" operator="equal">
      <formula>$AM$14</formula>
    </cfRule>
  </conditionalFormatting>
  <conditionalFormatting sqref="AN663:AO663">
    <cfRule type="cellIs" dxfId="1300" priority="85" operator="equal">
      <formula>$AM$13</formula>
    </cfRule>
  </conditionalFormatting>
  <conditionalFormatting sqref="AN664:AO664">
    <cfRule type="cellIs" dxfId="1299" priority="78" operator="equal">
      <formula>$AM$16</formula>
    </cfRule>
    <cfRule type="cellIs" dxfId="1298" priority="79" operator="equal">
      <formula>$AM$15</formula>
    </cfRule>
    <cfRule type="cellIs" dxfId="1297" priority="80" operator="equal">
      <formula>$AM$14</formula>
    </cfRule>
  </conditionalFormatting>
  <conditionalFormatting sqref="AN664:AO664">
    <cfRule type="cellIs" dxfId="1296" priority="81" operator="equal">
      <formula>$AM$13</formula>
    </cfRule>
  </conditionalFormatting>
  <conditionalFormatting sqref="AH105:AI105">
    <cfRule type="cellIs" dxfId="1295" priority="74" operator="equal">
      <formula>$AM$16</formula>
    </cfRule>
    <cfRule type="cellIs" dxfId="1294" priority="75" operator="equal">
      <formula>$AM$15</formula>
    </cfRule>
    <cfRule type="cellIs" dxfId="1293" priority="76" operator="equal">
      <formula>$AM$14</formula>
    </cfRule>
  </conditionalFormatting>
  <conditionalFormatting sqref="AH105:AI105">
    <cfRule type="cellIs" dxfId="1292" priority="77" operator="equal">
      <formula>$AM$13</formula>
    </cfRule>
  </conditionalFormatting>
  <conditionalFormatting sqref="AN105:AO105">
    <cfRule type="cellIs" dxfId="1291" priority="70" operator="equal">
      <formula>$AM$16</formula>
    </cfRule>
    <cfRule type="cellIs" dxfId="1290" priority="71" operator="equal">
      <formula>$AM$15</formula>
    </cfRule>
    <cfRule type="cellIs" dxfId="1289" priority="72" operator="equal">
      <formula>$AM$14</formula>
    </cfRule>
  </conditionalFormatting>
  <conditionalFormatting sqref="AN105:AO105">
    <cfRule type="cellIs" dxfId="1288" priority="73" operator="equal">
      <formula>$AM$13</formula>
    </cfRule>
  </conditionalFormatting>
  <conditionalFormatting sqref="AH104:AI104">
    <cfRule type="cellIs" dxfId="1287" priority="66" operator="equal">
      <formula>$AM$16</formula>
    </cfRule>
    <cfRule type="cellIs" dxfId="1286" priority="67" operator="equal">
      <formula>$AM$15</formula>
    </cfRule>
    <cfRule type="cellIs" dxfId="1285" priority="68" operator="equal">
      <formula>$AM$14</formula>
    </cfRule>
  </conditionalFormatting>
  <conditionalFormatting sqref="AH104:AI104">
    <cfRule type="cellIs" dxfId="1284" priority="69" operator="equal">
      <formula>$AM$13</formula>
    </cfRule>
  </conditionalFormatting>
  <conditionalFormatting sqref="AN104:AO104">
    <cfRule type="cellIs" dxfId="1283" priority="62" operator="equal">
      <formula>$AM$16</formula>
    </cfRule>
    <cfRule type="cellIs" dxfId="1282" priority="63" operator="equal">
      <formula>$AM$15</formula>
    </cfRule>
    <cfRule type="cellIs" dxfId="1281" priority="64" operator="equal">
      <formula>$AM$14</formula>
    </cfRule>
  </conditionalFormatting>
  <conditionalFormatting sqref="AN104:AO104">
    <cfRule type="cellIs" dxfId="1280" priority="65" operator="equal">
      <formula>$AM$13</formula>
    </cfRule>
  </conditionalFormatting>
  <conditionalFormatting sqref="AH205:AI205">
    <cfRule type="cellIs" dxfId="1279" priority="58" operator="equal">
      <formula>$AM$16</formula>
    </cfRule>
    <cfRule type="cellIs" dxfId="1278" priority="59" operator="equal">
      <formula>$AM$15</formula>
    </cfRule>
    <cfRule type="cellIs" dxfId="1277" priority="60" operator="equal">
      <formula>$AM$14</formula>
    </cfRule>
  </conditionalFormatting>
  <conditionalFormatting sqref="AH205:AI205">
    <cfRule type="cellIs" dxfId="1276" priority="61" operator="equal">
      <formula>$AM$13</formula>
    </cfRule>
  </conditionalFormatting>
  <conditionalFormatting sqref="AN205:AO205">
    <cfRule type="cellIs" dxfId="1275" priority="54" operator="equal">
      <formula>$AM$16</formula>
    </cfRule>
    <cfRule type="cellIs" dxfId="1274" priority="55" operator="equal">
      <formula>$AM$15</formula>
    </cfRule>
    <cfRule type="cellIs" dxfId="1273" priority="56" operator="equal">
      <formula>$AM$14</formula>
    </cfRule>
  </conditionalFormatting>
  <conditionalFormatting sqref="AN205:AO205">
    <cfRule type="cellIs" dxfId="1272" priority="57" operator="equal">
      <formula>$AM$13</formula>
    </cfRule>
  </conditionalFormatting>
  <conditionalFormatting sqref="AH390:AI390">
    <cfRule type="cellIs" dxfId="1271" priority="50" operator="equal">
      <formula>$AM$16</formula>
    </cfRule>
    <cfRule type="cellIs" dxfId="1270" priority="51" operator="equal">
      <formula>$AM$15</formula>
    </cfRule>
    <cfRule type="cellIs" dxfId="1269" priority="52" operator="equal">
      <formula>$AM$14</formula>
    </cfRule>
  </conditionalFormatting>
  <conditionalFormatting sqref="AH390:AI390">
    <cfRule type="cellIs" dxfId="1268" priority="53" operator="equal">
      <formula>$AM$13</formula>
    </cfRule>
  </conditionalFormatting>
  <conditionalFormatting sqref="AN390:AO390">
    <cfRule type="cellIs" dxfId="1267" priority="46" operator="equal">
      <formula>$AM$16</formula>
    </cfRule>
    <cfRule type="cellIs" dxfId="1266" priority="47" operator="equal">
      <formula>$AM$15</formula>
    </cfRule>
    <cfRule type="cellIs" dxfId="1265" priority="48" operator="equal">
      <formula>$AM$14</formula>
    </cfRule>
  </conditionalFormatting>
  <conditionalFormatting sqref="AN390:AO390">
    <cfRule type="cellIs" dxfId="1264" priority="49" operator="equal">
      <formula>$AM$13</formula>
    </cfRule>
  </conditionalFormatting>
  <conditionalFormatting sqref="AH484:AI484">
    <cfRule type="cellIs" dxfId="1263" priority="42" operator="equal">
      <formula>$AM$16</formula>
    </cfRule>
    <cfRule type="cellIs" dxfId="1262" priority="43" operator="equal">
      <formula>$AM$15</formula>
    </cfRule>
    <cfRule type="cellIs" dxfId="1261" priority="44" operator="equal">
      <formula>$AM$14</formula>
    </cfRule>
  </conditionalFormatting>
  <conditionalFormatting sqref="AH484:AI484">
    <cfRule type="cellIs" dxfId="1260" priority="45" operator="equal">
      <formula>$AM$13</formula>
    </cfRule>
  </conditionalFormatting>
  <conditionalFormatting sqref="AN484:AO484">
    <cfRule type="cellIs" dxfId="1259" priority="38" operator="equal">
      <formula>$AM$16</formula>
    </cfRule>
    <cfRule type="cellIs" dxfId="1258" priority="39" operator="equal">
      <formula>$AM$15</formula>
    </cfRule>
    <cfRule type="cellIs" dxfId="1257" priority="40" operator="equal">
      <formula>$AM$14</formula>
    </cfRule>
  </conditionalFormatting>
  <conditionalFormatting sqref="AN484:AO484">
    <cfRule type="cellIs" dxfId="1256" priority="41" operator="equal">
      <formula>$AM$13</formula>
    </cfRule>
  </conditionalFormatting>
  <conditionalFormatting sqref="AH487:AI487">
    <cfRule type="cellIs" dxfId="1255" priority="34" operator="equal">
      <formula>$AM$16</formula>
    </cfRule>
    <cfRule type="cellIs" dxfId="1254" priority="35" operator="equal">
      <formula>$AM$15</formula>
    </cfRule>
    <cfRule type="cellIs" dxfId="1253" priority="36" operator="equal">
      <formula>$AM$14</formula>
    </cfRule>
  </conditionalFormatting>
  <conditionalFormatting sqref="AH487:AI487">
    <cfRule type="cellIs" dxfId="1252" priority="37" operator="equal">
      <formula>$AM$13</formula>
    </cfRule>
  </conditionalFormatting>
  <conditionalFormatting sqref="AN487:AO487">
    <cfRule type="cellIs" dxfId="1251" priority="30" operator="equal">
      <formula>$AM$16</formula>
    </cfRule>
    <cfRule type="cellIs" dxfId="1250" priority="31" operator="equal">
      <formula>$AM$15</formula>
    </cfRule>
    <cfRule type="cellIs" dxfId="1249" priority="32" operator="equal">
      <formula>$AM$14</formula>
    </cfRule>
  </conditionalFormatting>
  <conditionalFormatting sqref="AN487:AO487">
    <cfRule type="cellIs" dxfId="1248" priority="33" operator="equal">
      <formula>$AM$13</formula>
    </cfRule>
  </conditionalFormatting>
  <conditionalFormatting sqref="AH485:AI485">
    <cfRule type="cellIs" dxfId="1247" priority="26" operator="equal">
      <formula>$AM$16</formula>
    </cfRule>
    <cfRule type="cellIs" dxfId="1246" priority="27" operator="equal">
      <formula>$AM$15</formula>
    </cfRule>
    <cfRule type="cellIs" dxfId="1245" priority="28" operator="equal">
      <formula>$AM$14</formula>
    </cfRule>
  </conditionalFormatting>
  <conditionalFormatting sqref="AH485:AI485">
    <cfRule type="cellIs" dxfId="1244" priority="29" operator="equal">
      <formula>$AM$13</formula>
    </cfRule>
  </conditionalFormatting>
  <conditionalFormatting sqref="AN485:AO485">
    <cfRule type="cellIs" dxfId="1243" priority="22" operator="equal">
      <formula>$AM$16</formula>
    </cfRule>
    <cfRule type="cellIs" dxfId="1242" priority="23" operator="equal">
      <formula>$AM$15</formula>
    </cfRule>
    <cfRule type="cellIs" dxfId="1241" priority="24" operator="equal">
      <formula>$AM$14</formula>
    </cfRule>
  </conditionalFormatting>
  <conditionalFormatting sqref="AN485:AO485">
    <cfRule type="cellIs" dxfId="1240" priority="25" operator="equal">
      <formula>$AM$13</formula>
    </cfRule>
  </conditionalFormatting>
  <conditionalFormatting sqref="AH486:AI486">
    <cfRule type="cellIs" dxfId="1239" priority="18" operator="equal">
      <formula>$AM$16</formula>
    </cfRule>
    <cfRule type="cellIs" dxfId="1238" priority="19" operator="equal">
      <formula>$AM$15</formula>
    </cfRule>
    <cfRule type="cellIs" dxfId="1237" priority="20" operator="equal">
      <formula>$AM$14</formula>
    </cfRule>
  </conditionalFormatting>
  <conditionalFormatting sqref="AH486:AI486">
    <cfRule type="cellIs" dxfId="1236" priority="21" operator="equal">
      <formula>$AM$13</formula>
    </cfRule>
  </conditionalFormatting>
  <conditionalFormatting sqref="AN486:AO486">
    <cfRule type="cellIs" dxfId="1235" priority="14" operator="equal">
      <formula>$AM$16</formula>
    </cfRule>
    <cfRule type="cellIs" dxfId="1234" priority="15" operator="equal">
      <formula>$AM$15</formula>
    </cfRule>
    <cfRule type="cellIs" dxfId="1233" priority="16" operator="equal">
      <formula>$AM$14</formula>
    </cfRule>
  </conditionalFormatting>
  <conditionalFormatting sqref="AN486:AO486">
    <cfRule type="cellIs" dxfId="1232" priority="17" operator="equal">
      <formula>$AM$13</formula>
    </cfRule>
  </conditionalFormatting>
  <conditionalFormatting sqref="D85:H85">
    <cfRule type="cellIs" dxfId="1231" priority="13" operator="equal">
      <formula>$AC$113</formula>
    </cfRule>
  </conditionalFormatting>
  <conditionalFormatting sqref="D96:H96">
    <cfRule type="cellIs" dxfId="1230" priority="12" operator="equal">
      <formula>$AF$113</formula>
    </cfRule>
  </conditionalFormatting>
  <conditionalFormatting sqref="D177:H177">
    <cfRule type="cellIs" dxfId="1229" priority="11" operator="equal">
      <formula>$AC$113</formula>
    </cfRule>
  </conditionalFormatting>
  <conditionalFormatting sqref="D191:H191">
    <cfRule type="cellIs" dxfId="1228" priority="10" operator="equal">
      <formula>$AC$113</formula>
    </cfRule>
  </conditionalFormatting>
  <conditionalFormatting sqref="D279:H279">
    <cfRule type="cellIs" dxfId="1227" priority="9" operator="equal">
      <formula>$AC$113</formula>
    </cfRule>
  </conditionalFormatting>
  <conditionalFormatting sqref="D286:H286">
    <cfRule type="cellIs" dxfId="1226" priority="8" operator="equal">
      <formula>$AC$113</formula>
    </cfRule>
  </conditionalFormatting>
  <conditionalFormatting sqref="D365:H365">
    <cfRule type="cellIs" dxfId="1225" priority="7" operator="equal">
      <formula>$AC$113</formula>
    </cfRule>
  </conditionalFormatting>
  <conditionalFormatting sqref="D378:H378">
    <cfRule type="cellIs" dxfId="1224" priority="6" operator="equal">
      <formula>$AC$113</formula>
    </cfRule>
  </conditionalFormatting>
  <conditionalFormatting sqref="D473:H473">
    <cfRule type="cellIs" dxfId="1223" priority="5" operator="equal">
      <formula>$AC$113</formula>
    </cfRule>
  </conditionalFormatting>
  <conditionalFormatting sqref="D490:H490">
    <cfRule type="cellIs" dxfId="1222" priority="3" operator="equal">
      <formula>$AC$113</formula>
    </cfRule>
  </conditionalFormatting>
  <conditionalFormatting sqref="D572:H572">
    <cfRule type="cellIs" dxfId="1221" priority="2" operator="equal">
      <formula>$AC$113</formula>
    </cfRule>
  </conditionalFormatting>
  <conditionalFormatting sqref="D652:H652">
    <cfRule type="cellIs" dxfId="1220" priority="1" operator="equal">
      <formula>$AC$113</formula>
    </cfRule>
  </conditionalFormatting>
  <dataValidations count="3">
    <dataValidation allowBlank="1" showInputMessage="1" showErrorMessage="1" promptTitle="Press F2" prompt="to edit this entry." sqref="K654:K664 J86:J94 K87:K94 J178:J189 J366:J376 J379:K391 J573:J582 K574:K582 J653:J664 J97:K106 K179:K189 J192:K206 K281:K284 J280:J284 J287:K301 K367:K376 J474:J488 K475:K488 J491:K505"/>
    <dataValidation type="list" allowBlank="1" showInputMessage="1" showErrorMessage="1" sqref="X435:X461 X256:X268 X62:X74 X154:X166 X345:X354 X546:X553 X625:X633">
      <formula1>$AQ$13:$AQ$16</formula1>
    </dataValidation>
    <dataValidation allowBlank="1" showInputMessage="1" showErrorMessage="1" promptTitle="Reversals/ Non-permanence" prompt="“The risk that despite initial emissions reductions, the carbon is released into the atmosphere at a later stage.”" sqref="N533:N535"/>
  </dataValidations>
  <pageMargins left="0.7" right="0.7" top="0.75" bottom="0.75" header="0.3" footer="0.3"/>
  <pageSetup paperSize="9" scale="10" fitToHeight="0" orientation="portrait" r:id="rId51"/>
  <drawing r:id="rId52"/>
  <legacyDrawing r:id="rId53"/>
  <mc:AlternateContent xmlns:mc="http://schemas.openxmlformats.org/markup-compatibility/2006">
    <mc:Choice Requires="x14">
      <controls>
        <mc:AlternateContent xmlns:mc="http://schemas.openxmlformats.org/markup-compatibility/2006">
          <mc:Choice Requires="x14">
            <control shapeId="12315" r:id="rId54" name="Group Box 27">
              <controlPr defaultSize="0" autoFill="0" autoPict="0">
                <anchor moveWithCells="1">
                  <from>
                    <xdr:col>2</xdr:col>
                    <xdr:colOff>66675</xdr:colOff>
                    <xdr:row>13</xdr:row>
                    <xdr:rowOff>28575</xdr:rowOff>
                  </from>
                  <to>
                    <xdr:col>11</xdr:col>
                    <xdr:colOff>314325</xdr:colOff>
                    <xdr:row>27</xdr:row>
                    <xdr:rowOff>171450</xdr:rowOff>
                  </to>
                </anchor>
              </controlPr>
            </control>
          </mc:Choice>
        </mc:AlternateContent>
        <mc:AlternateContent xmlns:mc="http://schemas.openxmlformats.org/markup-compatibility/2006">
          <mc:Choice Requires="x14">
            <control shapeId="12358" r:id="rId55" name="Drop Down 70">
              <controlPr defaultSize="0" autoLine="0" autoPict="0">
                <anchor moveWithCells="1" sizeWithCells="1">
                  <from>
                    <xdr:col>3</xdr:col>
                    <xdr:colOff>47625</xdr:colOff>
                    <xdr:row>192</xdr:row>
                    <xdr:rowOff>28575</xdr:rowOff>
                  </from>
                  <to>
                    <xdr:col>7</xdr:col>
                    <xdr:colOff>781050</xdr:colOff>
                    <xdr:row>192</xdr:row>
                    <xdr:rowOff>333375</xdr:rowOff>
                  </to>
                </anchor>
              </controlPr>
            </control>
          </mc:Choice>
        </mc:AlternateContent>
        <mc:AlternateContent xmlns:mc="http://schemas.openxmlformats.org/markup-compatibility/2006">
          <mc:Choice Requires="x14">
            <control shapeId="12359" r:id="rId56" name="Drop Down 71">
              <controlPr defaultSize="0" autoLine="0" autoPict="0">
                <anchor moveWithCells="1" sizeWithCells="1">
                  <from>
                    <xdr:col>3</xdr:col>
                    <xdr:colOff>47625</xdr:colOff>
                    <xdr:row>190</xdr:row>
                    <xdr:rowOff>28575</xdr:rowOff>
                  </from>
                  <to>
                    <xdr:col>7</xdr:col>
                    <xdr:colOff>781050</xdr:colOff>
                    <xdr:row>190</xdr:row>
                    <xdr:rowOff>333375</xdr:rowOff>
                  </to>
                </anchor>
              </controlPr>
            </control>
          </mc:Choice>
        </mc:AlternateContent>
        <mc:AlternateContent xmlns:mc="http://schemas.openxmlformats.org/markup-compatibility/2006">
          <mc:Choice Requires="x14">
            <control shapeId="12360" r:id="rId57" name="Drop Down 72">
              <controlPr defaultSize="0" autoLine="0" autoPict="0">
                <anchor moveWithCells="1" sizeWithCells="1">
                  <from>
                    <xdr:col>3</xdr:col>
                    <xdr:colOff>47625</xdr:colOff>
                    <xdr:row>193</xdr:row>
                    <xdr:rowOff>28575</xdr:rowOff>
                  </from>
                  <to>
                    <xdr:col>7</xdr:col>
                    <xdr:colOff>781050</xdr:colOff>
                    <xdr:row>193</xdr:row>
                    <xdr:rowOff>333375</xdr:rowOff>
                  </to>
                </anchor>
              </controlPr>
            </control>
          </mc:Choice>
        </mc:AlternateContent>
        <mc:AlternateContent xmlns:mc="http://schemas.openxmlformats.org/markup-compatibility/2006">
          <mc:Choice Requires="x14">
            <control shapeId="12361" r:id="rId58" name="Drop Down 73">
              <controlPr defaultSize="0" autoLine="0" autoPict="0">
                <anchor moveWithCells="1" sizeWithCells="1">
                  <from>
                    <xdr:col>3</xdr:col>
                    <xdr:colOff>47625</xdr:colOff>
                    <xdr:row>194</xdr:row>
                    <xdr:rowOff>28575</xdr:rowOff>
                  </from>
                  <to>
                    <xdr:col>7</xdr:col>
                    <xdr:colOff>781050</xdr:colOff>
                    <xdr:row>194</xdr:row>
                    <xdr:rowOff>333375</xdr:rowOff>
                  </to>
                </anchor>
              </controlPr>
            </control>
          </mc:Choice>
        </mc:AlternateContent>
        <mc:AlternateContent xmlns:mc="http://schemas.openxmlformats.org/markup-compatibility/2006">
          <mc:Choice Requires="x14">
            <control shapeId="12362" r:id="rId59" name="Drop Down 74">
              <controlPr defaultSize="0" autoLine="0" autoPict="0">
                <anchor moveWithCells="1" sizeWithCells="1">
                  <from>
                    <xdr:col>3</xdr:col>
                    <xdr:colOff>47625</xdr:colOff>
                    <xdr:row>195</xdr:row>
                    <xdr:rowOff>28575</xdr:rowOff>
                  </from>
                  <to>
                    <xdr:col>7</xdr:col>
                    <xdr:colOff>781050</xdr:colOff>
                    <xdr:row>195</xdr:row>
                    <xdr:rowOff>333375</xdr:rowOff>
                  </to>
                </anchor>
              </controlPr>
            </control>
          </mc:Choice>
        </mc:AlternateContent>
        <mc:AlternateContent xmlns:mc="http://schemas.openxmlformats.org/markup-compatibility/2006">
          <mc:Choice Requires="x14">
            <control shapeId="12363" r:id="rId60" name="Drop Down 75">
              <controlPr defaultSize="0" autoLine="0" autoPict="0">
                <anchor moveWithCells="1" sizeWithCells="1">
                  <from>
                    <xdr:col>3</xdr:col>
                    <xdr:colOff>47625</xdr:colOff>
                    <xdr:row>196</xdr:row>
                    <xdr:rowOff>28575</xdr:rowOff>
                  </from>
                  <to>
                    <xdr:col>7</xdr:col>
                    <xdr:colOff>781050</xdr:colOff>
                    <xdr:row>196</xdr:row>
                    <xdr:rowOff>333375</xdr:rowOff>
                  </to>
                </anchor>
              </controlPr>
            </control>
          </mc:Choice>
        </mc:AlternateContent>
        <mc:AlternateContent xmlns:mc="http://schemas.openxmlformats.org/markup-compatibility/2006">
          <mc:Choice Requires="x14">
            <control shapeId="12364" r:id="rId61" name="Drop Down 76">
              <controlPr defaultSize="0" autoLine="0" autoPict="0">
                <anchor moveWithCells="1" sizeWithCells="1">
                  <from>
                    <xdr:col>3</xdr:col>
                    <xdr:colOff>47625</xdr:colOff>
                    <xdr:row>191</xdr:row>
                    <xdr:rowOff>28575</xdr:rowOff>
                  </from>
                  <to>
                    <xdr:col>7</xdr:col>
                    <xdr:colOff>781050</xdr:colOff>
                    <xdr:row>191</xdr:row>
                    <xdr:rowOff>333375</xdr:rowOff>
                  </to>
                </anchor>
              </controlPr>
            </control>
          </mc:Choice>
        </mc:AlternateContent>
        <mc:AlternateContent xmlns:mc="http://schemas.openxmlformats.org/markup-compatibility/2006">
          <mc:Choice Requires="x14">
            <control shapeId="12365" r:id="rId62" name="Drop Down 77">
              <controlPr defaultSize="0" autoLine="0" autoPict="0">
                <anchor moveWithCells="1" sizeWithCells="1">
                  <from>
                    <xdr:col>3</xdr:col>
                    <xdr:colOff>47625</xdr:colOff>
                    <xdr:row>178</xdr:row>
                    <xdr:rowOff>28575</xdr:rowOff>
                  </from>
                  <to>
                    <xdr:col>7</xdr:col>
                    <xdr:colOff>781050</xdr:colOff>
                    <xdr:row>178</xdr:row>
                    <xdr:rowOff>333375</xdr:rowOff>
                  </to>
                </anchor>
              </controlPr>
            </control>
          </mc:Choice>
        </mc:AlternateContent>
        <mc:AlternateContent xmlns:mc="http://schemas.openxmlformats.org/markup-compatibility/2006">
          <mc:Choice Requires="x14">
            <control shapeId="12366" r:id="rId63" name="Drop Down 78">
              <controlPr defaultSize="0" autoLine="0" autoPict="0">
                <anchor moveWithCells="1" sizeWithCells="1">
                  <from>
                    <xdr:col>3</xdr:col>
                    <xdr:colOff>47625</xdr:colOff>
                    <xdr:row>176</xdr:row>
                    <xdr:rowOff>28575</xdr:rowOff>
                  </from>
                  <to>
                    <xdr:col>7</xdr:col>
                    <xdr:colOff>781050</xdr:colOff>
                    <xdr:row>176</xdr:row>
                    <xdr:rowOff>333375</xdr:rowOff>
                  </to>
                </anchor>
              </controlPr>
            </control>
          </mc:Choice>
        </mc:AlternateContent>
        <mc:AlternateContent xmlns:mc="http://schemas.openxmlformats.org/markup-compatibility/2006">
          <mc:Choice Requires="x14">
            <control shapeId="12367" r:id="rId64" name="Drop Down 79">
              <controlPr defaultSize="0" autoLine="0" autoPict="0">
                <anchor moveWithCells="1" sizeWithCells="1">
                  <from>
                    <xdr:col>3</xdr:col>
                    <xdr:colOff>47625</xdr:colOff>
                    <xdr:row>179</xdr:row>
                    <xdr:rowOff>28575</xdr:rowOff>
                  </from>
                  <to>
                    <xdr:col>7</xdr:col>
                    <xdr:colOff>781050</xdr:colOff>
                    <xdr:row>179</xdr:row>
                    <xdr:rowOff>333375</xdr:rowOff>
                  </to>
                </anchor>
              </controlPr>
            </control>
          </mc:Choice>
        </mc:AlternateContent>
        <mc:AlternateContent xmlns:mc="http://schemas.openxmlformats.org/markup-compatibility/2006">
          <mc:Choice Requires="x14">
            <control shapeId="12368" r:id="rId65" name="Drop Down 80">
              <controlPr defaultSize="0" autoLine="0" autoPict="0">
                <anchor moveWithCells="1" sizeWithCells="1">
                  <from>
                    <xdr:col>3</xdr:col>
                    <xdr:colOff>47625</xdr:colOff>
                    <xdr:row>180</xdr:row>
                    <xdr:rowOff>28575</xdr:rowOff>
                  </from>
                  <to>
                    <xdr:col>7</xdr:col>
                    <xdr:colOff>781050</xdr:colOff>
                    <xdr:row>180</xdr:row>
                    <xdr:rowOff>333375</xdr:rowOff>
                  </to>
                </anchor>
              </controlPr>
            </control>
          </mc:Choice>
        </mc:AlternateContent>
        <mc:AlternateContent xmlns:mc="http://schemas.openxmlformats.org/markup-compatibility/2006">
          <mc:Choice Requires="x14">
            <control shapeId="12369" r:id="rId66" name="Drop Down 81">
              <controlPr defaultSize="0" autoLine="0" autoPict="0">
                <anchor moveWithCells="1" sizeWithCells="1">
                  <from>
                    <xdr:col>3</xdr:col>
                    <xdr:colOff>47625</xdr:colOff>
                    <xdr:row>181</xdr:row>
                    <xdr:rowOff>28575</xdr:rowOff>
                  </from>
                  <to>
                    <xdr:col>7</xdr:col>
                    <xdr:colOff>781050</xdr:colOff>
                    <xdr:row>181</xdr:row>
                    <xdr:rowOff>333375</xdr:rowOff>
                  </to>
                </anchor>
              </controlPr>
            </control>
          </mc:Choice>
        </mc:AlternateContent>
        <mc:AlternateContent xmlns:mc="http://schemas.openxmlformats.org/markup-compatibility/2006">
          <mc:Choice Requires="x14">
            <control shapeId="12370" r:id="rId67" name="Drop Down 82">
              <controlPr defaultSize="0" autoLine="0" autoPict="0">
                <anchor moveWithCells="1" sizeWithCells="1">
                  <from>
                    <xdr:col>3</xdr:col>
                    <xdr:colOff>47625</xdr:colOff>
                    <xdr:row>182</xdr:row>
                    <xdr:rowOff>28575</xdr:rowOff>
                  </from>
                  <to>
                    <xdr:col>7</xdr:col>
                    <xdr:colOff>781050</xdr:colOff>
                    <xdr:row>182</xdr:row>
                    <xdr:rowOff>333375</xdr:rowOff>
                  </to>
                </anchor>
              </controlPr>
            </control>
          </mc:Choice>
        </mc:AlternateContent>
        <mc:AlternateContent xmlns:mc="http://schemas.openxmlformats.org/markup-compatibility/2006">
          <mc:Choice Requires="x14">
            <control shapeId="12371" r:id="rId68" name="Drop Down 83">
              <controlPr defaultSize="0" autoLine="0" autoPict="0">
                <anchor moveWithCells="1" sizeWithCells="1">
                  <from>
                    <xdr:col>3</xdr:col>
                    <xdr:colOff>47625</xdr:colOff>
                    <xdr:row>177</xdr:row>
                    <xdr:rowOff>28575</xdr:rowOff>
                  </from>
                  <to>
                    <xdr:col>7</xdr:col>
                    <xdr:colOff>781050</xdr:colOff>
                    <xdr:row>177</xdr:row>
                    <xdr:rowOff>342900</xdr:rowOff>
                  </to>
                </anchor>
              </controlPr>
            </control>
          </mc:Choice>
        </mc:AlternateContent>
        <mc:AlternateContent xmlns:mc="http://schemas.openxmlformats.org/markup-compatibility/2006">
          <mc:Choice Requires="x14">
            <control shapeId="12372" r:id="rId69" name="Drop Down 84">
              <controlPr defaultSize="0" autoLine="0" autoPict="0">
                <anchor moveWithCells="1" sizeWithCells="1">
                  <from>
                    <xdr:col>12</xdr:col>
                    <xdr:colOff>57150</xdr:colOff>
                    <xdr:row>177</xdr:row>
                    <xdr:rowOff>38100</xdr:rowOff>
                  </from>
                  <to>
                    <xdr:col>14</xdr:col>
                    <xdr:colOff>0</xdr:colOff>
                    <xdr:row>177</xdr:row>
                    <xdr:rowOff>447675</xdr:rowOff>
                  </to>
                </anchor>
              </controlPr>
            </control>
          </mc:Choice>
        </mc:AlternateContent>
        <mc:AlternateContent xmlns:mc="http://schemas.openxmlformats.org/markup-compatibility/2006">
          <mc:Choice Requires="x14">
            <control shapeId="12373" r:id="rId70" name="Drop Down 85">
              <controlPr defaultSize="0" autoLine="0" autoPict="0">
                <anchor moveWithCells="1" sizeWithCells="1">
                  <from>
                    <xdr:col>12</xdr:col>
                    <xdr:colOff>57150</xdr:colOff>
                    <xdr:row>178</xdr:row>
                    <xdr:rowOff>38100</xdr:rowOff>
                  </from>
                  <to>
                    <xdr:col>14</xdr:col>
                    <xdr:colOff>0</xdr:colOff>
                    <xdr:row>178</xdr:row>
                    <xdr:rowOff>447675</xdr:rowOff>
                  </to>
                </anchor>
              </controlPr>
            </control>
          </mc:Choice>
        </mc:AlternateContent>
        <mc:AlternateContent xmlns:mc="http://schemas.openxmlformats.org/markup-compatibility/2006">
          <mc:Choice Requires="x14">
            <control shapeId="12374" r:id="rId71" name="Drop Down 86">
              <controlPr defaultSize="0" autoLine="0" autoPict="0">
                <anchor moveWithCells="1" sizeWithCells="1">
                  <from>
                    <xdr:col>12</xdr:col>
                    <xdr:colOff>57150</xdr:colOff>
                    <xdr:row>179</xdr:row>
                    <xdr:rowOff>38100</xdr:rowOff>
                  </from>
                  <to>
                    <xdr:col>14</xdr:col>
                    <xdr:colOff>0</xdr:colOff>
                    <xdr:row>179</xdr:row>
                    <xdr:rowOff>447675</xdr:rowOff>
                  </to>
                </anchor>
              </controlPr>
            </control>
          </mc:Choice>
        </mc:AlternateContent>
        <mc:AlternateContent xmlns:mc="http://schemas.openxmlformats.org/markup-compatibility/2006">
          <mc:Choice Requires="x14">
            <control shapeId="12375" r:id="rId72" name="Drop Down 87">
              <controlPr defaultSize="0" autoLine="0" autoPict="0">
                <anchor moveWithCells="1" sizeWithCells="1">
                  <from>
                    <xdr:col>12</xdr:col>
                    <xdr:colOff>57150</xdr:colOff>
                    <xdr:row>180</xdr:row>
                    <xdr:rowOff>38100</xdr:rowOff>
                  </from>
                  <to>
                    <xdr:col>14</xdr:col>
                    <xdr:colOff>0</xdr:colOff>
                    <xdr:row>180</xdr:row>
                    <xdr:rowOff>447675</xdr:rowOff>
                  </to>
                </anchor>
              </controlPr>
            </control>
          </mc:Choice>
        </mc:AlternateContent>
        <mc:AlternateContent xmlns:mc="http://schemas.openxmlformats.org/markup-compatibility/2006">
          <mc:Choice Requires="x14">
            <control shapeId="12376" r:id="rId73" name="Drop Down 88">
              <controlPr defaultSize="0" autoLine="0" autoPict="0">
                <anchor moveWithCells="1" sizeWithCells="1">
                  <from>
                    <xdr:col>12</xdr:col>
                    <xdr:colOff>57150</xdr:colOff>
                    <xdr:row>181</xdr:row>
                    <xdr:rowOff>38100</xdr:rowOff>
                  </from>
                  <to>
                    <xdr:col>14</xdr:col>
                    <xdr:colOff>0</xdr:colOff>
                    <xdr:row>181</xdr:row>
                    <xdr:rowOff>447675</xdr:rowOff>
                  </to>
                </anchor>
              </controlPr>
            </control>
          </mc:Choice>
        </mc:AlternateContent>
        <mc:AlternateContent xmlns:mc="http://schemas.openxmlformats.org/markup-compatibility/2006">
          <mc:Choice Requires="x14">
            <control shapeId="12377" r:id="rId74" name="Drop Down 89">
              <controlPr defaultSize="0" autoLine="0" autoPict="0">
                <anchor moveWithCells="1" sizeWithCells="1">
                  <from>
                    <xdr:col>12</xdr:col>
                    <xdr:colOff>57150</xdr:colOff>
                    <xdr:row>182</xdr:row>
                    <xdr:rowOff>38100</xdr:rowOff>
                  </from>
                  <to>
                    <xdr:col>14</xdr:col>
                    <xdr:colOff>0</xdr:colOff>
                    <xdr:row>182</xdr:row>
                    <xdr:rowOff>447675</xdr:rowOff>
                  </to>
                </anchor>
              </controlPr>
            </control>
          </mc:Choice>
        </mc:AlternateContent>
        <mc:AlternateContent xmlns:mc="http://schemas.openxmlformats.org/markup-compatibility/2006">
          <mc:Choice Requires="x14">
            <control shapeId="12378" r:id="rId75" name="Drop Down 90">
              <controlPr defaultSize="0" autoLine="0" autoPict="0">
                <anchor moveWithCells="1" sizeWithCells="1">
                  <from>
                    <xdr:col>12</xdr:col>
                    <xdr:colOff>57150</xdr:colOff>
                    <xdr:row>191</xdr:row>
                    <xdr:rowOff>38100</xdr:rowOff>
                  </from>
                  <to>
                    <xdr:col>14</xdr:col>
                    <xdr:colOff>0</xdr:colOff>
                    <xdr:row>191</xdr:row>
                    <xdr:rowOff>447675</xdr:rowOff>
                  </to>
                </anchor>
              </controlPr>
            </control>
          </mc:Choice>
        </mc:AlternateContent>
        <mc:AlternateContent xmlns:mc="http://schemas.openxmlformats.org/markup-compatibility/2006">
          <mc:Choice Requires="x14">
            <control shapeId="12379" r:id="rId76" name="Drop Down 91">
              <controlPr defaultSize="0" autoLine="0" autoPict="0">
                <anchor moveWithCells="1" sizeWithCells="1">
                  <from>
                    <xdr:col>12</xdr:col>
                    <xdr:colOff>57150</xdr:colOff>
                    <xdr:row>192</xdr:row>
                    <xdr:rowOff>38100</xdr:rowOff>
                  </from>
                  <to>
                    <xdr:col>14</xdr:col>
                    <xdr:colOff>0</xdr:colOff>
                    <xdr:row>192</xdr:row>
                    <xdr:rowOff>447675</xdr:rowOff>
                  </to>
                </anchor>
              </controlPr>
            </control>
          </mc:Choice>
        </mc:AlternateContent>
        <mc:AlternateContent xmlns:mc="http://schemas.openxmlformats.org/markup-compatibility/2006">
          <mc:Choice Requires="x14">
            <control shapeId="12380" r:id="rId77" name="Drop Down 92">
              <controlPr defaultSize="0" autoLine="0" autoPict="0">
                <anchor moveWithCells="1" sizeWithCells="1">
                  <from>
                    <xdr:col>12</xdr:col>
                    <xdr:colOff>57150</xdr:colOff>
                    <xdr:row>193</xdr:row>
                    <xdr:rowOff>38100</xdr:rowOff>
                  </from>
                  <to>
                    <xdr:col>14</xdr:col>
                    <xdr:colOff>0</xdr:colOff>
                    <xdr:row>193</xdr:row>
                    <xdr:rowOff>447675</xdr:rowOff>
                  </to>
                </anchor>
              </controlPr>
            </control>
          </mc:Choice>
        </mc:AlternateContent>
        <mc:AlternateContent xmlns:mc="http://schemas.openxmlformats.org/markup-compatibility/2006">
          <mc:Choice Requires="x14">
            <control shapeId="12381" r:id="rId78" name="Drop Down 93">
              <controlPr defaultSize="0" autoLine="0" autoPict="0">
                <anchor moveWithCells="1" sizeWithCells="1">
                  <from>
                    <xdr:col>12</xdr:col>
                    <xdr:colOff>57150</xdr:colOff>
                    <xdr:row>194</xdr:row>
                    <xdr:rowOff>38100</xdr:rowOff>
                  </from>
                  <to>
                    <xdr:col>14</xdr:col>
                    <xdr:colOff>0</xdr:colOff>
                    <xdr:row>194</xdr:row>
                    <xdr:rowOff>447675</xdr:rowOff>
                  </to>
                </anchor>
              </controlPr>
            </control>
          </mc:Choice>
        </mc:AlternateContent>
        <mc:AlternateContent xmlns:mc="http://schemas.openxmlformats.org/markup-compatibility/2006">
          <mc:Choice Requires="x14">
            <control shapeId="12382" r:id="rId79" name="Drop Down 94">
              <controlPr defaultSize="0" autoLine="0" autoPict="0">
                <anchor moveWithCells="1" sizeWithCells="1">
                  <from>
                    <xdr:col>12</xdr:col>
                    <xdr:colOff>57150</xdr:colOff>
                    <xdr:row>195</xdr:row>
                    <xdr:rowOff>38100</xdr:rowOff>
                  </from>
                  <to>
                    <xdr:col>14</xdr:col>
                    <xdr:colOff>0</xdr:colOff>
                    <xdr:row>195</xdr:row>
                    <xdr:rowOff>447675</xdr:rowOff>
                  </to>
                </anchor>
              </controlPr>
            </control>
          </mc:Choice>
        </mc:AlternateContent>
        <mc:AlternateContent xmlns:mc="http://schemas.openxmlformats.org/markup-compatibility/2006">
          <mc:Choice Requires="x14">
            <control shapeId="12383" r:id="rId80" name="Drop Down 95">
              <controlPr defaultSize="0" autoLine="0" autoPict="0">
                <anchor moveWithCells="1" sizeWithCells="1">
                  <from>
                    <xdr:col>12</xdr:col>
                    <xdr:colOff>57150</xdr:colOff>
                    <xdr:row>196</xdr:row>
                    <xdr:rowOff>38100</xdr:rowOff>
                  </from>
                  <to>
                    <xdr:col>14</xdr:col>
                    <xdr:colOff>0</xdr:colOff>
                    <xdr:row>196</xdr:row>
                    <xdr:rowOff>447675</xdr:rowOff>
                  </to>
                </anchor>
              </controlPr>
            </control>
          </mc:Choice>
        </mc:AlternateContent>
        <mc:AlternateContent xmlns:mc="http://schemas.openxmlformats.org/markup-compatibility/2006">
          <mc:Choice Requires="x14">
            <control shapeId="12392" r:id="rId81" name="Drop Down 104">
              <controlPr defaultSize="0" autoLine="0" autoPict="0">
                <anchor moveWithCells="1" sizeWithCells="1">
                  <from>
                    <xdr:col>10</xdr:col>
                    <xdr:colOff>38100</xdr:colOff>
                    <xdr:row>177</xdr:row>
                    <xdr:rowOff>38100</xdr:rowOff>
                  </from>
                  <to>
                    <xdr:col>12</xdr:col>
                    <xdr:colOff>0</xdr:colOff>
                    <xdr:row>177</xdr:row>
                    <xdr:rowOff>447675</xdr:rowOff>
                  </to>
                </anchor>
              </controlPr>
            </control>
          </mc:Choice>
        </mc:AlternateContent>
        <mc:AlternateContent xmlns:mc="http://schemas.openxmlformats.org/markup-compatibility/2006">
          <mc:Choice Requires="x14">
            <control shapeId="12393" r:id="rId82" name="Drop Down 105">
              <controlPr defaultSize="0" autoLine="0" autoPict="0">
                <anchor moveWithCells="1" sizeWithCells="1">
                  <from>
                    <xdr:col>10</xdr:col>
                    <xdr:colOff>38100</xdr:colOff>
                    <xdr:row>178</xdr:row>
                    <xdr:rowOff>38100</xdr:rowOff>
                  </from>
                  <to>
                    <xdr:col>12</xdr:col>
                    <xdr:colOff>0</xdr:colOff>
                    <xdr:row>178</xdr:row>
                    <xdr:rowOff>447675</xdr:rowOff>
                  </to>
                </anchor>
              </controlPr>
            </control>
          </mc:Choice>
        </mc:AlternateContent>
        <mc:AlternateContent xmlns:mc="http://schemas.openxmlformats.org/markup-compatibility/2006">
          <mc:Choice Requires="x14">
            <control shapeId="12394" r:id="rId83" name="Drop Down 106">
              <controlPr defaultSize="0" autoLine="0" autoPict="0">
                <anchor moveWithCells="1" sizeWithCells="1">
                  <from>
                    <xdr:col>10</xdr:col>
                    <xdr:colOff>38100</xdr:colOff>
                    <xdr:row>179</xdr:row>
                    <xdr:rowOff>38100</xdr:rowOff>
                  </from>
                  <to>
                    <xdr:col>12</xdr:col>
                    <xdr:colOff>0</xdr:colOff>
                    <xdr:row>179</xdr:row>
                    <xdr:rowOff>447675</xdr:rowOff>
                  </to>
                </anchor>
              </controlPr>
            </control>
          </mc:Choice>
        </mc:AlternateContent>
        <mc:AlternateContent xmlns:mc="http://schemas.openxmlformats.org/markup-compatibility/2006">
          <mc:Choice Requires="x14">
            <control shapeId="12395" r:id="rId84" name="Drop Down 107">
              <controlPr defaultSize="0" autoLine="0" autoPict="0">
                <anchor moveWithCells="1" sizeWithCells="1">
                  <from>
                    <xdr:col>10</xdr:col>
                    <xdr:colOff>38100</xdr:colOff>
                    <xdr:row>180</xdr:row>
                    <xdr:rowOff>38100</xdr:rowOff>
                  </from>
                  <to>
                    <xdr:col>12</xdr:col>
                    <xdr:colOff>0</xdr:colOff>
                    <xdr:row>180</xdr:row>
                    <xdr:rowOff>447675</xdr:rowOff>
                  </to>
                </anchor>
              </controlPr>
            </control>
          </mc:Choice>
        </mc:AlternateContent>
        <mc:AlternateContent xmlns:mc="http://schemas.openxmlformats.org/markup-compatibility/2006">
          <mc:Choice Requires="x14">
            <control shapeId="12396" r:id="rId85" name="Drop Down 108">
              <controlPr defaultSize="0" autoLine="0" autoPict="0">
                <anchor moveWithCells="1" sizeWithCells="1">
                  <from>
                    <xdr:col>10</xdr:col>
                    <xdr:colOff>38100</xdr:colOff>
                    <xdr:row>182</xdr:row>
                    <xdr:rowOff>38100</xdr:rowOff>
                  </from>
                  <to>
                    <xdr:col>12</xdr:col>
                    <xdr:colOff>0</xdr:colOff>
                    <xdr:row>182</xdr:row>
                    <xdr:rowOff>447675</xdr:rowOff>
                  </to>
                </anchor>
              </controlPr>
            </control>
          </mc:Choice>
        </mc:AlternateContent>
        <mc:AlternateContent xmlns:mc="http://schemas.openxmlformats.org/markup-compatibility/2006">
          <mc:Choice Requires="x14">
            <control shapeId="12397" r:id="rId86" name="Drop Down 109">
              <controlPr defaultSize="0" autoLine="0" autoPict="0">
                <anchor moveWithCells="1" sizeWithCells="1">
                  <from>
                    <xdr:col>10</xdr:col>
                    <xdr:colOff>38100</xdr:colOff>
                    <xdr:row>191</xdr:row>
                    <xdr:rowOff>38100</xdr:rowOff>
                  </from>
                  <to>
                    <xdr:col>12</xdr:col>
                    <xdr:colOff>0</xdr:colOff>
                    <xdr:row>191</xdr:row>
                    <xdr:rowOff>447675</xdr:rowOff>
                  </to>
                </anchor>
              </controlPr>
            </control>
          </mc:Choice>
        </mc:AlternateContent>
        <mc:AlternateContent xmlns:mc="http://schemas.openxmlformats.org/markup-compatibility/2006">
          <mc:Choice Requires="x14">
            <control shapeId="12398" r:id="rId87" name="Drop Down 110">
              <controlPr defaultSize="0" autoLine="0" autoPict="0">
                <anchor moveWithCells="1" sizeWithCells="1">
                  <from>
                    <xdr:col>10</xdr:col>
                    <xdr:colOff>38100</xdr:colOff>
                    <xdr:row>192</xdr:row>
                    <xdr:rowOff>38100</xdr:rowOff>
                  </from>
                  <to>
                    <xdr:col>12</xdr:col>
                    <xdr:colOff>0</xdr:colOff>
                    <xdr:row>192</xdr:row>
                    <xdr:rowOff>447675</xdr:rowOff>
                  </to>
                </anchor>
              </controlPr>
            </control>
          </mc:Choice>
        </mc:AlternateContent>
        <mc:AlternateContent xmlns:mc="http://schemas.openxmlformats.org/markup-compatibility/2006">
          <mc:Choice Requires="x14">
            <control shapeId="12399" r:id="rId88" name="Drop Down 111">
              <controlPr defaultSize="0" autoLine="0" autoPict="0">
                <anchor moveWithCells="1" sizeWithCells="1">
                  <from>
                    <xdr:col>10</xdr:col>
                    <xdr:colOff>38100</xdr:colOff>
                    <xdr:row>193</xdr:row>
                    <xdr:rowOff>38100</xdr:rowOff>
                  </from>
                  <to>
                    <xdr:col>12</xdr:col>
                    <xdr:colOff>0</xdr:colOff>
                    <xdr:row>193</xdr:row>
                    <xdr:rowOff>447675</xdr:rowOff>
                  </to>
                </anchor>
              </controlPr>
            </control>
          </mc:Choice>
        </mc:AlternateContent>
        <mc:AlternateContent xmlns:mc="http://schemas.openxmlformats.org/markup-compatibility/2006">
          <mc:Choice Requires="x14">
            <control shapeId="12400" r:id="rId89" name="Drop Down 112">
              <controlPr defaultSize="0" autoLine="0" autoPict="0">
                <anchor moveWithCells="1" sizeWithCells="1">
                  <from>
                    <xdr:col>10</xdr:col>
                    <xdr:colOff>38100</xdr:colOff>
                    <xdr:row>194</xdr:row>
                    <xdr:rowOff>38100</xdr:rowOff>
                  </from>
                  <to>
                    <xdr:col>12</xdr:col>
                    <xdr:colOff>0</xdr:colOff>
                    <xdr:row>194</xdr:row>
                    <xdr:rowOff>447675</xdr:rowOff>
                  </to>
                </anchor>
              </controlPr>
            </control>
          </mc:Choice>
        </mc:AlternateContent>
        <mc:AlternateContent xmlns:mc="http://schemas.openxmlformats.org/markup-compatibility/2006">
          <mc:Choice Requires="x14">
            <control shapeId="12401" r:id="rId90" name="Drop Down 113">
              <controlPr defaultSize="0" autoLine="0" autoPict="0">
                <anchor moveWithCells="1" sizeWithCells="1">
                  <from>
                    <xdr:col>10</xdr:col>
                    <xdr:colOff>38100</xdr:colOff>
                    <xdr:row>195</xdr:row>
                    <xdr:rowOff>38100</xdr:rowOff>
                  </from>
                  <to>
                    <xdr:col>12</xdr:col>
                    <xdr:colOff>0</xdr:colOff>
                    <xdr:row>195</xdr:row>
                    <xdr:rowOff>447675</xdr:rowOff>
                  </to>
                </anchor>
              </controlPr>
            </control>
          </mc:Choice>
        </mc:AlternateContent>
        <mc:AlternateContent xmlns:mc="http://schemas.openxmlformats.org/markup-compatibility/2006">
          <mc:Choice Requires="x14">
            <control shapeId="12402" r:id="rId91" name="Drop Down 114">
              <controlPr defaultSize="0" autoLine="0" autoPict="0">
                <anchor moveWithCells="1" sizeWithCells="1">
                  <from>
                    <xdr:col>10</xdr:col>
                    <xdr:colOff>38100</xdr:colOff>
                    <xdr:row>196</xdr:row>
                    <xdr:rowOff>38100</xdr:rowOff>
                  </from>
                  <to>
                    <xdr:col>12</xdr:col>
                    <xdr:colOff>0</xdr:colOff>
                    <xdr:row>196</xdr:row>
                    <xdr:rowOff>447675</xdr:rowOff>
                  </to>
                </anchor>
              </controlPr>
            </control>
          </mc:Choice>
        </mc:AlternateContent>
        <mc:AlternateContent xmlns:mc="http://schemas.openxmlformats.org/markup-compatibility/2006">
          <mc:Choice Requires="x14">
            <control shapeId="12403" r:id="rId92" name="Drop Down 115">
              <controlPr defaultSize="0" autoLine="0" autoPict="0">
                <anchor moveWithCells="1" sizeWithCells="1">
                  <from>
                    <xdr:col>10</xdr:col>
                    <xdr:colOff>38100</xdr:colOff>
                    <xdr:row>181</xdr:row>
                    <xdr:rowOff>38100</xdr:rowOff>
                  </from>
                  <to>
                    <xdr:col>12</xdr:col>
                    <xdr:colOff>0</xdr:colOff>
                    <xdr:row>181</xdr:row>
                    <xdr:rowOff>447675</xdr:rowOff>
                  </to>
                </anchor>
              </controlPr>
            </control>
          </mc:Choice>
        </mc:AlternateContent>
        <mc:AlternateContent xmlns:mc="http://schemas.openxmlformats.org/markup-compatibility/2006">
          <mc:Choice Requires="x14">
            <control shapeId="12408" r:id="rId93" name="Drop Down 120">
              <controlPr defaultSize="0" autoLine="0" autoPict="0">
                <anchor moveWithCells="1" sizeWithCells="1">
                  <from>
                    <xdr:col>3</xdr:col>
                    <xdr:colOff>47625</xdr:colOff>
                    <xdr:row>287</xdr:row>
                    <xdr:rowOff>28575</xdr:rowOff>
                  </from>
                  <to>
                    <xdr:col>7</xdr:col>
                    <xdr:colOff>781050</xdr:colOff>
                    <xdr:row>287</xdr:row>
                    <xdr:rowOff>333375</xdr:rowOff>
                  </to>
                </anchor>
              </controlPr>
            </control>
          </mc:Choice>
        </mc:AlternateContent>
        <mc:AlternateContent xmlns:mc="http://schemas.openxmlformats.org/markup-compatibility/2006">
          <mc:Choice Requires="x14">
            <control shapeId="12409" r:id="rId94" name="Drop Down 121">
              <controlPr defaultSize="0" autoLine="0" autoPict="0">
                <anchor moveWithCells="1" sizeWithCells="1">
                  <from>
                    <xdr:col>3</xdr:col>
                    <xdr:colOff>47625</xdr:colOff>
                    <xdr:row>285</xdr:row>
                    <xdr:rowOff>28575</xdr:rowOff>
                  </from>
                  <to>
                    <xdr:col>7</xdr:col>
                    <xdr:colOff>781050</xdr:colOff>
                    <xdr:row>285</xdr:row>
                    <xdr:rowOff>333375</xdr:rowOff>
                  </to>
                </anchor>
              </controlPr>
            </control>
          </mc:Choice>
        </mc:AlternateContent>
        <mc:AlternateContent xmlns:mc="http://schemas.openxmlformats.org/markup-compatibility/2006">
          <mc:Choice Requires="x14">
            <control shapeId="12410" r:id="rId95" name="Drop Down 122">
              <controlPr defaultSize="0" autoLine="0" autoPict="0">
                <anchor moveWithCells="1" sizeWithCells="1">
                  <from>
                    <xdr:col>3</xdr:col>
                    <xdr:colOff>47625</xdr:colOff>
                    <xdr:row>288</xdr:row>
                    <xdr:rowOff>28575</xdr:rowOff>
                  </from>
                  <to>
                    <xdr:col>7</xdr:col>
                    <xdr:colOff>781050</xdr:colOff>
                    <xdr:row>288</xdr:row>
                    <xdr:rowOff>333375</xdr:rowOff>
                  </to>
                </anchor>
              </controlPr>
            </control>
          </mc:Choice>
        </mc:AlternateContent>
        <mc:AlternateContent xmlns:mc="http://schemas.openxmlformats.org/markup-compatibility/2006">
          <mc:Choice Requires="x14">
            <control shapeId="12411" r:id="rId96" name="Drop Down 123">
              <controlPr defaultSize="0" autoLine="0" autoPict="0">
                <anchor moveWithCells="1" sizeWithCells="1">
                  <from>
                    <xdr:col>3</xdr:col>
                    <xdr:colOff>47625</xdr:colOff>
                    <xdr:row>289</xdr:row>
                    <xdr:rowOff>28575</xdr:rowOff>
                  </from>
                  <to>
                    <xdr:col>7</xdr:col>
                    <xdr:colOff>781050</xdr:colOff>
                    <xdr:row>289</xdr:row>
                    <xdr:rowOff>333375</xdr:rowOff>
                  </to>
                </anchor>
              </controlPr>
            </control>
          </mc:Choice>
        </mc:AlternateContent>
        <mc:AlternateContent xmlns:mc="http://schemas.openxmlformats.org/markup-compatibility/2006">
          <mc:Choice Requires="x14">
            <control shapeId="12412" r:id="rId97" name="Drop Down 124">
              <controlPr defaultSize="0" autoLine="0" autoPict="0">
                <anchor moveWithCells="1" sizeWithCells="1">
                  <from>
                    <xdr:col>3</xdr:col>
                    <xdr:colOff>47625</xdr:colOff>
                    <xdr:row>290</xdr:row>
                    <xdr:rowOff>28575</xdr:rowOff>
                  </from>
                  <to>
                    <xdr:col>7</xdr:col>
                    <xdr:colOff>781050</xdr:colOff>
                    <xdr:row>290</xdr:row>
                    <xdr:rowOff>333375</xdr:rowOff>
                  </to>
                </anchor>
              </controlPr>
            </control>
          </mc:Choice>
        </mc:AlternateContent>
        <mc:AlternateContent xmlns:mc="http://schemas.openxmlformats.org/markup-compatibility/2006">
          <mc:Choice Requires="x14">
            <control shapeId="12413" r:id="rId98" name="Drop Down 125">
              <controlPr defaultSize="0" autoLine="0" autoPict="0">
                <anchor moveWithCells="1" sizeWithCells="1">
                  <from>
                    <xdr:col>3</xdr:col>
                    <xdr:colOff>47625</xdr:colOff>
                    <xdr:row>291</xdr:row>
                    <xdr:rowOff>28575</xdr:rowOff>
                  </from>
                  <to>
                    <xdr:col>7</xdr:col>
                    <xdr:colOff>781050</xdr:colOff>
                    <xdr:row>291</xdr:row>
                    <xdr:rowOff>333375</xdr:rowOff>
                  </to>
                </anchor>
              </controlPr>
            </control>
          </mc:Choice>
        </mc:AlternateContent>
        <mc:AlternateContent xmlns:mc="http://schemas.openxmlformats.org/markup-compatibility/2006">
          <mc:Choice Requires="x14">
            <control shapeId="12414" r:id="rId99" name="Drop Down 126">
              <controlPr defaultSize="0" autoLine="0" autoPict="0">
                <anchor moveWithCells="1" sizeWithCells="1">
                  <from>
                    <xdr:col>3</xdr:col>
                    <xdr:colOff>47625</xdr:colOff>
                    <xdr:row>286</xdr:row>
                    <xdr:rowOff>28575</xdr:rowOff>
                  </from>
                  <to>
                    <xdr:col>7</xdr:col>
                    <xdr:colOff>781050</xdr:colOff>
                    <xdr:row>286</xdr:row>
                    <xdr:rowOff>333375</xdr:rowOff>
                  </to>
                </anchor>
              </controlPr>
            </control>
          </mc:Choice>
        </mc:AlternateContent>
        <mc:AlternateContent xmlns:mc="http://schemas.openxmlformats.org/markup-compatibility/2006">
          <mc:Choice Requires="x14">
            <control shapeId="12415" r:id="rId100" name="Drop Down 127">
              <controlPr defaultSize="0" autoLine="0" autoPict="0">
                <anchor moveWithCells="1" sizeWithCells="1">
                  <from>
                    <xdr:col>3</xdr:col>
                    <xdr:colOff>47625</xdr:colOff>
                    <xdr:row>280</xdr:row>
                    <xdr:rowOff>28575</xdr:rowOff>
                  </from>
                  <to>
                    <xdr:col>7</xdr:col>
                    <xdr:colOff>781050</xdr:colOff>
                    <xdr:row>280</xdr:row>
                    <xdr:rowOff>333375</xdr:rowOff>
                  </to>
                </anchor>
              </controlPr>
            </control>
          </mc:Choice>
        </mc:AlternateContent>
        <mc:AlternateContent xmlns:mc="http://schemas.openxmlformats.org/markup-compatibility/2006">
          <mc:Choice Requires="x14">
            <control shapeId="12416" r:id="rId101" name="Drop Down 128">
              <controlPr defaultSize="0" autoLine="0" autoPict="0">
                <anchor moveWithCells="1" sizeWithCells="1">
                  <from>
                    <xdr:col>3</xdr:col>
                    <xdr:colOff>47625</xdr:colOff>
                    <xdr:row>278</xdr:row>
                    <xdr:rowOff>28575</xdr:rowOff>
                  </from>
                  <to>
                    <xdr:col>7</xdr:col>
                    <xdr:colOff>781050</xdr:colOff>
                    <xdr:row>278</xdr:row>
                    <xdr:rowOff>333375</xdr:rowOff>
                  </to>
                </anchor>
              </controlPr>
            </control>
          </mc:Choice>
        </mc:AlternateContent>
        <mc:AlternateContent xmlns:mc="http://schemas.openxmlformats.org/markup-compatibility/2006">
          <mc:Choice Requires="x14">
            <control shapeId="12417" r:id="rId102" name="Drop Down 129">
              <controlPr defaultSize="0" autoLine="0" autoPict="0">
                <anchor moveWithCells="1" sizeWithCells="1">
                  <from>
                    <xdr:col>3</xdr:col>
                    <xdr:colOff>47625</xdr:colOff>
                    <xdr:row>281</xdr:row>
                    <xdr:rowOff>28575</xdr:rowOff>
                  </from>
                  <to>
                    <xdr:col>7</xdr:col>
                    <xdr:colOff>781050</xdr:colOff>
                    <xdr:row>281</xdr:row>
                    <xdr:rowOff>333375</xdr:rowOff>
                  </to>
                </anchor>
              </controlPr>
            </control>
          </mc:Choice>
        </mc:AlternateContent>
        <mc:AlternateContent xmlns:mc="http://schemas.openxmlformats.org/markup-compatibility/2006">
          <mc:Choice Requires="x14">
            <control shapeId="12418" r:id="rId103" name="Drop Down 130">
              <controlPr defaultSize="0" autoLine="0" autoPict="0">
                <anchor moveWithCells="1" sizeWithCells="1">
                  <from>
                    <xdr:col>3</xdr:col>
                    <xdr:colOff>47625</xdr:colOff>
                    <xdr:row>282</xdr:row>
                    <xdr:rowOff>28575</xdr:rowOff>
                  </from>
                  <to>
                    <xdr:col>7</xdr:col>
                    <xdr:colOff>781050</xdr:colOff>
                    <xdr:row>282</xdr:row>
                    <xdr:rowOff>333375</xdr:rowOff>
                  </to>
                </anchor>
              </controlPr>
            </control>
          </mc:Choice>
        </mc:AlternateContent>
        <mc:AlternateContent xmlns:mc="http://schemas.openxmlformats.org/markup-compatibility/2006">
          <mc:Choice Requires="x14">
            <control shapeId="12421" r:id="rId104" name="Drop Down 133">
              <controlPr defaultSize="0" autoLine="0" autoPict="0">
                <anchor moveWithCells="1" sizeWithCells="1">
                  <from>
                    <xdr:col>3</xdr:col>
                    <xdr:colOff>47625</xdr:colOff>
                    <xdr:row>279</xdr:row>
                    <xdr:rowOff>28575</xdr:rowOff>
                  </from>
                  <to>
                    <xdr:col>7</xdr:col>
                    <xdr:colOff>781050</xdr:colOff>
                    <xdr:row>279</xdr:row>
                    <xdr:rowOff>342900</xdr:rowOff>
                  </to>
                </anchor>
              </controlPr>
            </control>
          </mc:Choice>
        </mc:AlternateContent>
        <mc:AlternateContent xmlns:mc="http://schemas.openxmlformats.org/markup-compatibility/2006">
          <mc:Choice Requires="x14">
            <control shapeId="12422" r:id="rId105" name="Drop Down 134">
              <controlPr defaultSize="0" autoLine="0" autoPict="0">
                <anchor moveWithCells="1" sizeWithCells="1">
                  <from>
                    <xdr:col>12</xdr:col>
                    <xdr:colOff>57150</xdr:colOff>
                    <xdr:row>279</xdr:row>
                    <xdr:rowOff>38100</xdr:rowOff>
                  </from>
                  <to>
                    <xdr:col>14</xdr:col>
                    <xdr:colOff>0</xdr:colOff>
                    <xdr:row>279</xdr:row>
                    <xdr:rowOff>447675</xdr:rowOff>
                  </to>
                </anchor>
              </controlPr>
            </control>
          </mc:Choice>
        </mc:AlternateContent>
        <mc:AlternateContent xmlns:mc="http://schemas.openxmlformats.org/markup-compatibility/2006">
          <mc:Choice Requires="x14">
            <control shapeId="12423" r:id="rId106" name="Drop Down 135">
              <controlPr defaultSize="0" autoLine="0" autoPict="0">
                <anchor moveWithCells="1" sizeWithCells="1">
                  <from>
                    <xdr:col>12</xdr:col>
                    <xdr:colOff>57150</xdr:colOff>
                    <xdr:row>280</xdr:row>
                    <xdr:rowOff>38100</xdr:rowOff>
                  </from>
                  <to>
                    <xdr:col>14</xdr:col>
                    <xdr:colOff>0</xdr:colOff>
                    <xdr:row>280</xdr:row>
                    <xdr:rowOff>447675</xdr:rowOff>
                  </to>
                </anchor>
              </controlPr>
            </control>
          </mc:Choice>
        </mc:AlternateContent>
        <mc:AlternateContent xmlns:mc="http://schemas.openxmlformats.org/markup-compatibility/2006">
          <mc:Choice Requires="x14">
            <control shapeId="12424" r:id="rId107" name="Drop Down 136">
              <controlPr defaultSize="0" autoLine="0" autoPict="0">
                <anchor moveWithCells="1" sizeWithCells="1">
                  <from>
                    <xdr:col>12</xdr:col>
                    <xdr:colOff>57150</xdr:colOff>
                    <xdr:row>281</xdr:row>
                    <xdr:rowOff>38100</xdr:rowOff>
                  </from>
                  <to>
                    <xdr:col>14</xdr:col>
                    <xdr:colOff>0</xdr:colOff>
                    <xdr:row>281</xdr:row>
                    <xdr:rowOff>447675</xdr:rowOff>
                  </to>
                </anchor>
              </controlPr>
            </control>
          </mc:Choice>
        </mc:AlternateContent>
        <mc:AlternateContent xmlns:mc="http://schemas.openxmlformats.org/markup-compatibility/2006">
          <mc:Choice Requires="x14">
            <control shapeId="12425" r:id="rId108" name="Drop Down 137">
              <controlPr defaultSize="0" autoLine="0" autoPict="0">
                <anchor moveWithCells="1" sizeWithCells="1">
                  <from>
                    <xdr:col>12</xdr:col>
                    <xdr:colOff>57150</xdr:colOff>
                    <xdr:row>282</xdr:row>
                    <xdr:rowOff>38100</xdr:rowOff>
                  </from>
                  <to>
                    <xdr:col>14</xdr:col>
                    <xdr:colOff>0</xdr:colOff>
                    <xdr:row>282</xdr:row>
                    <xdr:rowOff>447675</xdr:rowOff>
                  </to>
                </anchor>
              </controlPr>
            </control>
          </mc:Choice>
        </mc:AlternateContent>
        <mc:AlternateContent xmlns:mc="http://schemas.openxmlformats.org/markup-compatibility/2006">
          <mc:Choice Requires="x14">
            <control shapeId="12428" r:id="rId109" name="Drop Down 140">
              <controlPr defaultSize="0" autoLine="0" autoPict="0">
                <anchor moveWithCells="1" sizeWithCells="1">
                  <from>
                    <xdr:col>12</xdr:col>
                    <xdr:colOff>57150</xdr:colOff>
                    <xdr:row>286</xdr:row>
                    <xdr:rowOff>38100</xdr:rowOff>
                  </from>
                  <to>
                    <xdr:col>14</xdr:col>
                    <xdr:colOff>0</xdr:colOff>
                    <xdr:row>286</xdr:row>
                    <xdr:rowOff>447675</xdr:rowOff>
                  </to>
                </anchor>
              </controlPr>
            </control>
          </mc:Choice>
        </mc:AlternateContent>
        <mc:AlternateContent xmlns:mc="http://schemas.openxmlformats.org/markup-compatibility/2006">
          <mc:Choice Requires="x14">
            <control shapeId="12429" r:id="rId110" name="Drop Down 141">
              <controlPr defaultSize="0" autoLine="0" autoPict="0">
                <anchor moveWithCells="1" sizeWithCells="1">
                  <from>
                    <xdr:col>12</xdr:col>
                    <xdr:colOff>57150</xdr:colOff>
                    <xdr:row>287</xdr:row>
                    <xdr:rowOff>38100</xdr:rowOff>
                  </from>
                  <to>
                    <xdr:col>14</xdr:col>
                    <xdr:colOff>0</xdr:colOff>
                    <xdr:row>287</xdr:row>
                    <xdr:rowOff>447675</xdr:rowOff>
                  </to>
                </anchor>
              </controlPr>
            </control>
          </mc:Choice>
        </mc:AlternateContent>
        <mc:AlternateContent xmlns:mc="http://schemas.openxmlformats.org/markup-compatibility/2006">
          <mc:Choice Requires="x14">
            <control shapeId="12430" r:id="rId111" name="Drop Down 142">
              <controlPr defaultSize="0" autoLine="0" autoPict="0">
                <anchor moveWithCells="1" sizeWithCells="1">
                  <from>
                    <xdr:col>12</xdr:col>
                    <xdr:colOff>57150</xdr:colOff>
                    <xdr:row>288</xdr:row>
                    <xdr:rowOff>38100</xdr:rowOff>
                  </from>
                  <to>
                    <xdr:col>14</xdr:col>
                    <xdr:colOff>0</xdr:colOff>
                    <xdr:row>288</xdr:row>
                    <xdr:rowOff>447675</xdr:rowOff>
                  </to>
                </anchor>
              </controlPr>
            </control>
          </mc:Choice>
        </mc:AlternateContent>
        <mc:AlternateContent xmlns:mc="http://schemas.openxmlformats.org/markup-compatibility/2006">
          <mc:Choice Requires="x14">
            <control shapeId="12431" r:id="rId112" name="Drop Down 143">
              <controlPr defaultSize="0" autoLine="0" autoPict="0">
                <anchor moveWithCells="1" sizeWithCells="1">
                  <from>
                    <xdr:col>12</xdr:col>
                    <xdr:colOff>57150</xdr:colOff>
                    <xdr:row>289</xdr:row>
                    <xdr:rowOff>38100</xdr:rowOff>
                  </from>
                  <to>
                    <xdr:col>14</xdr:col>
                    <xdr:colOff>0</xdr:colOff>
                    <xdr:row>289</xdr:row>
                    <xdr:rowOff>447675</xdr:rowOff>
                  </to>
                </anchor>
              </controlPr>
            </control>
          </mc:Choice>
        </mc:AlternateContent>
        <mc:AlternateContent xmlns:mc="http://schemas.openxmlformats.org/markup-compatibility/2006">
          <mc:Choice Requires="x14">
            <control shapeId="12432" r:id="rId113" name="Drop Down 144">
              <controlPr defaultSize="0" autoLine="0" autoPict="0">
                <anchor moveWithCells="1" sizeWithCells="1">
                  <from>
                    <xdr:col>12</xdr:col>
                    <xdr:colOff>57150</xdr:colOff>
                    <xdr:row>290</xdr:row>
                    <xdr:rowOff>38100</xdr:rowOff>
                  </from>
                  <to>
                    <xdr:col>14</xdr:col>
                    <xdr:colOff>0</xdr:colOff>
                    <xdr:row>290</xdr:row>
                    <xdr:rowOff>447675</xdr:rowOff>
                  </to>
                </anchor>
              </controlPr>
            </control>
          </mc:Choice>
        </mc:AlternateContent>
        <mc:AlternateContent xmlns:mc="http://schemas.openxmlformats.org/markup-compatibility/2006">
          <mc:Choice Requires="x14">
            <control shapeId="12433" r:id="rId114" name="Drop Down 145">
              <controlPr defaultSize="0" autoLine="0" autoPict="0">
                <anchor moveWithCells="1" sizeWithCells="1">
                  <from>
                    <xdr:col>12</xdr:col>
                    <xdr:colOff>57150</xdr:colOff>
                    <xdr:row>291</xdr:row>
                    <xdr:rowOff>38100</xdr:rowOff>
                  </from>
                  <to>
                    <xdr:col>14</xdr:col>
                    <xdr:colOff>0</xdr:colOff>
                    <xdr:row>291</xdr:row>
                    <xdr:rowOff>447675</xdr:rowOff>
                  </to>
                </anchor>
              </controlPr>
            </control>
          </mc:Choice>
        </mc:AlternateContent>
        <mc:AlternateContent xmlns:mc="http://schemas.openxmlformats.org/markup-compatibility/2006">
          <mc:Choice Requires="x14">
            <control shapeId="12438" r:id="rId115" name="Drop Down 150">
              <controlPr defaultSize="0" autoLine="0" autoPict="0">
                <anchor moveWithCells="1" sizeWithCells="1">
                  <from>
                    <xdr:col>10</xdr:col>
                    <xdr:colOff>38100</xdr:colOff>
                    <xdr:row>279</xdr:row>
                    <xdr:rowOff>38100</xdr:rowOff>
                  </from>
                  <to>
                    <xdr:col>12</xdr:col>
                    <xdr:colOff>0</xdr:colOff>
                    <xdr:row>279</xdr:row>
                    <xdr:rowOff>447675</xdr:rowOff>
                  </to>
                </anchor>
              </controlPr>
            </control>
          </mc:Choice>
        </mc:AlternateContent>
        <mc:AlternateContent xmlns:mc="http://schemas.openxmlformats.org/markup-compatibility/2006">
          <mc:Choice Requires="x14">
            <control shapeId="12439" r:id="rId116" name="Drop Down 151">
              <controlPr defaultSize="0" autoLine="0" autoPict="0">
                <anchor moveWithCells="1" sizeWithCells="1">
                  <from>
                    <xdr:col>10</xdr:col>
                    <xdr:colOff>38100</xdr:colOff>
                    <xdr:row>280</xdr:row>
                    <xdr:rowOff>38100</xdr:rowOff>
                  </from>
                  <to>
                    <xdr:col>12</xdr:col>
                    <xdr:colOff>0</xdr:colOff>
                    <xdr:row>280</xdr:row>
                    <xdr:rowOff>447675</xdr:rowOff>
                  </to>
                </anchor>
              </controlPr>
            </control>
          </mc:Choice>
        </mc:AlternateContent>
        <mc:AlternateContent xmlns:mc="http://schemas.openxmlformats.org/markup-compatibility/2006">
          <mc:Choice Requires="x14">
            <control shapeId="12440" r:id="rId117" name="Drop Down 152">
              <controlPr defaultSize="0" autoLine="0" autoPict="0">
                <anchor moveWithCells="1" sizeWithCells="1">
                  <from>
                    <xdr:col>10</xdr:col>
                    <xdr:colOff>38100</xdr:colOff>
                    <xdr:row>281</xdr:row>
                    <xdr:rowOff>38100</xdr:rowOff>
                  </from>
                  <to>
                    <xdr:col>12</xdr:col>
                    <xdr:colOff>0</xdr:colOff>
                    <xdr:row>281</xdr:row>
                    <xdr:rowOff>447675</xdr:rowOff>
                  </to>
                </anchor>
              </controlPr>
            </control>
          </mc:Choice>
        </mc:AlternateContent>
        <mc:AlternateContent xmlns:mc="http://schemas.openxmlformats.org/markup-compatibility/2006">
          <mc:Choice Requires="x14">
            <control shapeId="12441" r:id="rId118" name="Drop Down 153">
              <controlPr defaultSize="0" autoLine="0" autoPict="0">
                <anchor moveWithCells="1" sizeWithCells="1">
                  <from>
                    <xdr:col>10</xdr:col>
                    <xdr:colOff>38100</xdr:colOff>
                    <xdr:row>282</xdr:row>
                    <xdr:rowOff>38100</xdr:rowOff>
                  </from>
                  <to>
                    <xdr:col>12</xdr:col>
                    <xdr:colOff>0</xdr:colOff>
                    <xdr:row>282</xdr:row>
                    <xdr:rowOff>447675</xdr:rowOff>
                  </to>
                </anchor>
              </controlPr>
            </control>
          </mc:Choice>
        </mc:AlternateContent>
        <mc:AlternateContent xmlns:mc="http://schemas.openxmlformats.org/markup-compatibility/2006">
          <mc:Choice Requires="x14">
            <control shapeId="12443" r:id="rId119" name="Drop Down 155">
              <controlPr defaultSize="0" autoLine="0" autoPict="0">
                <anchor moveWithCells="1" sizeWithCells="1">
                  <from>
                    <xdr:col>10</xdr:col>
                    <xdr:colOff>38100</xdr:colOff>
                    <xdr:row>286</xdr:row>
                    <xdr:rowOff>38100</xdr:rowOff>
                  </from>
                  <to>
                    <xdr:col>12</xdr:col>
                    <xdr:colOff>0</xdr:colOff>
                    <xdr:row>286</xdr:row>
                    <xdr:rowOff>447675</xdr:rowOff>
                  </to>
                </anchor>
              </controlPr>
            </control>
          </mc:Choice>
        </mc:AlternateContent>
        <mc:AlternateContent xmlns:mc="http://schemas.openxmlformats.org/markup-compatibility/2006">
          <mc:Choice Requires="x14">
            <control shapeId="12444" r:id="rId120" name="Drop Down 156">
              <controlPr defaultSize="0" autoLine="0" autoPict="0">
                <anchor moveWithCells="1" sizeWithCells="1">
                  <from>
                    <xdr:col>10</xdr:col>
                    <xdr:colOff>38100</xdr:colOff>
                    <xdr:row>287</xdr:row>
                    <xdr:rowOff>38100</xdr:rowOff>
                  </from>
                  <to>
                    <xdr:col>12</xdr:col>
                    <xdr:colOff>0</xdr:colOff>
                    <xdr:row>287</xdr:row>
                    <xdr:rowOff>447675</xdr:rowOff>
                  </to>
                </anchor>
              </controlPr>
            </control>
          </mc:Choice>
        </mc:AlternateContent>
        <mc:AlternateContent xmlns:mc="http://schemas.openxmlformats.org/markup-compatibility/2006">
          <mc:Choice Requires="x14">
            <control shapeId="12445" r:id="rId121" name="Drop Down 157">
              <controlPr defaultSize="0" autoLine="0" autoPict="0">
                <anchor moveWithCells="1" sizeWithCells="1">
                  <from>
                    <xdr:col>10</xdr:col>
                    <xdr:colOff>38100</xdr:colOff>
                    <xdr:row>288</xdr:row>
                    <xdr:rowOff>38100</xdr:rowOff>
                  </from>
                  <to>
                    <xdr:col>12</xdr:col>
                    <xdr:colOff>0</xdr:colOff>
                    <xdr:row>288</xdr:row>
                    <xdr:rowOff>447675</xdr:rowOff>
                  </to>
                </anchor>
              </controlPr>
            </control>
          </mc:Choice>
        </mc:AlternateContent>
        <mc:AlternateContent xmlns:mc="http://schemas.openxmlformats.org/markup-compatibility/2006">
          <mc:Choice Requires="x14">
            <control shapeId="12446" r:id="rId122" name="Drop Down 158">
              <controlPr defaultSize="0" autoLine="0" autoPict="0">
                <anchor moveWithCells="1" sizeWithCells="1">
                  <from>
                    <xdr:col>10</xdr:col>
                    <xdr:colOff>38100</xdr:colOff>
                    <xdr:row>289</xdr:row>
                    <xdr:rowOff>38100</xdr:rowOff>
                  </from>
                  <to>
                    <xdr:col>12</xdr:col>
                    <xdr:colOff>0</xdr:colOff>
                    <xdr:row>289</xdr:row>
                    <xdr:rowOff>447675</xdr:rowOff>
                  </to>
                </anchor>
              </controlPr>
            </control>
          </mc:Choice>
        </mc:AlternateContent>
        <mc:AlternateContent xmlns:mc="http://schemas.openxmlformats.org/markup-compatibility/2006">
          <mc:Choice Requires="x14">
            <control shapeId="12447" r:id="rId123" name="Drop Down 159">
              <controlPr defaultSize="0" autoLine="0" autoPict="0">
                <anchor moveWithCells="1" sizeWithCells="1">
                  <from>
                    <xdr:col>10</xdr:col>
                    <xdr:colOff>38100</xdr:colOff>
                    <xdr:row>290</xdr:row>
                    <xdr:rowOff>38100</xdr:rowOff>
                  </from>
                  <to>
                    <xdr:col>12</xdr:col>
                    <xdr:colOff>0</xdr:colOff>
                    <xdr:row>290</xdr:row>
                    <xdr:rowOff>447675</xdr:rowOff>
                  </to>
                </anchor>
              </controlPr>
            </control>
          </mc:Choice>
        </mc:AlternateContent>
        <mc:AlternateContent xmlns:mc="http://schemas.openxmlformats.org/markup-compatibility/2006">
          <mc:Choice Requires="x14">
            <control shapeId="12448" r:id="rId124" name="Drop Down 160">
              <controlPr defaultSize="0" autoLine="0" autoPict="0">
                <anchor moveWithCells="1" sizeWithCells="1">
                  <from>
                    <xdr:col>10</xdr:col>
                    <xdr:colOff>38100</xdr:colOff>
                    <xdr:row>291</xdr:row>
                    <xdr:rowOff>38100</xdr:rowOff>
                  </from>
                  <to>
                    <xdr:col>12</xdr:col>
                    <xdr:colOff>0</xdr:colOff>
                    <xdr:row>291</xdr:row>
                    <xdr:rowOff>447675</xdr:rowOff>
                  </to>
                </anchor>
              </controlPr>
            </control>
          </mc:Choice>
        </mc:AlternateContent>
        <mc:AlternateContent xmlns:mc="http://schemas.openxmlformats.org/markup-compatibility/2006">
          <mc:Choice Requires="x14">
            <control shapeId="12521" r:id="rId125" name="Drop Down 233">
              <controlPr defaultSize="0" autoLine="0" autoPict="0">
                <anchor moveWithCells="1" sizeWithCells="1">
                  <from>
                    <xdr:col>3</xdr:col>
                    <xdr:colOff>47625</xdr:colOff>
                    <xdr:row>379</xdr:row>
                    <xdr:rowOff>28575</xdr:rowOff>
                  </from>
                  <to>
                    <xdr:col>7</xdr:col>
                    <xdr:colOff>781050</xdr:colOff>
                    <xdr:row>379</xdr:row>
                    <xdr:rowOff>333375</xdr:rowOff>
                  </to>
                </anchor>
              </controlPr>
            </control>
          </mc:Choice>
        </mc:AlternateContent>
        <mc:AlternateContent xmlns:mc="http://schemas.openxmlformats.org/markup-compatibility/2006">
          <mc:Choice Requires="x14">
            <control shapeId="12522" r:id="rId126" name="Drop Down 234">
              <controlPr defaultSize="0" autoLine="0" autoPict="0">
                <anchor moveWithCells="1" sizeWithCells="1">
                  <from>
                    <xdr:col>3</xdr:col>
                    <xdr:colOff>47625</xdr:colOff>
                    <xdr:row>377</xdr:row>
                    <xdr:rowOff>28575</xdr:rowOff>
                  </from>
                  <to>
                    <xdr:col>7</xdr:col>
                    <xdr:colOff>781050</xdr:colOff>
                    <xdr:row>377</xdr:row>
                    <xdr:rowOff>333375</xdr:rowOff>
                  </to>
                </anchor>
              </controlPr>
            </control>
          </mc:Choice>
        </mc:AlternateContent>
        <mc:AlternateContent xmlns:mc="http://schemas.openxmlformats.org/markup-compatibility/2006">
          <mc:Choice Requires="x14">
            <control shapeId="12523" r:id="rId127" name="Drop Down 235">
              <controlPr defaultSize="0" autoLine="0" autoPict="0">
                <anchor moveWithCells="1" sizeWithCells="1">
                  <from>
                    <xdr:col>3</xdr:col>
                    <xdr:colOff>47625</xdr:colOff>
                    <xdr:row>380</xdr:row>
                    <xdr:rowOff>28575</xdr:rowOff>
                  </from>
                  <to>
                    <xdr:col>7</xdr:col>
                    <xdr:colOff>781050</xdr:colOff>
                    <xdr:row>380</xdr:row>
                    <xdr:rowOff>333375</xdr:rowOff>
                  </to>
                </anchor>
              </controlPr>
            </control>
          </mc:Choice>
        </mc:AlternateContent>
        <mc:AlternateContent xmlns:mc="http://schemas.openxmlformats.org/markup-compatibility/2006">
          <mc:Choice Requires="x14">
            <control shapeId="12524" r:id="rId128" name="Drop Down 236">
              <controlPr defaultSize="0" autoLine="0" autoPict="0">
                <anchor moveWithCells="1" sizeWithCells="1">
                  <from>
                    <xdr:col>3</xdr:col>
                    <xdr:colOff>47625</xdr:colOff>
                    <xdr:row>381</xdr:row>
                    <xdr:rowOff>28575</xdr:rowOff>
                  </from>
                  <to>
                    <xdr:col>7</xdr:col>
                    <xdr:colOff>781050</xdr:colOff>
                    <xdr:row>381</xdr:row>
                    <xdr:rowOff>333375</xdr:rowOff>
                  </to>
                </anchor>
              </controlPr>
            </control>
          </mc:Choice>
        </mc:AlternateContent>
        <mc:AlternateContent xmlns:mc="http://schemas.openxmlformats.org/markup-compatibility/2006">
          <mc:Choice Requires="x14">
            <control shapeId="12525" r:id="rId129" name="Drop Down 237">
              <controlPr defaultSize="0" autoLine="0" autoPict="0">
                <anchor moveWithCells="1" sizeWithCells="1">
                  <from>
                    <xdr:col>3</xdr:col>
                    <xdr:colOff>47625</xdr:colOff>
                    <xdr:row>382</xdr:row>
                    <xdr:rowOff>28575</xdr:rowOff>
                  </from>
                  <to>
                    <xdr:col>7</xdr:col>
                    <xdr:colOff>781050</xdr:colOff>
                    <xdr:row>382</xdr:row>
                    <xdr:rowOff>333375</xdr:rowOff>
                  </to>
                </anchor>
              </controlPr>
            </control>
          </mc:Choice>
        </mc:AlternateContent>
        <mc:AlternateContent xmlns:mc="http://schemas.openxmlformats.org/markup-compatibility/2006">
          <mc:Choice Requires="x14">
            <control shapeId="12526" r:id="rId130" name="Drop Down 238">
              <controlPr defaultSize="0" autoLine="0" autoPict="0">
                <anchor moveWithCells="1" sizeWithCells="1">
                  <from>
                    <xdr:col>3</xdr:col>
                    <xdr:colOff>47625</xdr:colOff>
                    <xdr:row>383</xdr:row>
                    <xdr:rowOff>28575</xdr:rowOff>
                  </from>
                  <to>
                    <xdr:col>7</xdr:col>
                    <xdr:colOff>781050</xdr:colOff>
                    <xdr:row>383</xdr:row>
                    <xdr:rowOff>333375</xdr:rowOff>
                  </to>
                </anchor>
              </controlPr>
            </control>
          </mc:Choice>
        </mc:AlternateContent>
        <mc:AlternateContent xmlns:mc="http://schemas.openxmlformats.org/markup-compatibility/2006">
          <mc:Choice Requires="x14">
            <control shapeId="12527" r:id="rId131" name="Drop Down 239">
              <controlPr defaultSize="0" autoLine="0" autoPict="0">
                <anchor moveWithCells="1" sizeWithCells="1">
                  <from>
                    <xdr:col>3</xdr:col>
                    <xdr:colOff>47625</xdr:colOff>
                    <xdr:row>378</xdr:row>
                    <xdr:rowOff>28575</xdr:rowOff>
                  </from>
                  <to>
                    <xdr:col>7</xdr:col>
                    <xdr:colOff>781050</xdr:colOff>
                    <xdr:row>378</xdr:row>
                    <xdr:rowOff>333375</xdr:rowOff>
                  </to>
                </anchor>
              </controlPr>
            </control>
          </mc:Choice>
        </mc:AlternateContent>
        <mc:AlternateContent xmlns:mc="http://schemas.openxmlformats.org/markup-compatibility/2006">
          <mc:Choice Requires="x14">
            <control shapeId="12528" r:id="rId132" name="Drop Down 240">
              <controlPr defaultSize="0" autoLine="0" autoPict="0">
                <anchor moveWithCells="1" sizeWithCells="1">
                  <from>
                    <xdr:col>3</xdr:col>
                    <xdr:colOff>47625</xdr:colOff>
                    <xdr:row>366</xdr:row>
                    <xdr:rowOff>28575</xdr:rowOff>
                  </from>
                  <to>
                    <xdr:col>7</xdr:col>
                    <xdr:colOff>781050</xdr:colOff>
                    <xdr:row>366</xdr:row>
                    <xdr:rowOff>333375</xdr:rowOff>
                  </to>
                </anchor>
              </controlPr>
            </control>
          </mc:Choice>
        </mc:AlternateContent>
        <mc:AlternateContent xmlns:mc="http://schemas.openxmlformats.org/markup-compatibility/2006">
          <mc:Choice Requires="x14">
            <control shapeId="12529" r:id="rId133" name="Drop Down 241">
              <controlPr defaultSize="0" autoLine="0" autoPict="0">
                <anchor moveWithCells="1" sizeWithCells="1">
                  <from>
                    <xdr:col>3</xdr:col>
                    <xdr:colOff>47625</xdr:colOff>
                    <xdr:row>364</xdr:row>
                    <xdr:rowOff>28575</xdr:rowOff>
                  </from>
                  <to>
                    <xdr:col>7</xdr:col>
                    <xdr:colOff>781050</xdr:colOff>
                    <xdr:row>364</xdr:row>
                    <xdr:rowOff>333375</xdr:rowOff>
                  </to>
                </anchor>
              </controlPr>
            </control>
          </mc:Choice>
        </mc:AlternateContent>
        <mc:AlternateContent xmlns:mc="http://schemas.openxmlformats.org/markup-compatibility/2006">
          <mc:Choice Requires="x14">
            <control shapeId="12530" r:id="rId134" name="Drop Down 242">
              <controlPr defaultSize="0" autoLine="0" autoPict="0">
                <anchor moveWithCells="1" sizeWithCells="1">
                  <from>
                    <xdr:col>3</xdr:col>
                    <xdr:colOff>47625</xdr:colOff>
                    <xdr:row>367</xdr:row>
                    <xdr:rowOff>28575</xdr:rowOff>
                  </from>
                  <to>
                    <xdr:col>7</xdr:col>
                    <xdr:colOff>781050</xdr:colOff>
                    <xdr:row>367</xdr:row>
                    <xdr:rowOff>333375</xdr:rowOff>
                  </to>
                </anchor>
              </controlPr>
            </control>
          </mc:Choice>
        </mc:AlternateContent>
        <mc:AlternateContent xmlns:mc="http://schemas.openxmlformats.org/markup-compatibility/2006">
          <mc:Choice Requires="x14">
            <control shapeId="12531" r:id="rId135" name="Drop Down 243">
              <controlPr defaultSize="0" autoLine="0" autoPict="0">
                <anchor moveWithCells="1" sizeWithCells="1">
                  <from>
                    <xdr:col>3</xdr:col>
                    <xdr:colOff>47625</xdr:colOff>
                    <xdr:row>368</xdr:row>
                    <xdr:rowOff>28575</xdr:rowOff>
                  </from>
                  <to>
                    <xdr:col>7</xdr:col>
                    <xdr:colOff>781050</xdr:colOff>
                    <xdr:row>368</xdr:row>
                    <xdr:rowOff>333375</xdr:rowOff>
                  </to>
                </anchor>
              </controlPr>
            </control>
          </mc:Choice>
        </mc:AlternateContent>
        <mc:AlternateContent xmlns:mc="http://schemas.openxmlformats.org/markup-compatibility/2006">
          <mc:Choice Requires="x14">
            <control shapeId="12532" r:id="rId136" name="Drop Down 244">
              <controlPr defaultSize="0" autoLine="0" autoPict="0">
                <anchor moveWithCells="1" sizeWithCells="1">
                  <from>
                    <xdr:col>3</xdr:col>
                    <xdr:colOff>47625</xdr:colOff>
                    <xdr:row>369</xdr:row>
                    <xdr:rowOff>28575</xdr:rowOff>
                  </from>
                  <to>
                    <xdr:col>7</xdr:col>
                    <xdr:colOff>781050</xdr:colOff>
                    <xdr:row>369</xdr:row>
                    <xdr:rowOff>333375</xdr:rowOff>
                  </to>
                </anchor>
              </controlPr>
            </control>
          </mc:Choice>
        </mc:AlternateContent>
        <mc:AlternateContent xmlns:mc="http://schemas.openxmlformats.org/markup-compatibility/2006">
          <mc:Choice Requires="x14">
            <control shapeId="12533" r:id="rId137" name="Drop Down 245">
              <controlPr defaultSize="0" autoLine="0" autoPict="0">
                <anchor moveWithCells="1" sizeWithCells="1">
                  <from>
                    <xdr:col>3</xdr:col>
                    <xdr:colOff>47625</xdr:colOff>
                    <xdr:row>370</xdr:row>
                    <xdr:rowOff>28575</xdr:rowOff>
                  </from>
                  <to>
                    <xdr:col>7</xdr:col>
                    <xdr:colOff>781050</xdr:colOff>
                    <xdr:row>370</xdr:row>
                    <xdr:rowOff>333375</xdr:rowOff>
                  </to>
                </anchor>
              </controlPr>
            </control>
          </mc:Choice>
        </mc:AlternateContent>
        <mc:AlternateContent xmlns:mc="http://schemas.openxmlformats.org/markup-compatibility/2006">
          <mc:Choice Requires="x14">
            <control shapeId="12534" r:id="rId138" name="Drop Down 246">
              <controlPr defaultSize="0" autoLine="0" autoPict="0">
                <anchor moveWithCells="1" sizeWithCells="1">
                  <from>
                    <xdr:col>3</xdr:col>
                    <xdr:colOff>47625</xdr:colOff>
                    <xdr:row>365</xdr:row>
                    <xdr:rowOff>28575</xdr:rowOff>
                  </from>
                  <to>
                    <xdr:col>7</xdr:col>
                    <xdr:colOff>781050</xdr:colOff>
                    <xdr:row>365</xdr:row>
                    <xdr:rowOff>342900</xdr:rowOff>
                  </to>
                </anchor>
              </controlPr>
            </control>
          </mc:Choice>
        </mc:AlternateContent>
        <mc:AlternateContent xmlns:mc="http://schemas.openxmlformats.org/markup-compatibility/2006">
          <mc:Choice Requires="x14">
            <control shapeId="12535" r:id="rId139" name="Drop Down 247">
              <controlPr defaultSize="0" autoLine="0" autoPict="0">
                <anchor moveWithCells="1" sizeWithCells="1">
                  <from>
                    <xdr:col>12</xdr:col>
                    <xdr:colOff>57150</xdr:colOff>
                    <xdr:row>365</xdr:row>
                    <xdr:rowOff>38100</xdr:rowOff>
                  </from>
                  <to>
                    <xdr:col>14</xdr:col>
                    <xdr:colOff>0</xdr:colOff>
                    <xdr:row>365</xdr:row>
                    <xdr:rowOff>447675</xdr:rowOff>
                  </to>
                </anchor>
              </controlPr>
            </control>
          </mc:Choice>
        </mc:AlternateContent>
        <mc:AlternateContent xmlns:mc="http://schemas.openxmlformats.org/markup-compatibility/2006">
          <mc:Choice Requires="x14">
            <control shapeId="12536" r:id="rId140" name="Drop Down 248">
              <controlPr defaultSize="0" autoLine="0" autoPict="0">
                <anchor moveWithCells="1" sizeWithCells="1">
                  <from>
                    <xdr:col>12</xdr:col>
                    <xdr:colOff>57150</xdr:colOff>
                    <xdr:row>366</xdr:row>
                    <xdr:rowOff>38100</xdr:rowOff>
                  </from>
                  <to>
                    <xdr:col>14</xdr:col>
                    <xdr:colOff>0</xdr:colOff>
                    <xdr:row>366</xdr:row>
                    <xdr:rowOff>447675</xdr:rowOff>
                  </to>
                </anchor>
              </controlPr>
            </control>
          </mc:Choice>
        </mc:AlternateContent>
        <mc:AlternateContent xmlns:mc="http://schemas.openxmlformats.org/markup-compatibility/2006">
          <mc:Choice Requires="x14">
            <control shapeId="12537" r:id="rId141" name="Drop Down 249">
              <controlPr defaultSize="0" autoLine="0" autoPict="0">
                <anchor moveWithCells="1" sizeWithCells="1">
                  <from>
                    <xdr:col>12</xdr:col>
                    <xdr:colOff>57150</xdr:colOff>
                    <xdr:row>367</xdr:row>
                    <xdr:rowOff>38100</xdr:rowOff>
                  </from>
                  <to>
                    <xdr:col>14</xdr:col>
                    <xdr:colOff>0</xdr:colOff>
                    <xdr:row>367</xdr:row>
                    <xdr:rowOff>447675</xdr:rowOff>
                  </to>
                </anchor>
              </controlPr>
            </control>
          </mc:Choice>
        </mc:AlternateContent>
        <mc:AlternateContent xmlns:mc="http://schemas.openxmlformats.org/markup-compatibility/2006">
          <mc:Choice Requires="x14">
            <control shapeId="12538" r:id="rId142" name="Drop Down 250">
              <controlPr defaultSize="0" autoLine="0" autoPict="0">
                <anchor moveWithCells="1" sizeWithCells="1">
                  <from>
                    <xdr:col>12</xdr:col>
                    <xdr:colOff>57150</xdr:colOff>
                    <xdr:row>368</xdr:row>
                    <xdr:rowOff>38100</xdr:rowOff>
                  </from>
                  <to>
                    <xdr:col>14</xdr:col>
                    <xdr:colOff>0</xdr:colOff>
                    <xdr:row>368</xdr:row>
                    <xdr:rowOff>447675</xdr:rowOff>
                  </to>
                </anchor>
              </controlPr>
            </control>
          </mc:Choice>
        </mc:AlternateContent>
        <mc:AlternateContent xmlns:mc="http://schemas.openxmlformats.org/markup-compatibility/2006">
          <mc:Choice Requires="x14">
            <control shapeId="12539" r:id="rId143" name="Drop Down 251">
              <controlPr defaultSize="0" autoLine="0" autoPict="0">
                <anchor moveWithCells="1" sizeWithCells="1">
                  <from>
                    <xdr:col>12</xdr:col>
                    <xdr:colOff>57150</xdr:colOff>
                    <xdr:row>369</xdr:row>
                    <xdr:rowOff>38100</xdr:rowOff>
                  </from>
                  <to>
                    <xdr:col>14</xdr:col>
                    <xdr:colOff>0</xdr:colOff>
                    <xdr:row>369</xdr:row>
                    <xdr:rowOff>447675</xdr:rowOff>
                  </to>
                </anchor>
              </controlPr>
            </control>
          </mc:Choice>
        </mc:AlternateContent>
        <mc:AlternateContent xmlns:mc="http://schemas.openxmlformats.org/markup-compatibility/2006">
          <mc:Choice Requires="x14">
            <control shapeId="12540" r:id="rId144" name="Drop Down 252">
              <controlPr defaultSize="0" autoLine="0" autoPict="0">
                <anchor moveWithCells="1" sizeWithCells="1">
                  <from>
                    <xdr:col>12</xdr:col>
                    <xdr:colOff>57150</xdr:colOff>
                    <xdr:row>370</xdr:row>
                    <xdr:rowOff>38100</xdr:rowOff>
                  </from>
                  <to>
                    <xdr:col>14</xdr:col>
                    <xdr:colOff>0</xdr:colOff>
                    <xdr:row>370</xdr:row>
                    <xdr:rowOff>447675</xdr:rowOff>
                  </to>
                </anchor>
              </controlPr>
            </control>
          </mc:Choice>
        </mc:AlternateContent>
        <mc:AlternateContent xmlns:mc="http://schemas.openxmlformats.org/markup-compatibility/2006">
          <mc:Choice Requires="x14">
            <control shapeId="12541" r:id="rId145" name="Drop Down 253">
              <controlPr defaultSize="0" autoLine="0" autoPict="0">
                <anchor moveWithCells="1" sizeWithCells="1">
                  <from>
                    <xdr:col>12</xdr:col>
                    <xdr:colOff>57150</xdr:colOff>
                    <xdr:row>378</xdr:row>
                    <xdr:rowOff>38100</xdr:rowOff>
                  </from>
                  <to>
                    <xdr:col>14</xdr:col>
                    <xdr:colOff>0</xdr:colOff>
                    <xdr:row>378</xdr:row>
                    <xdr:rowOff>447675</xdr:rowOff>
                  </to>
                </anchor>
              </controlPr>
            </control>
          </mc:Choice>
        </mc:AlternateContent>
        <mc:AlternateContent xmlns:mc="http://schemas.openxmlformats.org/markup-compatibility/2006">
          <mc:Choice Requires="x14">
            <control shapeId="12542" r:id="rId146" name="Drop Down 254">
              <controlPr defaultSize="0" autoLine="0" autoPict="0">
                <anchor moveWithCells="1" sizeWithCells="1">
                  <from>
                    <xdr:col>12</xdr:col>
                    <xdr:colOff>57150</xdr:colOff>
                    <xdr:row>379</xdr:row>
                    <xdr:rowOff>38100</xdr:rowOff>
                  </from>
                  <to>
                    <xdr:col>14</xdr:col>
                    <xdr:colOff>0</xdr:colOff>
                    <xdr:row>379</xdr:row>
                    <xdr:rowOff>447675</xdr:rowOff>
                  </to>
                </anchor>
              </controlPr>
            </control>
          </mc:Choice>
        </mc:AlternateContent>
        <mc:AlternateContent xmlns:mc="http://schemas.openxmlformats.org/markup-compatibility/2006">
          <mc:Choice Requires="x14">
            <control shapeId="12543" r:id="rId147" name="Drop Down 255">
              <controlPr defaultSize="0" autoLine="0" autoPict="0">
                <anchor moveWithCells="1" sizeWithCells="1">
                  <from>
                    <xdr:col>12</xdr:col>
                    <xdr:colOff>57150</xdr:colOff>
                    <xdr:row>380</xdr:row>
                    <xdr:rowOff>38100</xdr:rowOff>
                  </from>
                  <to>
                    <xdr:col>14</xdr:col>
                    <xdr:colOff>0</xdr:colOff>
                    <xdr:row>380</xdr:row>
                    <xdr:rowOff>447675</xdr:rowOff>
                  </to>
                </anchor>
              </controlPr>
            </control>
          </mc:Choice>
        </mc:AlternateContent>
        <mc:AlternateContent xmlns:mc="http://schemas.openxmlformats.org/markup-compatibility/2006">
          <mc:Choice Requires="x14">
            <control shapeId="12544" r:id="rId148" name="Drop Down 256">
              <controlPr defaultSize="0" autoLine="0" autoPict="0">
                <anchor moveWithCells="1" sizeWithCells="1">
                  <from>
                    <xdr:col>12</xdr:col>
                    <xdr:colOff>57150</xdr:colOff>
                    <xdr:row>381</xdr:row>
                    <xdr:rowOff>38100</xdr:rowOff>
                  </from>
                  <to>
                    <xdr:col>14</xdr:col>
                    <xdr:colOff>0</xdr:colOff>
                    <xdr:row>381</xdr:row>
                    <xdr:rowOff>447675</xdr:rowOff>
                  </to>
                </anchor>
              </controlPr>
            </control>
          </mc:Choice>
        </mc:AlternateContent>
        <mc:AlternateContent xmlns:mc="http://schemas.openxmlformats.org/markup-compatibility/2006">
          <mc:Choice Requires="x14">
            <control shapeId="12545" r:id="rId149" name="Drop Down 257">
              <controlPr defaultSize="0" autoLine="0" autoPict="0">
                <anchor moveWithCells="1" sizeWithCells="1">
                  <from>
                    <xdr:col>12</xdr:col>
                    <xdr:colOff>57150</xdr:colOff>
                    <xdr:row>382</xdr:row>
                    <xdr:rowOff>38100</xdr:rowOff>
                  </from>
                  <to>
                    <xdr:col>14</xdr:col>
                    <xdr:colOff>0</xdr:colOff>
                    <xdr:row>382</xdr:row>
                    <xdr:rowOff>447675</xdr:rowOff>
                  </to>
                </anchor>
              </controlPr>
            </control>
          </mc:Choice>
        </mc:AlternateContent>
        <mc:AlternateContent xmlns:mc="http://schemas.openxmlformats.org/markup-compatibility/2006">
          <mc:Choice Requires="x14">
            <control shapeId="12546" r:id="rId150" name="Drop Down 258">
              <controlPr defaultSize="0" autoLine="0" autoPict="0">
                <anchor moveWithCells="1" sizeWithCells="1">
                  <from>
                    <xdr:col>12</xdr:col>
                    <xdr:colOff>57150</xdr:colOff>
                    <xdr:row>383</xdr:row>
                    <xdr:rowOff>38100</xdr:rowOff>
                  </from>
                  <to>
                    <xdr:col>14</xdr:col>
                    <xdr:colOff>0</xdr:colOff>
                    <xdr:row>383</xdr:row>
                    <xdr:rowOff>447675</xdr:rowOff>
                  </to>
                </anchor>
              </controlPr>
            </control>
          </mc:Choice>
        </mc:AlternateContent>
        <mc:AlternateContent xmlns:mc="http://schemas.openxmlformats.org/markup-compatibility/2006">
          <mc:Choice Requires="x14">
            <control shapeId="12548" r:id="rId151" name="Drop Down 260">
              <controlPr defaultSize="0" autoLine="0" autoPict="0">
                <anchor moveWithCells="1" sizeWithCells="1">
                  <from>
                    <xdr:col>10</xdr:col>
                    <xdr:colOff>38100</xdr:colOff>
                    <xdr:row>365</xdr:row>
                    <xdr:rowOff>38100</xdr:rowOff>
                  </from>
                  <to>
                    <xdr:col>12</xdr:col>
                    <xdr:colOff>0</xdr:colOff>
                    <xdr:row>365</xdr:row>
                    <xdr:rowOff>447675</xdr:rowOff>
                  </to>
                </anchor>
              </controlPr>
            </control>
          </mc:Choice>
        </mc:AlternateContent>
        <mc:AlternateContent xmlns:mc="http://schemas.openxmlformats.org/markup-compatibility/2006">
          <mc:Choice Requires="x14">
            <control shapeId="12549" r:id="rId152" name="Drop Down 261">
              <controlPr defaultSize="0" autoLine="0" autoPict="0">
                <anchor moveWithCells="1" sizeWithCells="1">
                  <from>
                    <xdr:col>10</xdr:col>
                    <xdr:colOff>38100</xdr:colOff>
                    <xdr:row>366</xdr:row>
                    <xdr:rowOff>38100</xdr:rowOff>
                  </from>
                  <to>
                    <xdr:col>12</xdr:col>
                    <xdr:colOff>0</xdr:colOff>
                    <xdr:row>366</xdr:row>
                    <xdr:rowOff>447675</xdr:rowOff>
                  </to>
                </anchor>
              </controlPr>
            </control>
          </mc:Choice>
        </mc:AlternateContent>
        <mc:AlternateContent xmlns:mc="http://schemas.openxmlformats.org/markup-compatibility/2006">
          <mc:Choice Requires="x14">
            <control shapeId="12550" r:id="rId153" name="Drop Down 262">
              <controlPr defaultSize="0" autoLine="0" autoPict="0">
                <anchor moveWithCells="1" sizeWithCells="1">
                  <from>
                    <xdr:col>10</xdr:col>
                    <xdr:colOff>38100</xdr:colOff>
                    <xdr:row>367</xdr:row>
                    <xdr:rowOff>38100</xdr:rowOff>
                  </from>
                  <to>
                    <xdr:col>12</xdr:col>
                    <xdr:colOff>0</xdr:colOff>
                    <xdr:row>367</xdr:row>
                    <xdr:rowOff>447675</xdr:rowOff>
                  </to>
                </anchor>
              </controlPr>
            </control>
          </mc:Choice>
        </mc:AlternateContent>
        <mc:AlternateContent xmlns:mc="http://schemas.openxmlformats.org/markup-compatibility/2006">
          <mc:Choice Requires="x14">
            <control shapeId="12551" r:id="rId154" name="Drop Down 263">
              <controlPr defaultSize="0" autoLine="0" autoPict="0">
                <anchor moveWithCells="1" sizeWithCells="1">
                  <from>
                    <xdr:col>10</xdr:col>
                    <xdr:colOff>38100</xdr:colOff>
                    <xdr:row>368</xdr:row>
                    <xdr:rowOff>38100</xdr:rowOff>
                  </from>
                  <to>
                    <xdr:col>12</xdr:col>
                    <xdr:colOff>0</xdr:colOff>
                    <xdr:row>368</xdr:row>
                    <xdr:rowOff>447675</xdr:rowOff>
                  </to>
                </anchor>
              </controlPr>
            </control>
          </mc:Choice>
        </mc:AlternateContent>
        <mc:AlternateContent xmlns:mc="http://schemas.openxmlformats.org/markup-compatibility/2006">
          <mc:Choice Requires="x14">
            <control shapeId="12552" r:id="rId155" name="Drop Down 264">
              <controlPr defaultSize="0" autoLine="0" autoPict="0">
                <anchor moveWithCells="1" sizeWithCells="1">
                  <from>
                    <xdr:col>10</xdr:col>
                    <xdr:colOff>38100</xdr:colOff>
                    <xdr:row>370</xdr:row>
                    <xdr:rowOff>38100</xdr:rowOff>
                  </from>
                  <to>
                    <xdr:col>12</xdr:col>
                    <xdr:colOff>0</xdr:colOff>
                    <xdr:row>370</xdr:row>
                    <xdr:rowOff>447675</xdr:rowOff>
                  </to>
                </anchor>
              </controlPr>
            </control>
          </mc:Choice>
        </mc:AlternateContent>
        <mc:AlternateContent xmlns:mc="http://schemas.openxmlformats.org/markup-compatibility/2006">
          <mc:Choice Requires="x14">
            <control shapeId="12553" r:id="rId156" name="Drop Down 265">
              <controlPr defaultSize="0" autoLine="0" autoPict="0">
                <anchor moveWithCells="1" sizeWithCells="1">
                  <from>
                    <xdr:col>10</xdr:col>
                    <xdr:colOff>38100</xdr:colOff>
                    <xdr:row>378</xdr:row>
                    <xdr:rowOff>38100</xdr:rowOff>
                  </from>
                  <to>
                    <xdr:col>12</xdr:col>
                    <xdr:colOff>0</xdr:colOff>
                    <xdr:row>378</xdr:row>
                    <xdr:rowOff>447675</xdr:rowOff>
                  </to>
                </anchor>
              </controlPr>
            </control>
          </mc:Choice>
        </mc:AlternateContent>
        <mc:AlternateContent xmlns:mc="http://schemas.openxmlformats.org/markup-compatibility/2006">
          <mc:Choice Requires="x14">
            <control shapeId="12554" r:id="rId157" name="Drop Down 266">
              <controlPr defaultSize="0" autoLine="0" autoPict="0">
                <anchor moveWithCells="1" sizeWithCells="1">
                  <from>
                    <xdr:col>10</xdr:col>
                    <xdr:colOff>38100</xdr:colOff>
                    <xdr:row>379</xdr:row>
                    <xdr:rowOff>38100</xdr:rowOff>
                  </from>
                  <to>
                    <xdr:col>12</xdr:col>
                    <xdr:colOff>0</xdr:colOff>
                    <xdr:row>379</xdr:row>
                    <xdr:rowOff>447675</xdr:rowOff>
                  </to>
                </anchor>
              </controlPr>
            </control>
          </mc:Choice>
        </mc:AlternateContent>
        <mc:AlternateContent xmlns:mc="http://schemas.openxmlformats.org/markup-compatibility/2006">
          <mc:Choice Requires="x14">
            <control shapeId="12555" r:id="rId158" name="Drop Down 267">
              <controlPr defaultSize="0" autoLine="0" autoPict="0">
                <anchor moveWithCells="1" sizeWithCells="1">
                  <from>
                    <xdr:col>10</xdr:col>
                    <xdr:colOff>38100</xdr:colOff>
                    <xdr:row>380</xdr:row>
                    <xdr:rowOff>38100</xdr:rowOff>
                  </from>
                  <to>
                    <xdr:col>12</xdr:col>
                    <xdr:colOff>0</xdr:colOff>
                    <xdr:row>380</xdr:row>
                    <xdr:rowOff>447675</xdr:rowOff>
                  </to>
                </anchor>
              </controlPr>
            </control>
          </mc:Choice>
        </mc:AlternateContent>
        <mc:AlternateContent xmlns:mc="http://schemas.openxmlformats.org/markup-compatibility/2006">
          <mc:Choice Requires="x14">
            <control shapeId="12556" r:id="rId159" name="Drop Down 268">
              <controlPr defaultSize="0" autoLine="0" autoPict="0">
                <anchor moveWithCells="1" sizeWithCells="1">
                  <from>
                    <xdr:col>10</xdr:col>
                    <xdr:colOff>38100</xdr:colOff>
                    <xdr:row>381</xdr:row>
                    <xdr:rowOff>38100</xdr:rowOff>
                  </from>
                  <to>
                    <xdr:col>12</xdr:col>
                    <xdr:colOff>0</xdr:colOff>
                    <xdr:row>381</xdr:row>
                    <xdr:rowOff>447675</xdr:rowOff>
                  </to>
                </anchor>
              </controlPr>
            </control>
          </mc:Choice>
        </mc:AlternateContent>
        <mc:AlternateContent xmlns:mc="http://schemas.openxmlformats.org/markup-compatibility/2006">
          <mc:Choice Requires="x14">
            <control shapeId="12557" r:id="rId160" name="Drop Down 269">
              <controlPr defaultSize="0" autoLine="0" autoPict="0">
                <anchor moveWithCells="1" sizeWithCells="1">
                  <from>
                    <xdr:col>10</xdr:col>
                    <xdr:colOff>38100</xdr:colOff>
                    <xdr:row>382</xdr:row>
                    <xdr:rowOff>38100</xdr:rowOff>
                  </from>
                  <to>
                    <xdr:col>12</xdr:col>
                    <xdr:colOff>0</xdr:colOff>
                    <xdr:row>382</xdr:row>
                    <xdr:rowOff>447675</xdr:rowOff>
                  </to>
                </anchor>
              </controlPr>
            </control>
          </mc:Choice>
        </mc:AlternateContent>
        <mc:AlternateContent xmlns:mc="http://schemas.openxmlformats.org/markup-compatibility/2006">
          <mc:Choice Requires="x14">
            <control shapeId="12558" r:id="rId161" name="Drop Down 270">
              <controlPr defaultSize="0" autoLine="0" autoPict="0">
                <anchor moveWithCells="1" sizeWithCells="1">
                  <from>
                    <xdr:col>10</xdr:col>
                    <xdr:colOff>38100</xdr:colOff>
                    <xdr:row>383</xdr:row>
                    <xdr:rowOff>38100</xdr:rowOff>
                  </from>
                  <to>
                    <xdr:col>12</xdr:col>
                    <xdr:colOff>0</xdr:colOff>
                    <xdr:row>383</xdr:row>
                    <xdr:rowOff>447675</xdr:rowOff>
                  </to>
                </anchor>
              </controlPr>
            </control>
          </mc:Choice>
        </mc:AlternateContent>
        <mc:AlternateContent xmlns:mc="http://schemas.openxmlformats.org/markup-compatibility/2006">
          <mc:Choice Requires="x14">
            <control shapeId="12559" r:id="rId162" name="Drop Down 271">
              <controlPr defaultSize="0" autoLine="0" autoPict="0">
                <anchor moveWithCells="1" sizeWithCells="1">
                  <from>
                    <xdr:col>10</xdr:col>
                    <xdr:colOff>38100</xdr:colOff>
                    <xdr:row>369</xdr:row>
                    <xdr:rowOff>38100</xdr:rowOff>
                  </from>
                  <to>
                    <xdr:col>12</xdr:col>
                    <xdr:colOff>0</xdr:colOff>
                    <xdr:row>369</xdr:row>
                    <xdr:rowOff>447675</xdr:rowOff>
                  </to>
                </anchor>
              </controlPr>
            </control>
          </mc:Choice>
        </mc:AlternateContent>
        <mc:AlternateContent xmlns:mc="http://schemas.openxmlformats.org/markup-compatibility/2006">
          <mc:Choice Requires="x14">
            <control shapeId="12644" r:id="rId163" name="Drop Down 356">
              <controlPr defaultSize="0" autoLine="0" autoPict="0">
                <anchor moveWithCells="1" sizeWithCells="1">
                  <from>
                    <xdr:col>3</xdr:col>
                    <xdr:colOff>47625</xdr:colOff>
                    <xdr:row>491</xdr:row>
                    <xdr:rowOff>28575</xdr:rowOff>
                  </from>
                  <to>
                    <xdr:col>7</xdr:col>
                    <xdr:colOff>781050</xdr:colOff>
                    <xdr:row>491</xdr:row>
                    <xdr:rowOff>333375</xdr:rowOff>
                  </to>
                </anchor>
              </controlPr>
            </control>
          </mc:Choice>
        </mc:AlternateContent>
        <mc:AlternateContent xmlns:mc="http://schemas.openxmlformats.org/markup-compatibility/2006">
          <mc:Choice Requires="x14">
            <control shapeId="12645" r:id="rId164" name="Drop Down 357">
              <controlPr defaultSize="0" autoLine="0" autoPict="0">
                <anchor moveWithCells="1" sizeWithCells="1">
                  <from>
                    <xdr:col>3</xdr:col>
                    <xdr:colOff>47625</xdr:colOff>
                    <xdr:row>489</xdr:row>
                    <xdr:rowOff>28575</xdr:rowOff>
                  </from>
                  <to>
                    <xdr:col>7</xdr:col>
                    <xdr:colOff>781050</xdr:colOff>
                    <xdr:row>489</xdr:row>
                    <xdr:rowOff>333375</xdr:rowOff>
                  </to>
                </anchor>
              </controlPr>
            </control>
          </mc:Choice>
        </mc:AlternateContent>
        <mc:AlternateContent xmlns:mc="http://schemas.openxmlformats.org/markup-compatibility/2006">
          <mc:Choice Requires="x14">
            <control shapeId="12646" r:id="rId165" name="Drop Down 358">
              <controlPr defaultSize="0" autoLine="0" autoPict="0">
                <anchor moveWithCells="1" sizeWithCells="1">
                  <from>
                    <xdr:col>3</xdr:col>
                    <xdr:colOff>47625</xdr:colOff>
                    <xdr:row>492</xdr:row>
                    <xdr:rowOff>28575</xdr:rowOff>
                  </from>
                  <to>
                    <xdr:col>7</xdr:col>
                    <xdr:colOff>781050</xdr:colOff>
                    <xdr:row>492</xdr:row>
                    <xdr:rowOff>333375</xdr:rowOff>
                  </to>
                </anchor>
              </controlPr>
            </control>
          </mc:Choice>
        </mc:AlternateContent>
        <mc:AlternateContent xmlns:mc="http://schemas.openxmlformats.org/markup-compatibility/2006">
          <mc:Choice Requires="x14">
            <control shapeId="12647" r:id="rId166" name="Drop Down 359">
              <controlPr defaultSize="0" autoLine="0" autoPict="0">
                <anchor moveWithCells="1" sizeWithCells="1">
                  <from>
                    <xdr:col>3</xdr:col>
                    <xdr:colOff>47625</xdr:colOff>
                    <xdr:row>493</xdr:row>
                    <xdr:rowOff>28575</xdr:rowOff>
                  </from>
                  <to>
                    <xdr:col>7</xdr:col>
                    <xdr:colOff>781050</xdr:colOff>
                    <xdr:row>493</xdr:row>
                    <xdr:rowOff>333375</xdr:rowOff>
                  </to>
                </anchor>
              </controlPr>
            </control>
          </mc:Choice>
        </mc:AlternateContent>
        <mc:AlternateContent xmlns:mc="http://schemas.openxmlformats.org/markup-compatibility/2006">
          <mc:Choice Requires="x14">
            <control shapeId="12648" r:id="rId167" name="Drop Down 360">
              <controlPr defaultSize="0" autoLine="0" autoPict="0">
                <anchor moveWithCells="1" sizeWithCells="1">
                  <from>
                    <xdr:col>3</xdr:col>
                    <xdr:colOff>47625</xdr:colOff>
                    <xdr:row>494</xdr:row>
                    <xdr:rowOff>28575</xdr:rowOff>
                  </from>
                  <to>
                    <xdr:col>7</xdr:col>
                    <xdr:colOff>781050</xdr:colOff>
                    <xdr:row>494</xdr:row>
                    <xdr:rowOff>333375</xdr:rowOff>
                  </to>
                </anchor>
              </controlPr>
            </control>
          </mc:Choice>
        </mc:AlternateContent>
        <mc:AlternateContent xmlns:mc="http://schemas.openxmlformats.org/markup-compatibility/2006">
          <mc:Choice Requires="x14">
            <control shapeId="12649" r:id="rId168" name="Drop Down 361">
              <controlPr defaultSize="0" autoLine="0" autoPict="0">
                <anchor moveWithCells="1" sizeWithCells="1">
                  <from>
                    <xdr:col>3</xdr:col>
                    <xdr:colOff>47625</xdr:colOff>
                    <xdr:row>495</xdr:row>
                    <xdr:rowOff>28575</xdr:rowOff>
                  </from>
                  <to>
                    <xdr:col>7</xdr:col>
                    <xdr:colOff>781050</xdr:colOff>
                    <xdr:row>495</xdr:row>
                    <xdr:rowOff>333375</xdr:rowOff>
                  </to>
                </anchor>
              </controlPr>
            </control>
          </mc:Choice>
        </mc:AlternateContent>
        <mc:AlternateContent xmlns:mc="http://schemas.openxmlformats.org/markup-compatibility/2006">
          <mc:Choice Requires="x14">
            <control shapeId="12650" r:id="rId169" name="Drop Down 362">
              <controlPr defaultSize="0" autoLine="0" autoPict="0">
                <anchor moveWithCells="1" sizeWithCells="1">
                  <from>
                    <xdr:col>3</xdr:col>
                    <xdr:colOff>47625</xdr:colOff>
                    <xdr:row>490</xdr:row>
                    <xdr:rowOff>28575</xdr:rowOff>
                  </from>
                  <to>
                    <xdr:col>7</xdr:col>
                    <xdr:colOff>781050</xdr:colOff>
                    <xdr:row>490</xdr:row>
                    <xdr:rowOff>333375</xdr:rowOff>
                  </to>
                </anchor>
              </controlPr>
            </control>
          </mc:Choice>
        </mc:AlternateContent>
        <mc:AlternateContent xmlns:mc="http://schemas.openxmlformats.org/markup-compatibility/2006">
          <mc:Choice Requires="x14">
            <control shapeId="12651" r:id="rId170" name="Drop Down 363">
              <controlPr defaultSize="0" autoLine="0" autoPict="0">
                <anchor moveWithCells="1" sizeWithCells="1">
                  <from>
                    <xdr:col>3</xdr:col>
                    <xdr:colOff>47625</xdr:colOff>
                    <xdr:row>474</xdr:row>
                    <xdr:rowOff>28575</xdr:rowOff>
                  </from>
                  <to>
                    <xdr:col>7</xdr:col>
                    <xdr:colOff>781050</xdr:colOff>
                    <xdr:row>474</xdr:row>
                    <xdr:rowOff>333375</xdr:rowOff>
                  </to>
                </anchor>
              </controlPr>
            </control>
          </mc:Choice>
        </mc:AlternateContent>
        <mc:AlternateContent xmlns:mc="http://schemas.openxmlformats.org/markup-compatibility/2006">
          <mc:Choice Requires="x14">
            <control shapeId="12652" r:id="rId171" name="Drop Down 364">
              <controlPr defaultSize="0" autoLine="0" autoPict="0">
                <anchor moveWithCells="1" sizeWithCells="1">
                  <from>
                    <xdr:col>3</xdr:col>
                    <xdr:colOff>47625</xdr:colOff>
                    <xdr:row>472</xdr:row>
                    <xdr:rowOff>28575</xdr:rowOff>
                  </from>
                  <to>
                    <xdr:col>7</xdr:col>
                    <xdr:colOff>781050</xdr:colOff>
                    <xdr:row>472</xdr:row>
                    <xdr:rowOff>333375</xdr:rowOff>
                  </to>
                </anchor>
              </controlPr>
            </control>
          </mc:Choice>
        </mc:AlternateContent>
        <mc:AlternateContent xmlns:mc="http://schemas.openxmlformats.org/markup-compatibility/2006">
          <mc:Choice Requires="x14">
            <control shapeId="12653" r:id="rId172" name="Drop Down 365">
              <controlPr defaultSize="0" autoLine="0" autoPict="0">
                <anchor moveWithCells="1" sizeWithCells="1">
                  <from>
                    <xdr:col>3</xdr:col>
                    <xdr:colOff>47625</xdr:colOff>
                    <xdr:row>475</xdr:row>
                    <xdr:rowOff>28575</xdr:rowOff>
                  </from>
                  <to>
                    <xdr:col>7</xdr:col>
                    <xdr:colOff>781050</xdr:colOff>
                    <xdr:row>475</xdr:row>
                    <xdr:rowOff>333375</xdr:rowOff>
                  </to>
                </anchor>
              </controlPr>
            </control>
          </mc:Choice>
        </mc:AlternateContent>
        <mc:AlternateContent xmlns:mc="http://schemas.openxmlformats.org/markup-compatibility/2006">
          <mc:Choice Requires="x14">
            <control shapeId="12654" r:id="rId173" name="Drop Down 366">
              <controlPr defaultSize="0" autoLine="0" autoPict="0">
                <anchor moveWithCells="1" sizeWithCells="1">
                  <from>
                    <xdr:col>3</xdr:col>
                    <xdr:colOff>47625</xdr:colOff>
                    <xdr:row>476</xdr:row>
                    <xdr:rowOff>28575</xdr:rowOff>
                  </from>
                  <to>
                    <xdr:col>7</xdr:col>
                    <xdr:colOff>781050</xdr:colOff>
                    <xdr:row>476</xdr:row>
                    <xdr:rowOff>333375</xdr:rowOff>
                  </to>
                </anchor>
              </controlPr>
            </control>
          </mc:Choice>
        </mc:AlternateContent>
        <mc:AlternateContent xmlns:mc="http://schemas.openxmlformats.org/markup-compatibility/2006">
          <mc:Choice Requires="x14">
            <control shapeId="12655" r:id="rId174" name="Drop Down 367">
              <controlPr defaultSize="0" autoLine="0" autoPict="0">
                <anchor moveWithCells="1" sizeWithCells="1">
                  <from>
                    <xdr:col>3</xdr:col>
                    <xdr:colOff>47625</xdr:colOff>
                    <xdr:row>477</xdr:row>
                    <xdr:rowOff>28575</xdr:rowOff>
                  </from>
                  <to>
                    <xdr:col>7</xdr:col>
                    <xdr:colOff>781050</xdr:colOff>
                    <xdr:row>477</xdr:row>
                    <xdr:rowOff>333375</xdr:rowOff>
                  </to>
                </anchor>
              </controlPr>
            </control>
          </mc:Choice>
        </mc:AlternateContent>
        <mc:AlternateContent xmlns:mc="http://schemas.openxmlformats.org/markup-compatibility/2006">
          <mc:Choice Requires="x14">
            <control shapeId="12656" r:id="rId175" name="Drop Down 368">
              <controlPr defaultSize="0" autoLine="0" autoPict="0">
                <anchor moveWithCells="1" sizeWithCells="1">
                  <from>
                    <xdr:col>3</xdr:col>
                    <xdr:colOff>47625</xdr:colOff>
                    <xdr:row>478</xdr:row>
                    <xdr:rowOff>28575</xdr:rowOff>
                  </from>
                  <to>
                    <xdr:col>7</xdr:col>
                    <xdr:colOff>781050</xdr:colOff>
                    <xdr:row>478</xdr:row>
                    <xdr:rowOff>333375</xdr:rowOff>
                  </to>
                </anchor>
              </controlPr>
            </control>
          </mc:Choice>
        </mc:AlternateContent>
        <mc:AlternateContent xmlns:mc="http://schemas.openxmlformats.org/markup-compatibility/2006">
          <mc:Choice Requires="x14">
            <control shapeId="12657" r:id="rId176" name="Drop Down 369">
              <controlPr defaultSize="0" autoLine="0" autoPict="0">
                <anchor moveWithCells="1" sizeWithCells="1">
                  <from>
                    <xdr:col>3</xdr:col>
                    <xdr:colOff>47625</xdr:colOff>
                    <xdr:row>473</xdr:row>
                    <xdr:rowOff>28575</xdr:rowOff>
                  </from>
                  <to>
                    <xdr:col>7</xdr:col>
                    <xdr:colOff>781050</xdr:colOff>
                    <xdr:row>473</xdr:row>
                    <xdr:rowOff>342900</xdr:rowOff>
                  </to>
                </anchor>
              </controlPr>
            </control>
          </mc:Choice>
        </mc:AlternateContent>
        <mc:AlternateContent xmlns:mc="http://schemas.openxmlformats.org/markup-compatibility/2006">
          <mc:Choice Requires="x14">
            <control shapeId="12658" r:id="rId177" name="Drop Down 370">
              <controlPr defaultSize="0" autoLine="0" autoPict="0">
                <anchor moveWithCells="1" sizeWithCells="1">
                  <from>
                    <xdr:col>12</xdr:col>
                    <xdr:colOff>57150</xdr:colOff>
                    <xdr:row>473</xdr:row>
                    <xdr:rowOff>38100</xdr:rowOff>
                  </from>
                  <to>
                    <xdr:col>14</xdr:col>
                    <xdr:colOff>0</xdr:colOff>
                    <xdr:row>473</xdr:row>
                    <xdr:rowOff>447675</xdr:rowOff>
                  </to>
                </anchor>
              </controlPr>
            </control>
          </mc:Choice>
        </mc:AlternateContent>
        <mc:AlternateContent xmlns:mc="http://schemas.openxmlformats.org/markup-compatibility/2006">
          <mc:Choice Requires="x14">
            <control shapeId="12659" r:id="rId178" name="Drop Down 371">
              <controlPr defaultSize="0" autoLine="0" autoPict="0">
                <anchor moveWithCells="1" sizeWithCells="1">
                  <from>
                    <xdr:col>12</xdr:col>
                    <xdr:colOff>57150</xdr:colOff>
                    <xdr:row>474</xdr:row>
                    <xdr:rowOff>38100</xdr:rowOff>
                  </from>
                  <to>
                    <xdr:col>14</xdr:col>
                    <xdr:colOff>0</xdr:colOff>
                    <xdr:row>474</xdr:row>
                    <xdr:rowOff>447675</xdr:rowOff>
                  </to>
                </anchor>
              </controlPr>
            </control>
          </mc:Choice>
        </mc:AlternateContent>
        <mc:AlternateContent xmlns:mc="http://schemas.openxmlformats.org/markup-compatibility/2006">
          <mc:Choice Requires="x14">
            <control shapeId="12660" r:id="rId179" name="Drop Down 372">
              <controlPr defaultSize="0" autoLine="0" autoPict="0">
                <anchor moveWithCells="1" sizeWithCells="1">
                  <from>
                    <xdr:col>12</xdr:col>
                    <xdr:colOff>57150</xdr:colOff>
                    <xdr:row>475</xdr:row>
                    <xdr:rowOff>38100</xdr:rowOff>
                  </from>
                  <to>
                    <xdr:col>14</xdr:col>
                    <xdr:colOff>0</xdr:colOff>
                    <xdr:row>475</xdr:row>
                    <xdr:rowOff>447675</xdr:rowOff>
                  </to>
                </anchor>
              </controlPr>
            </control>
          </mc:Choice>
        </mc:AlternateContent>
        <mc:AlternateContent xmlns:mc="http://schemas.openxmlformats.org/markup-compatibility/2006">
          <mc:Choice Requires="x14">
            <control shapeId="12661" r:id="rId180" name="Drop Down 373">
              <controlPr defaultSize="0" autoLine="0" autoPict="0">
                <anchor moveWithCells="1" sizeWithCells="1">
                  <from>
                    <xdr:col>12</xdr:col>
                    <xdr:colOff>57150</xdr:colOff>
                    <xdr:row>476</xdr:row>
                    <xdr:rowOff>38100</xdr:rowOff>
                  </from>
                  <to>
                    <xdr:col>14</xdr:col>
                    <xdr:colOff>0</xdr:colOff>
                    <xdr:row>476</xdr:row>
                    <xdr:rowOff>447675</xdr:rowOff>
                  </to>
                </anchor>
              </controlPr>
            </control>
          </mc:Choice>
        </mc:AlternateContent>
        <mc:AlternateContent xmlns:mc="http://schemas.openxmlformats.org/markup-compatibility/2006">
          <mc:Choice Requires="x14">
            <control shapeId="12662" r:id="rId181" name="Drop Down 374">
              <controlPr defaultSize="0" autoLine="0" autoPict="0">
                <anchor moveWithCells="1" sizeWithCells="1">
                  <from>
                    <xdr:col>12</xdr:col>
                    <xdr:colOff>57150</xdr:colOff>
                    <xdr:row>477</xdr:row>
                    <xdr:rowOff>38100</xdr:rowOff>
                  </from>
                  <to>
                    <xdr:col>14</xdr:col>
                    <xdr:colOff>0</xdr:colOff>
                    <xdr:row>477</xdr:row>
                    <xdr:rowOff>447675</xdr:rowOff>
                  </to>
                </anchor>
              </controlPr>
            </control>
          </mc:Choice>
        </mc:AlternateContent>
        <mc:AlternateContent xmlns:mc="http://schemas.openxmlformats.org/markup-compatibility/2006">
          <mc:Choice Requires="x14">
            <control shapeId="12663" r:id="rId182" name="Drop Down 375">
              <controlPr defaultSize="0" autoLine="0" autoPict="0">
                <anchor moveWithCells="1" sizeWithCells="1">
                  <from>
                    <xdr:col>12</xdr:col>
                    <xdr:colOff>57150</xdr:colOff>
                    <xdr:row>478</xdr:row>
                    <xdr:rowOff>38100</xdr:rowOff>
                  </from>
                  <to>
                    <xdr:col>14</xdr:col>
                    <xdr:colOff>0</xdr:colOff>
                    <xdr:row>478</xdr:row>
                    <xdr:rowOff>447675</xdr:rowOff>
                  </to>
                </anchor>
              </controlPr>
            </control>
          </mc:Choice>
        </mc:AlternateContent>
        <mc:AlternateContent xmlns:mc="http://schemas.openxmlformats.org/markup-compatibility/2006">
          <mc:Choice Requires="x14">
            <control shapeId="12664" r:id="rId183" name="Drop Down 376">
              <controlPr defaultSize="0" autoLine="0" autoPict="0">
                <anchor moveWithCells="1" sizeWithCells="1">
                  <from>
                    <xdr:col>12</xdr:col>
                    <xdr:colOff>57150</xdr:colOff>
                    <xdr:row>490</xdr:row>
                    <xdr:rowOff>38100</xdr:rowOff>
                  </from>
                  <to>
                    <xdr:col>14</xdr:col>
                    <xdr:colOff>0</xdr:colOff>
                    <xdr:row>490</xdr:row>
                    <xdr:rowOff>447675</xdr:rowOff>
                  </to>
                </anchor>
              </controlPr>
            </control>
          </mc:Choice>
        </mc:AlternateContent>
        <mc:AlternateContent xmlns:mc="http://schemas.openxmlformats.org/markup-compatibility/2006">
          <mc:Choice Requires="x14">
            <control shapeId="12665" r:id="rId184" name="Drop Down 377">
              <controlPr defaultSize="0" autoLine="0" autoPict="0">
                <anchor moveWithCells="1" sizeWithCells="1">
                  <from>
                    <xdr:col>12</xdr:col>
                    <xdr:colOff>57150</xdr:colOff>
                    <xdr:row>491</xdr:row>
                    <xdr:rowOff>38100</xdr:rowOff>
                  </from>
                  <to>
                    <xdr:col>14</xdr:col>
                    <xdr:colOff>0</xdr:colOff>
                    <xdr:row>491</xdr:row>
                    <xdr:rowOff>447675</xdr:rowOff>
                  </to>
                </anchor>
              </controlPr>
            </control>
          </mc:Choice>
        </mc:AlternateContent>
        <mc:AlternateContent xmlns:mc="http://schemas.openxmlformats.org/markup-compatibility/2006">
          <mc:Choice Requires="x14">
            <control shapeId="12666" r:id="rId185" name="Drop Down 378">
              <controlPr defaultSize="0" autoLine="0" autoPict="0">
                <anchor moveWithCells="1" sizeWithCells="1">
                  <from>
                    <xdr:col>12</xdr:col>
                    <xdr:colOff>57150</xdr:colOff>
                    <xdr:row>492</xdr:row>
                    <xdr:rowOff>38100</xdr:rowOff>
                  </from>
                  <to>
                    <xdr:col>14</xdr:col>
                    <xdr:colOff>0</xdr:colOff>
                    <xdr:row>492</xdr:row>
                    <xdr:rowOff>447675</xdr:rowOff>
                  </to>
                </anchor>
              </controlPr>
            </control>
          </mc:Choice>
        </mc:AlternateContent>
        <mc:AlternateContent xmlns:mc="http://schemas.openxmlformats.org/markup-compatibility/2006">
          <mc:Choice Requires="x14">
            <control shapeId="12667" r:id="rId186" name="Drop Down 379">
              <controlPr defaultSize="0" autoLine="0" autoPict="0">
                <anchor moveWithCells="1" sizeWithCells="1">
                  <from>
                    <xdr:col>12</xdr:col>
                    <xdr:colOff>57150</xdr:colOff>
                    <xdr:row>493</xdr:row>
                    <xdr:rowOff>38100</xdr:rowOff>
                  </from>
                  <to>
                    <xdr:col>14</xdr:col>
                    <xdr:colOff>0</xdr:colOff>
                    <xdr:row>493</xdr:row>
                    <xdr:rowOff>447675</xdr:rowOff>
                  </to>
                </anchor>
              </controlPr>
            </control>
          </mc:Choice>
        </mc:AlternateContent>
        <mc:AlternateContent xmlns:mc="http://schemas.openxmlformats.org/markup-compatibility/2006">
          <mc:Choice Requires="x14">
            <control shapeId="12668" r:id="rId187" name="Drop Down 380">
              <controlPr defaultSize="0" autoLine="0" autoPict="0">
                <anchor moveWithCells="1" sizeWithCells="1">
                  <from>
                    <xdr:col>12</xdr:col>
                    <xdr:colOff>57150</xdr:colOff>
                    <xdr:row>494</xdr:row>
                    <xdr:rowOff>38100</xdr:rowOff>
                  </from>
                  <to>
                    <xdr:col>14</xdr:col>
                    <xdr:colOff>0</xdr:colOff>
                    <xdr:row>494</xdr:row>
                    <xdr:rowOff>447675</xdr:rowOff>
                  </to>
                </anchor>
              </controlPr>
            </control>
          </mc:Choice>
        </mc:AlternateContent>
        <mc:AlternateContent xmlns:mc="http://schemas.openxmlformats.org/markup-compatibility/2006">
          <mc:Choice Requires="x14">
            <control shapeId="12669" r:id="rId188" name="Drop Down 381">
              <controlPr defaultSize="0" autoLine="0" autoPict="0">
                <anchor moveWithCells="1" sizeWithCells="1">
                  <from>
                    <xdr:col>12</xdr:col>
                    <xdr:colOff>57150</xdr:colOff>
                    <xdr:row>495</xdr:row>
                    <xdr:rowOff>38100</xdr:rowOff>
                  </from>
                  <to>
                    <xdr:col>14</xdr:col>
                    <xdr:colOff>0</xdr:colOff>
                    <xdr:row>495</xdr:row>
                    <xdr:rowOff>447675</xdr:rowOff>
                  </to>
                </anchor>
              </controlPr>
            </control>
          </mc:Choice>
        </mc:AlternateContent>
        <mc:AlternateContent xmlns:mc="http://schemas.openxmlformats.org/markup-compatibility/2006">
          <mc:Choice Requires="x14">
            <control shapeId="12670" r:id="rId189" name="Drop Down 382">
              <controlPr defaultSize="0" autoLine="0" autoPict="0">
                <anchor moveWithCells="1" sizeWithCells="1">
                  <from>
                    <xdr:col>10</xdr:col>
                    <xdr:colOff>38100</xdr:colOff>
                    <xdr:row>473</xdr:row>
                    <xdr:rowOff>38100</xdr:rowOff>
                  </from>
                  <to>
                    <xdr:col>12</xdr:col>
                    <xdr:colOff>0</xdr:colOff>
                    <xdr:row>473</xdr:row>
                    <xdr:rowOff>447675</xdr:rowOff>
                  </to>
                </anchor>
              </controlPr>
            </control>
          </mc:Choice>
        </mc:AlternateContent>
        <mc:AlternateContent xmlns:mc="http://schemas.openxmlformats.org/markup-compatibility/2006">
          <mc:Choice Requires="x14">
            <control shapeId="12671" r:id="rId190" name="Drop Down 383">
              <controlPr defaultSize="0" autoLine="0" autoPict="0">
                <anchor moveWithCells="1" sizeWithCells="1">
                  <from>
                    <xdr:col>10</xdr:col>
                    <xdr:colOff>38100</xdr:colOff>
                    <xdr:row>474</xdr:row>
                    <xdr:rowOff>38100</xdr:rowOff>
                  </from>
                  <to>
                    <xdr:col>12</xdr:col>
                    <xdr:colOff>0</xdr:colOff>
                    <xdr:row>474</xdr:row>
                    <xdr:rowOff>447675</xdr:rowOff>
                  </to>
                </anchor>
              </controlPr>
            </control>
          </mc:Choice>
        </mc:AlternateContent>
        <mc:AlternateContent xmlns:mc="http://schemas.openxmlformats.org/markup-compatibility/2006">
          <mc:Choice Requires="x14">
            <control shapeId="12672" r:id="rId191" name="Drop Down 384">
              <controlPr defaultSize="0" autoLine="0" autoPict="0">
                <anchor moveWithCells="1" sizeWithCells="1">
                  <from>
                    <xdr:col>10</xdr:col>
                    <xdr:colOff>38100</xdr:colOff>
                    <xdr:row>475</xdr:row>
                    <xdr:rowOff>38100</xdr:rowOff>
                  </from>
                  <to>
                    <xdr:col>12</xdr:col>
                    <xdr:colOff>0</xdr:colOff>
                    <xdr:row>475</xdr:row>
                    <xdr:rowOff>447675</xdr:rowOff>
                  </to>
                </anchor>
              </controlPr>
            </control>
          </mc:Choice>
        </mc:AlternateContent>
        <mc:AlternateContent xmlns:mc="http://schemas.openxmlformats.org/markup-compatibility/2006">
          <mc:Choice Requires="x14">
            <control shapeId="12673" r:id="rId192" name="Drop Down 385">
              <controlPr defaultSize="0" autoLine="0" autoPict="0">
                <anchor moveWithCells="1" sizeWithCells="1">
                  <from>
                    <xdr:col>10</xdr:col>
                    <xdr:colOff>38100</xdr:colOff>
                    <xdr:row>476</xdr:row>
                    <xdr:rowOff>38100</xdr:rowOff>
                  </from>
                  <to>
                    <xdr:col>12</xdr:col>
                    <xdr:colOff>0</xdr:colOff>
                    <xdr:row>476</xdr:row>
                    <xdr:rowOff>447675</xdr:rowOff>
                  </to>
                </anchor>
              </controlPr>
            </control>
          </mc:Choice>
        </mc:AlternateContent>
        <mc:AlternateContent xmlns:mc="http://schemas.openxmlformats.org/markup-compatibility/2006">
          <mc:Choice Requires="x14">
            <control shapeId="12674" r:id="rId193" name="Drop Down 386">
              <controlPr defaultSize="0" autoLine="0" autoPict="0">
                <anchor moveWithCells="1" sizeWithCells="1">
                  <from>
                    <xdr:col>10</xdr:col>
                    <xdr:colOff>38100</xdr:colOff>
                    <xdr:row>478</xdr:row>
                    <xdr:rowOff>38100</xdr:rowOff>
                  </from>
                  <to>
                    <xdr:col>12</xdr:col>
                    <xdr:colOff>0</xdr:colOff>
                    <xdr:row>478</xdr:row>
                    <xdr:rowOff>447675</xdr:rowOff>
                  </to>
                </anchor>
              </controlPr>
            </control>
          </mc:Choice>
        </mc:AlternateContent>
        <mc:AlternateContent xmlns:mc="http://schemas.openxmlformats.org/markup-compatibility/2006">
          <mc:Choice Requires="x14">
            <control shapeId="12675" r:id="rId194" name="Drop Down 387">
              <controlPr defaultSize="0" autoLine="0" autoPict="0">
                <anchor moveWithCells="1" sizeWithCells="1">
                  <from>
                    <xdr:col>10</xdr:col>
                    <xdr:colOff>38100</xdr:colOff>
                    <xdr:row>490</xdr:row>
                    <xdr:rowOff>38100</xdr:rowOff>
                  </from>
                  <to>
                    <xdr:col>12</xdr:col>
                    <xdr:colOff>0</xdr:colOff>
                    <xdr:row>490</xdr:row>
                    <xdr:rowOff>447675</xdr:rowOff>
                  </to>
                </anchor>
              </controlPr>
            </control>
          </mc:Choice>
        </mc:AlternateContent>
        <mc:AlternateContent xmlns:mc="http://schemas.openxmlformats.org/markup-compatibility/2006">
          <mc:Choice Requires="x14">
            <control shapeId="12676" r:id="rId195" name="Drop Down 388">
              <controlPr defaultSize="0" autoLine="0" autoPict="0">
                <anchor moveWithCells="1" sizeWithCells="1">
                  <from>
                    <xdr:col>10</xdr:col>
                    <xdr:colOff>38100</xdr:colOff>
                    <xdr:row>491</xdr:row>
                    <xdr:rowOff>38100</xdr:rowOff>
                  </from>
                  <to>
                    <xdr:col>12</xdr:col>
                    <xdr:colOff>0</xdr:colOff>
                    <xdr:row>491</xdr:row>
                    <xdr:rowOff>447675</xdr:rowOff>
                  </to>
                </anchor>
              </controlPr>
            </control>
          </mc:Choice>
        </mc:AlternateContent>
        <mc:AlternateContent xmlns:mc="http://schemas.openxmlformats.org/markup-compatibility/2006">
          <mc:Choice Requires="x14">
            <control shapeId="12677" r:id="rId196" name="Drop Down 389">
              <controlPr defaultSize="0" autoLine="0" autoPict="0">
                <anchor moveWithCells="1" sizeWithCells="1">
                  <from>
                    <xdr:col>10</xdr:col>
                    <xdr:colOff>38100</xdr:colOff>
                    <xdr:row>492</xdr:row>
                    <xdr:rowOff>38100</xdr:rowOff>
                  </from>
                  <to>
                    <xdr:col>12</xdr:col>
                    <xdr:colOff>0</xdr:colOff>
                    <xdr:row>492</xdr:row>
                    <xdr:rowOff>447675</xdr:rowOff>
                  </to>
                </anchor>
              </controlPr>
            </control>
          </mc:Choice>
        </mc:AlternateContent>
        <mc:AlternateContent xmlns:mc="http://schemas.openxmlformats.org/markup-compatibility/2006">
          <mc:Choice Requires="x14">
            <control shapeId="12678" r:id="rId197" name="Drop Down 390">
              <controlPr defaultSize="0" autoLine="0" autoPict="0">
                <anchor moveWithCells="1" sizeWithCells="1">
                  <from>
                    <xdr:col>10</xdr:col>
                    <xdr:colOff>38100</xdr:colOff>
                    <xdr:row>493</xdr:row>
                    <xdr:rowOff>38100</xdr:rowOff>
                  </from>
                  <to>
                    <xdr:col>12</xdr:col>
                    <xdr:colOff>0</xdr:colOff>
                    <xdr:row>493</xdr:row>
                    <xdr:rowOff>447675</xdr:rowOff>
                  </to>
                </anchor>
              </controlPr>
            </control>
          </mc:Choice>
        </mc:AlternateContent>
        <mc:AlternateContent xmlns:mc="http://schemas.openxmlformats.org/markup-compatibility/2006">
          <mc:Choice Requires="x14">
            <control shapeId="12679" r:id="rId198" name="Drop Down 391">
              <controlPr defaultSize="0" autoLine="0" autoPict="0">
                <anchor moveWithCells="1" sizeWithCells="1">
                  <from>
                    <xdr:col>10</xdr:col>
                    <xdr:colOff>38100</xdr:colOff>
                    <xdr:row>494</xdr:row>
                    <xdr:rowOff>38100</xdr:rowOff>
                  </from>
                  <to>
                    <xdr:col>12</xdr:col>
                    <xdr:colOff>0</xdr:colOff>
                    <xdr:row>494</xdr:row>
                    <xdr:rowOff>447675</xdr:rowOff>
                  </to>
                </anchor>
              </controlPr>
            </control>
          </mc:Choice>
        </mc:AlternateContent>
        <mc:AlternateContent xmlns:mc="http://schemas.openxmlformats.org/markup-compatibility/2006">
          <mc:Choice Requires="x14">
            <control shapeId="12680" r:id="rId199" name="Drop Down 392">
              <controlPr defaultSize="0" autoLine="0" autoPict="0">
                <anchor moveWithCells="1" sizeWithCells="1">
                  <from>
                    <xdr:col>10</xdr:col>
                    <xdr:colOff>38100</xdr:colOff>
                    <xdr:row>495</xdr:row>
                    <xdr:rowOff>38100</xdr:rowOff>
                  </from>
                  <to>
                    <xdr:col>12</xdr:col>
                    <xdr:colOff>0</xdr:colOff>
                    <xdr:row>495</xdr:row>
                    <xdr:rowOff>447675</xdr:rowOff>
                  </to>
                </anchor>
              </controlPr>
            </control>
          </mc:Choice>
        </mc:AlternateContent>
        <mc:AlternateContent xmlns:mc="http://schemas.openxmlformats.org/markup-compatibility/2006">
          <mc:Choice Requires="x14">
            <control shapeId="12681" r:id="rId200" name="Drop Down 393">
              <controlPr defaultSize="0" autoLine="0" autoPict="0">
                <anchor moveWithCells="1" sizeWithCells="1">
                  <from>
                    <xdr:col>10</xdr:col>
                    <xdr:colOff>38100</xdr:colOff>
                    <xdr:row>477</xdr:row>
                    <xdr:rowOff>38100</xdr:rowOff>
                  </from>
                  <to>
                    <xdr:col>12</xdr:col>
                    <xdr:colOff>0</xdr:colOff>
                    <xdr:row>477</xdr:row>
                    <xdr:rowOff>447675</xdr:rowOff>
                  </to>
                </anchor>
              </controlPr>
            </control>
          </mc:Choice>
        </mc:AlternateContent>
        <mc:AlternateContent xmlns:mc="http://schemas.openxmlformats.org/markup-compatibility/2006">
          <mc:Choice Requires="x14">
            <control shapeId="12698" r:id="rId201" name="Drop Down 410">
              <controlPr defaultSize="0" autoLine="0" autoPict="0">
                <anchor moveWithCells="1" sizeWithCells="1">
                  <from>
                    <xdr:col>3</xdr:col>
                    <xdr:colOff>47625</xdr:colOff>
                    <xdr:row>573</xdr:row>
                    <xdr:rowOff>28575</xdr:rowOff>
                  </from>
                  <to>
                    <xdr:col>7</xdr:col>
                    <xdr:colOff>781050</xdr:colOff>
                    <xdr:row>573</xdr:row>
                    <xdr:rowOff>333375</xdr:rowOff>
                  </to>
                </anchor>
              </controlPr>
            </control>
          </mc:Choice>
        </mc:AlternateContent>
        <mc:AlternateContent xmlns:mc="http://schemas.openxmlformats.org/markup-compatibility/2006">
          <mc:Choice Requires="x14">
            <control shapeId="12699" r:id="rId202" name="Drop Down 411">
              <controlPr defaultSize="0" autoLine="0" autoPict="0">
                <anchor moveWithCells="1" sizeWithCells="1">
                  <from>
                    <xdr:col>3</xdr:col>
                    <xdr:colOff>47625</xdr:colOff>
                    <xdr:row>571</xdr:row>
                    <xdr:rowOff>28575</xdr:rowOff>
                  </from>
                  <to>
                    <xdr:col>7</xdr:col>
                    <xdr:colOff>781050</xdr:colOff>
                    <xdr:row>571</xdr:row>
                    <xdr:rowOff>333375</xdr:rowOff>
                  </to>
                </anchor>
              </controlPr>
            </control>
          </mc:Choice>
        </mc:AlternateContent>
        <mc:AlternateContent xmlns:mc="http://schemas.openxmlformats.org/markup-compatibility/2006">
          <mc:Choice Requires="x14">
            <control shapeId="12700" r:id="rId203" name="Drop Down 412">
              <controlPr defaultSize="0" autoLine="0" autoPict="0">
                <anchor moveWithCells="1" sizeWithCells="1">
                  <from>
                    <xdr:col>3</xdr:col>
                    <xdr:colOff>47625</xdr:colOff>
                    <xdr:row>574</xdr:row>
                    <xdr:rowOff>28575</xdr:rowOff>
                  </from>
                  <to>
                    <xdr:col>7</xdr:col>
                    <xdr:colOff>781050</xdr:colOff>
                    <xdr:row>574</xdr:row>
                    <xdr:rowOff>333375</xdr:rowOff>
                  </to>
                </anchor>
              </controlPr>
            </control>
          </mc:Choice>
        </mc:AlternateContent>
        <mc:AlternateContent xmlns:mc="http://schemas.openxmlformats.org/markup-compatibility/2006">
          <mc:Choice Requires="x14">
            <control shapeId="12701" r:id="rId204" name="Drop Down 413">
              <controlPr defaultSize="0" autoLine="0" autoPict="0">
                <anchor moveWithCells="1" sizeWithCells="1">
                  <from>
                    <xdr:col>3</xdr:col>
                    <xdr:colOff>47625</xdr:colOff>
                    <xdr:row>575</xdr:row>
                    <xdr:rowOff>28575</xdr:rowOff>
                  </from>
                  <to>
                    <xdr:col>7</xdr:col>
                    <xdr:colOff>781050</xdr:colOff>
                    <xdr:row>575</xdr:row>
                    <xdr:rowOff>333375</xdr:rowOff>
                  </to>
                </anchor>
              </controlPr>
            </control>
          </mc:Choice>
        </mc:AlternateContent>
        <mc:AlternateContent xmlns:mc="http://schemas.openxmlformats.org/markup-compatibility/2006">
          <mc:Choice Requires="x14">
            <control shapeId="12702" r:id="rId205" name="Drop Down 414">
              <controlPr defaultSize="0" autoLine="0" autoPict="0">
                <anchor moveWithCells="1" sizeWithCells="1">
                  <from>
                    <xdr:col>3</xdr:col>
                    <xdr:colOff>47625</xdr:colOff>
                    <xdr:row>576</xdr:row>
                    <xdr:rowOff>28575</xdr:rowOff>
                  </from>
                  <to>
                    <xdr:col>7</xdr:col>
                    <xdr:colOff>781050</xdr:colOff>
                    <xdr:row>576</xdr:row>
                    <xdr:rowOff>333375</xdr:rowOff>
                  </to>
                </anchor>
              </controlPr>
            </control>
          </mc:Choice>
        </mc:AlternateContent>
        <mc:AlternateContent xmlns:mc="http://schemas.openxmlformats.org/markup-compatibility/2006">
          <mc:Choice Requires="x14">
            <control shapeId="12703" r:id="rId206" name="Drop Down 415">
              <controlPr defaultSize="0" autoLine="0" autoPict="0">
                <anchor moveWithCells="1" sizeWithCells="1">
                  <from>
                    <xdr:col>3</xdr:col>
                    <xdr:colOff>47625</xdr:colOff>
                    <xdr:row>577</xdr:row>
                    <xdr:rowOff>28575</xdr:rowOff>
                  </from>
                  <to>
                    <xdr:col>7</xdr:col>
                    <xdr:colOff>781050</xdr:colOff>
                    <xdr:row>577</xdr:row>
                    <xdr:rowOff>333375</xdr:rowOff>
                  </to>
                </anchor>
              </controlPr>
            </control>
          </mc:Choice>
        </mc:AlternateContent>
        <mc:AlternateContent xmlns:mc="http://schemas.openxmlformats.org/markup-compatibility/2006">
          <mc:Choice Requires="x14">
            <control shapeId="12704" r:id="rId207" name="Drop Down 416">
              <controlPr defaultSize="0" autoLine="0" autoPict="0">
                <anchor moveWithCells="1" sizeWithCells="1">
                  <from>
                    <xdr:col>3</xdr:col>
                    <xdr:colOff>47625</xdr:colOff>
                    <xdr:row>572</xdr:row>
                    <xdr:rowOff>28575</xdr:rowOff>
                  </from>
                  <to>
                    <xdr:col>7</xdr:col>
                    <xdr:colOff>781050</xdr:colOff>
                    <xdr:row>572</xdr:row>
                    <xdr:rowOff>333375</xdr:rowOff>
                  </to>
                </anchor>
              </controlPr>
            </control>
          </mc:Choice>
        </mc:AlternateContent>
        <mc:AlternateContent xmlns:mc="http://schemas.openxmlformats.org/markup-compatibility/2006">
          <mc:Choice Requires="x14">
            <control shapeId="12718" r:id="rId208" name="Drop Down 430">
              <controlPr defaultSize="0" autoLine="0" autoPict="0">
                <anchor moveWithCells="1" sizeWithCells="1">
                  <from>
                    <xdr:col>12</xdr:col>
                    <xdr:colOff>57150</xdr:colOff>
                    <xdr:row>572</xdr:row>
                    <xdr:rowOff>38100</xdr:rowOff>
                  </from>
                  <to>
                    <xdr:col>14</xdr:col>
                    <xdr:colOff>0</xdr:colOff>
                    <xdr:row>572</xdr:row>
                    <xdr:rowOff>447675</xdr:rowOff>
                  </to>
                </anchor>
              </controlPr>
            </control>
          </mc:Choice>
        </mc:AlternateContent>
        <mc:AlternateContent xmlns:mc="http://schemas.openxmlformats.org/markup-compatibility/2006">
          <mc:Choice Requires="x14">
            <control shapeId="12719" r:id="rId209" name="Drop Down 431">
              <controlPr defaultSize="0" autoLine="0" autoPict="0">
                <anchor moveWithCells="1" sizeWithCells="1">
                  <from>
                    <xdr:col>12</xdr:col>
                    <xdr:colOff>57150</xdr:colOff>
                    <xdr:row>573</xdr:row>
                    <xdr:rowOff>38100</xdr:rowOff>
                  </from>
                  <to>
                    <xdr:col>14</xdr:col>
                    <xdr:colOff>0</xdr:colOff>
                    <xdr:row>573</xdr:row>
                    <xdr:rowOff>447675</xdr:rowOff>
                  </to>
                </anchor>
              </controlPr>
            </control>
          </mc:Choice>
        </mc:AlternateContent>
        <mc:AlternateContent xmlns:mc="http://schemas.openxmlformats.org/markup-compatibility/2006">
          <mc:Choice Requires="x14">
            <control shapeId="12720" r:id="rId210" name="Drop Down 432">
              <controlPr defaultSize="0" autoLine="0" autoPict="0">
                <anchor moveWithCells="1" sizeWithCells="1">
                  <from>
                    <xdr:col>12</xdr:col>
                    <xdr:colOff>57150</xdr:colOff>
                    <xdr:row>574</xdr:row>
                    <xdr:rowOff>38100</xdr:rowOff>
                  </from>
                  <to>
                    <xdr:col>14</xdr:col>
                    <xdr:colOff>0</xdr:colOff>
                    <xdr:row>574</xdr:row>
                    <xdr:rowOff>447675</xdr:rowOff>
                  </to>
                </anchor>
              </controlPr>
            </control>
          </mc:Choice>
        </mc:AlternateContent>
        <mc:AlternateContent xmlns:mc="http://schemas.openxmlformats.org/markup-compatibility/2006">
          <mc:Choice Requires="x14">
            <control shapeId="12721" r:id="rId211" name="Drop Down 433">
              <controlPr defaultSize="0" autoLine="0" autoPict="0">
                <anchor moveWithCells="1" sizeWithCells="1">
                  <from>
                    <xdr:col>12</xdr:col>
                    <xdr:colOff>57150</xdr:colOff>
                    <xdr:row>575</xdr:row>
                    <xdr:rowOff>38100</xdr:rowOff>
                  </from>
                  <to>
                    <xdr:col>14</xdr:col>
                    <xdr:colOff>0</xdr:colOff>
                    <xdr:row>575</xdr:row>
                    <xdr:rowOff>447675</xdr:rowOff>
                  </to>
                </anchor>
              </controlPr>
            </control>
          </mc:Choice>
        </mc:AlternateContent>
        <mc:AlternateContent xmlns:mc="http://schemas.openxmlformats.org/markup-compatibility/2006">
          <mc:Choice Requires="x14">
            <control shapeId="12722" r:id="rId212" name="Drop Down 434">
              <controlPr defaultSize="0" autoLine="0" autoPict="0">
                <anchor moveWithCells="1" sizeWithCells="1">
                  <from>
                    <xdr:col>12</xdr:col>
                    <xdr:colOff>57150</xdr:colOff>
                    <xdr:row>576</xdr:row>
                    <xdr:rowOff>38100</xdr:rowOff>
                  </from>
                  <to>
                    <xdr:col>14</xdr:col>
                    <xdr:colOff>0</xdr:colOff>
                    <xdr:row>576</xdr:row>
                    <xdr:rowOff>447675</xdr:rowOff>
                  </to>
                </anchor>
              </controlPr>
            </control>
          </mc:Choice>
        </mc:AlternateContent>
        <mc:AlternateContent xmlns:mc="http://schemas.openxmlformats.org/markup-compatibility/2006">
          <mc:Choice Requires="x14">
            <control shapeId="12723" r:id="rId213" name="Drop Down 435">
              <controlPr defaultSize="0" autoLine="0" autoPict="0">
                <anchor moveWithCells="1" sizeWithCells="1">
                  <from>
                    <xdr:col>12</xdr:col>
                    <xdr:colOff>57150</xdr:colOff>
                    <xdr:row>577</xdr:row>
                    <xdr:rowOff>38100</xdr:rowOff>
                  </from>
                  <to>
                    <xdr:col>14</xdr:col>
                    <xdr:colOff>0</xdr:colOff>
                    <xdr:row>577</xdr:row>
                    <xdr:rowOff>447675</xdr:rowOff>
                  </to>
                </anchor>
              </controlPr>
            </control>
          </mc:Choice>
        </mc:AlternateContent>
        <mc:AlternateContent xmlns:mc="http://schemas.openxmlformats.org/markup-compatibility/2006">
          <mc:Choice Requires="x14">
            <control shapeId="12729" r:id="rId214" name="Drop Down 441">
              <controlPr defaultSize="0" autoLine="0" autoPict="0">
                <anchor moveWithCells="1" sizeWithCells="1">
                  <from>
                    <xdr:col>10</xdr:col>
                    <xdr:colOff>38100</xdr:colOff>
                    <xdr:row>572</xdr:row>
                    <xdr:rowOff>38100</xdr:rowOff>
                  </from>
                  <to>
                    <xdr:col>12</xdr:col>
                    <xdr:colOff>0</xdr:colOff>
                    <xdr:row>572</xdr:row>
                    <xdr:rowOff>447675</xdr:rowOff>
                  </to>
                </anchor>
              </controlPr>
            </control>
          </mc:Choice>
        </mc:AlternateContent>
        <mc:AlternateContent xmlns:mc="http://schemas.openxmlformats.org/markup-compatibility/2006">
          <mc:Choice Requires="x14">
            <control shapeId="12730" r:id="rId215" name="Drop Down 442">
              <controlPr defaultSize="0" autoLine="0" autoPict="0">
                <anchor moveWithCells="1" sizeWithCells="1">
                  <from>
                    <xdr:col>10</xdr:col>
                    <xdr:colOff>38100</xdr:colOff>
                    <xdr:row>573</xdr:row>
                    <xdr:rowOff>38100</xdr:rowOff>
                  </from>
                  <to>
                    <xdr:col>12</xdr:col>
                    <xdr:colOff>0</xdr:colOff>
                    <xdr:row>573</xdr:row>
                    <xdr:rowOff>447675</xdr:rowOff>
                  </to>
                </anchor>
              </controlPr>
            </control>
          </mc:Choice>
        </mc:AlternateContent>
        <mc:AlternateContent xmlns:mc="http://schemas.openxmlformats.org/markup-compatibility/2006">
          <mc:Choice Requires="x14">
            <control shapeId="12731" r:id="rId216" name="Drop Down 443">
              <controlPr defaultSize="0" autoLine="0" autoPict="0">
                <anchor moveWithCells="1" sizeWithCells="1">
                  <from>
                    <xdr:col>10</xdr:col>
                    <xdr:colOff>38100</xdr:colOff>
                    <xdr:row>574</xdr:row>
                    <xdr:rowOff>38100</xdr:rowOff>
                  </from>
                  <to>
                    <xdr:col>12</xdr:col>
                    <xdr:colOff>0</xdr:colOff>
                    <xdr:row>574</xdr:row>
                    <xdr:rowOff>447675</xdr:rowOff>
                  </to>
                </anchor>
              </controlPr>
            </control>
          </mc:Choice>
        </mc:AlternateContent>
        <mc:AlternateContent xmlns:mc="http://schemas.openxmlformats.org/markup-compatibility/2006">
          <mc:Choice Requires="x14">
            <control shapeId="12732" r:id="rId217" name="Drop Down 444">
              <controlPr defaultSize="0" autoLine="0" autoPict="0">
                <anchor moveWithCells="1" sizeWithCells="1">
                  <from>
                    <xdr:col>10</xdr:col>
                    <xdr:colOff>38100</xdr:colOff>
                    <xdr:row>575</xdr:row>
                    <xdr:rowOff>38100</xdr:rowOff>
                  </from>
                  <to>
                    <xdr:col>12</xdr:col>
                    <xdr:colOff>0</xdr:colOff>
                    <xdr:row>575</xdr:row>
                    <xdr:rowOff>447675</xdr:rowOff>
                  </to>
                </anchor>
              </controlPr>
            </control>
          </mc:Choice>
        </mc:AlternateContent>
        <mc:AlternateContent xmlns:mc="http://schemas.openxmlformats.org/markup-compatibility/2006">
          <mc:Choice Requires="x14">
            <control shapeId="12733" r:id="rId218" name="Drop Down 445">
              <controlPr defaultSize="0" autoLine="0" autoPict="0">
                <anchor moveWithCells="1" sizeWithCells="1">
                  <from>
                    <xdr:col>10</xdr:col>
                    <xdr:colOff>38100</xdr:colOff>
                    <xdr:row>576</xdr:row>
                    <xdr:rowOff>38100</xdr:rowOff>
                  </from>
                  <to>
                    <xdr:col>12</xdr:col>
                    <xdr:colOff>0</xdr:colOff>
                    <xdr:row>576</xdr:row>
                    <xdr:rowOff>447675</xdr:rowOff>
                  </to>
                </anchor>
              </controlPr>
            </control>
          </mc:Choice>
        </mc:AlternateContent>
        <mc:AlternateContent xmlns:mc="http://schemas.openxmlformats.org/markup-compatibility/2006">
          <mc:Choice Requires="x14">
            <control shapeId="12734" r:id="rId219" name="Drop Down 446">
              <controlPr defaultSize="0" autoLine="0" autoPict="0">
                <anchor moveWithCells="1" sizeWithCells="1">
                  <from>
                    <xdr:col>10</xdr:col>
                    <xdr:colOff>38100</xdr:colOff>
                    <xdr:row>577</xdr:row>
                    <xdr:rowOff>38100</xdr:rowOff>
                  </from>
                  <to>
                    <xdr:col>12</xdr:col>
                    <xdr:colOff>0</xdr:colOff>
                    <xdr:row>577</xdr:row>
                    <xdr:rowOff>447675</xdr:rowOff>
                  </to>
                </anchor>
              </controlPr>
            </control>
          </mc:Choice>
        </mc:AlternateContent>
        <mc:AlternateContent xmlns:mc="http://schemas.openxmlformats.org/markup-compatibility/2006">
          <mc:Choice Requires="x14">
            <control shapeId="12746" r:id="rId220" name="Drop Down 458">
              <controlPr defaultSize="0" autoLine="0" autoPict="0">
                <anchor moveWithCells="1" sizeWithCells="1">
                  <from>
                    <xdr:col>3</xdr:col>
                    <xdr:colOff>47625</xdr:colOff>
                    <xdr:row>653</xdr:row>
                    <xdr:rowOff>28575</xdr:rowOff>
                  </from>
                  <to>
                    <xdr:col>7</xdr:col>
                    <xdr:colOff>781050</xdr:colOff>
                    <xdr:row>653</xdr:row>
                    <xdr:rowOff>333375</xdr:rowOff>
                  </to>
                </anchor>
              </controlPr>
            </control>
          </mc:Choice>
        </mc:AlternateContent>
        <mc:AlternateContent xmlns:mc="http://schemas.openxmlformats.org/markup-compatibility/2006">
          <mc:Choice Requires="x14">
            <control shapeId="12747" r:id="rId221" name="Drop Down 459">
              <controlPr defaultSize="0" autoLine="0" autoPict="0">
                <anchor moveWithCells="1" sizeWithCells="1">
                  <from>
                    <xdr:col>3</xdr:col>
                    <xdr:colOff>47625</xdr:colOff>
                    <xdr:row>651</xdr:row>
                    <xdr:rowOff>28575</xdr:rowOff>
                  </from>
                  <to>
                    <xdr:col>7</xdr:col>
                    <xdr:colOff>781050</xdr:colOff>
                    <xdr:row>651</xdr:row>
                    <xdr:rowOff>333375</xdr:rowOff>
                  </to>
                </anchor>
              </controlPr>
            </control>
          </mc:Choice>
        </mc:AlternateContent>
        <mc:AlternateContent xmlns:mc="http://schemas.openxmlformats.org/markup-compatibility/2006">
          <mc:Choice Requires="x14">
            <control shapeId="12748" r:id="rId222" name="Drop Down 460">
              <controlPr defaultSize="0" autoLine="0" autoPict="0">
                <anchor moveWithCells="1" sizeWithCells="1">
                  <from>
                    <xdr:col>3</xdr:col>
                    <xdr:colOff>47625</xdr:colOff>
                    <xdr:row>654</xdr:row>
                    <xdr:rowOff>28575</xdr:rowOff>
                  </from>
                  <to>
                    <xdr:col>7</xdr:col>
                    <xdr:colOff>781050</xdr:colOff>
                    <xdr:row>654</xdr:row>
                    <xdr:rowOff>333375</xdr:rowOff>
                  </to>
                </anchor>
              </controlPr>
            </control>
          </mc:Choice>
        </mc:AlternateContent>
        <mc:AlternateContent xmlns:mc="http://schemas.openxmlformats.org/markup-compatibility/2006">
          <mc:Choice Requires="x14">
            <control shapeId="12749" r:id="rId223" name="Drop Down 461">
              <controlPr defaultSize="0" autoLine="0" autoPict="0">
                <anchor moveWithCells="1" sizeWithCells="1">
                  <from>
                    <xdr:col>3</xdr:col>
                    <xdr:colOff>47625</xdr:colOff>
                    <xdr:row>655</xdr:row>
                    <xdr:rowOff>28575</xdr:rowOff>
                  </from>
                  <to>
                    <xdr:col>7</xdr:col>
                    <xdr:colOff>781050</xdr:colOff>
                    <xdr:row>655</xdr:row>
                    <xdr:rowOff>333375</xdr:rowOff>
                  </to>
                </anchor>
              </controlPr>
            </control>
          </mc:Choice>
        </mc:AlternateContent>
        <mc:AlternateContent xmlns:mc="http://schemas.openxmlformats.org/markup-compatibility/2006">
          <mc:Choice Requires="x14">
            <control shapeId="12750" r:id="rId224" name="Drop Down 462">
              <controlPr defaultSize="0" autoLine="0" autoPict="0">
                <anchor moveWithCells="1" sizeWithCells="1">
                  <from>
                    <xdr:col>3</xdr:col>
                    <xdr:colOff>47625</xdr:colOff>
                    <xdr:row>656</xdr:row>
                    <xdr:rowOff>28575</xdr:rowOff>
                  </from>
                  <to>
                    <xdr:col>7</xdr:col>
                    <xdr:colOff>781050</xdr:colOff>
                    <xdr:row>656</xdr:row>
                    <xdr:rowOff>333375</xdr:rowOff>
                  </to>
                </anchor>
              </controlPr>
            </control>
          </mc:Choice>
        </mc:AlternateContent>
        <mc:AlternateContent xmlns:mc="http://schemas.openxmlformats.org/markup-compatibility/2006">
          <mc:Choice Requires="x14">
            <control shapeId="12751" r:id="rId225" name="Drop Down 463">
              <controlPr defaultSize="0" autoLine="0" autoPict="0">
                <anchor moveWithCells="1" sizeWithCells="1">
                  <from>
                    <xdr:col>3</xdr:col>
                    <xdr:colOff>47625</xdr:colOff>
                    <xdr:row>657</xdr:row>
                    <xdr:rowOff>28575</xdr:rowOff>
                  </from>
                  <to>
                    <xdr:col>7</xdr:col>
                    <xdr:colOff>781050</xdr:colOff>
                    <xdr:row>657</xdr:row>
                    <xdr:rowOff>333375</xdr:rowOff>
                  </to>
                </anchor>
              </controlPr>
            </control>
          </mc:Choice>
        </mc:AlternateContent>
        <mc:AlternateContent xmlns:mc="http://schemas.openxmlformats.org/markup-compatibility/2006">
          <mc:Choice Requires="x14">
            <control shapeId="12752" r:id="rId226" name="Drop Down 464">
              <controlPr defaultSize="0" autoLine="0" autoPict="0">
                <anchor moveWithCells="1" sizeWithCells="1">
                  <from>
                    <xdr:col>3</xdr:col>
                    <xdr:colOff>47625</xdr:colOff>
                    <xdr:row>652</xdr:row>
                    <xdr:rowOff>28575</xdr:rowOff>
                  </from>
                  <to>
                    <xdr:col>7</xdr:col>
                    <xdr:colOff>781050</xdr:colOff>
                    <xdr:row>652</xdr:row>
                    <xdr:rowOff>333375</xdr:rowOff>
                  </to>
                </anchor>
              </controlPr>
            </control>
          </mc:Choice>
        </mc:AlternateContent>
        <mc:AlternateContent xmlns:mc="http://schemas.openxmlformats.org/markup-compatibility/2006">
          <mc:Choice Requires="x14">
            <control shapeId="12766" r:id="rId227" name="Drop Down 478">
              <controlPr defaultSize="0" autoLine="0" autoPict="0">
                <anchor moveWithCells="1" sizeWithCells="1">
                  <from>
                    <xdr:col>12</xdr:col>
                    <xdr:colOff>57150</xdr:colOff>
                    <xdr:row>652</xdr:row>
                    <xdr:rowOff>38100</xdr:rowOff>
                  </from>
                  <to>
                    <xdr:col>14</xdr:col>
                    <xdr:colOff>0</xdr:colOff>
                    <xdr:row>652</xdr:row>
                    <xdr:rowOff>447675</xdr:rowOff>
                  </to>
                </anchor>
              </controlPr>
            </control>
          </mc:Choice>
        </mc:AlternateContent>
        <mc:AlternateContent xmlns:mc="http://schemas.openxmlformats.org/markup-compatibility/2006">
          <mc:Choice Requires="x14">
            <control shapeId="12767" r:id="rId228" name="Drop Down 479">
              <controlPr defaultSize="0" autoLine="0" autoPict="0">
                <anchor moveWithCells="1" sizeWithCells="1">
                  <from>
                    <xdr:col>12</xdr:col>
                    <xdr:colOff>57150</xdr:colOff>
                    <xdr:row>653</xdr:row>
                    <xdr:rowOff>38100</xdr:rowOff>
                  </from>
                  <to>
                    <xdr:col>14</xdr:col>
                    <xdr:colOff>0</xdr:colOff>
                    <xdr:row>653</xdr:row>
                    <xdr:rowOff>447675</xdr:rowOff>
                  </to>
                </anchor>
              </controlPr>
            </control>
          </mc:Choice>
        </mc:AlternateContent>
        <mc:AlternateContent xmlns:mc="http://schemas.openxmlformats.org/markup-compatibility/2006">
          <mc:Choice Requires="x14">
            <control shapeId="12768" r:id="rId229" name="Drop Down 480">
              <controlPr defaultSize="0" autoLine="0" autoPict="0">
                <anchor moveWithCells="1" sizeWithCells="1">
                  <from>
                    <xdr:col>12</xdr:col>
                    <xdr:colOff>57150</xdr:colOff>
                    <xdr:row>654</xdr:row>
                    <xdr:rowOff>38100</xdr:rowOff>
                  </from>
                  <to>
                    <xdr:col>14</xdr:col>
                    <xdr:colOff>0</xdr:colOff>
                    <xdr:row>654</xdr:row>
                    <xdr:rowOff>447675</xdr:rowOff>
                  </to>
                </anchor>
              </controlPr>
            </control>
          </mc:Choice>
        </mc:AlternateContent>
        <mc:AlternateContent xmlns:mc="http://schemas.openxmlformats.org/markup-compatibility/2006">
          <mc:Choice Requires="x14">
            <control shapeId="12769" r:id="rId230" name="Drop Down 481">
              <controlPr defaultSize="0" autoLine="0" autoPict="0">
                <anchor moveWithCells="1" sizeWithCells="1">
                  <from>
                    <xdr:col>12</xdr:col>
                    <xdr:colOff>57150</xdr:colOff>
                    <xdr:row>655</xdr:row>
                    <xdr:rowOff>38100</xdr:rowOff>
                  </from>
                  <to>
                    <xdr:col>14</xdr:col>
                    <xdr:colOff>0</xdr:colOff>
                    <xdr:row>655</xdr:row>
                    <xdr:rowOff>447675</xdr:rowOff>
                  </to>
                </anchor>
              </controlPr>
            </control>
          </mc:Choice>
        </mc:AlternateContent>
        <mc:AlternateContent xmlns:mc="http://schemas.openxmlformats.org/markup-compatibility/2006">
          <mc:Choice Requires="x14">
            <control shapeId="12770" r:id="rId231" name="Drop Down 482">
              <controlPr defaultSize="0" autoLine="0" autoPict="0">
                <anchor moveWithCells="1" sizeWithCells="1">
                  <from>
                    <xdr:col>12</xdr:col>
                    <xdr:colOff>57150</xdr:colOff>
                    <xdr:row>656</xdr:row>
                    <xdr:rowOff>38100</xdr:rowOff>
                  </from>
                  <to>
                    <xdr:col>14</xdr:col>
                    <xdr:colOff>0</xdr:colOff>
                    <xdr:row>656</xdr:row>
                    <xdr:rowOff>447675</xdr:rowOff>
                  </to>
                </anchor>
              </controlPr>
            </control>
          </mc:Choice>
        </mc:AlternateContent>
        <mc:AlternateContent xmlns:mc="http://schemas.openxmlformats.org/markup-compatibility/2006">
          <mc:Choice Requires="x14">
            <control shapeId="12771" r:id="rId232" name="Drop Down 483">
              <controlPr defaultSize="0" autoLine="0" autoPict="0">
                <anchor moveWithCells="1" sizeWithCells="1">
                  <from>
                    <xdr:col>12</xdr:col>
                    <xdr:colOff>57150</xdr:colOff>
                    <xdr:row>657</xdr:row>
                    <xdr:rowOff>38100</xdr:rowOff>
                  </from>
                  <to>
                    <xdr:col>14</xdr:col>
                    <xdr:colOff>0</xdr:colOff>
                    <xdr:row>657</xdr:row>
                    <xdr:rowOff>447675</xdr:rowOff>
                  </to>
                </anchor>
              </controlPr>
            </control>
          </mc:Choice>
        </mc:AlternateContent>
        <mc:AlternateContent xmlns:mc="http://schemas.openxmlformats.org/markup-compatibility/2006">
          <mc:Choice Requires="x14">
            <control shapeId="12777" r:id="rId233" name="Drop Down 489">
              <controlPr defaultSize="0" autoLine="0" autoPict="0">
                <anchor moveWithCells="1" sizeWithCells="1">
                  <from>
                    <xdr:col>10</xdr:col>
                    <xdr:colOff>38100</xdr:colOff>
                    <xdr:row>652</xdr:row>
                    <xdr:rowOff>38100</xdr:rowOff>
                  </from>
                  <to>
                    <xdr:col>12</xdr:col>
                    <xdr:colOff>0</xdr:colOff>
                    <xdr:row>652</xdr:row>
                    <xdr:rowOff>447675</xdr:rowOff>
                  </to>
                </anchor>
              </controlPr>
            </control>
          </mc:Choice>
        </mc:AlternateContent>
        <mc:AlternateContent xmlns:mc="http://schemas.openxmlformats.org/markup-compatibility/2006">
          <mc:Choice Requires="x14">
            <control shapeId="12778" r:id="rId234" name="Drop Down 490">
              <controlPr defaultSize="0" autoLine="0" autoPict="0">
                <anchor moveWithCells="1" sizeWithCells="1">
                  <from>
                    <xdr:col>10</xdr:col>
                    <xdr:colOff>38100</xdr:colOff>
                    <xdr:row>653</xdr:row>
                    <xdr:rowOff>38100</xdr:rowOff>
                  </from>
                  <to>
                    <xdr:col>12</xdr:col>
                    <xdr:colOff>0</xdr:colOff>
                    <xdr:row>653</xdr:row>
                    <xdr:rowOff>447675</xdr:rowOff>
                  </to>
                </anchor>
              </controlPr>
            </control>
          </mc:Choice>
        </mc:AlternateContent>
        <mc:AlternateContent xmlns:mc="http://schemas.openxmlformats.org/markup-compatibility/2006">
          <mc:Choice Requires="x14">
            <control shapeId="12779" r:id="rId235" name="Drop Down 491">
              <controlPr defaultSize="0" autoLine="0" autoPict="0">
                <anchor moveWithCells="1" sizeWithCells="1">
                  <from>
                    <xdr:col>10</xdr:col>
                    <xdr:colOff>38100</xdr:colOff>
                    <xdr:row>654</xdr:row>
                    <xdr:rowOff>38100</xdr:rowOff>
                  </from>
                  <to>
                    <xdr:col>12</xdr:col>
                    <xdr:colOff>0</xdr:colOff>
                    <xdr:row>654</xdr:row>
                    <xdr:rowOff>447675</xdr:rowOff>
                  </to>
                </anchor>
              </controlPr>
            </control>
          </mc:Choice>
        </mc:AlternateContent>
        <mc:AlternateContent xmlns:mc="http://schemas.openxmlformats.org/markup-compatibility/2006">
          <mc:Choice Requires="x14">
            <control shapeId="12780" r:id="rId236" name="Drop Down 492">
              <controlPr defaultSize="0" autoLine="0" autoPict="0">
                <anchor moveWithCells="1" sizeWithCells="1">
                  <from>
                    <xdr:col>10</xdr:col>
                    <xdr:colOff>38100</xdr:colOff>
                    <xdr:row>655</xdr:row>
                    <xdr:rowOff>38100</xdr:rowOff>
                  </from>
                  <to>
                    <xdr:col>12</xdr:col>
                    <xdr:colOff>0</xdr:colOff>
                    <xdr:row>655</xdr:row>
                    <xdr:rowOff>447675</xdr:rowOff>
                  </to>
                </anchor>
              </controlPr>
            </control>
          </mc:Choice>
        </mc:AlternateContent>
        <mc:AlternateContent xmlns:mc="http://schemas.openxmlformats.org/markup-compatibility/2006">
          <mc:Choice Requires="x14">
            <control shapeId="12781" r:id="rId237" name="Drop Down 493">
              <controlPr defaultSize="0" autoLine="0" autoPict="0">
                <anchor moveWithCells="1" sizeWithCells="1">
                  <from>
                    <xdr:col>10</xdr:col>
                    <xdr:colOff>38100</xdr:colOff>
                    <xdr:row>656</xdr:row>
                    <xdr:rowOff>38100</xdr:rowOff>
                  </from>
                  <to>
                    <xdr:col>12</xdr:col>
                    <xdr:colOff>0</xdr:colOff>
                    <xdr:row>656</xdr:row>
                    <xdr:rowOff>447675</xdr:rowOff>
                  </to>
                </anchor>
              </controlPr>
            </control>
          </mc:Choice>
        </mc:AlternateContent>
        <mc:AlternateContent xmlns:mc="http://schemas.openxmlformats.org/markup-compatibility/2006">
          <mc:Choice Requires="x14">
            <control shapeId="12782" r:id="rId238" name="Drop Down 494">
              <controlPr defaultSize="0" autoLine="0" autoPict="0">
                <anchor moveWithCells="1" sizeWithCells="1">
                  <from>
                    <xdr:col>10</xdr:col>
                    <xdr:colOff>38100</xdr:colOff>
                    <xdr:row>657</xdr:row>
                    <xdr:rowOff>38100</xdr:rowOff>
                  </from>
                  <to>
                    <xdr:col>12</xdr:col>
                    <xdr:colOff>0</xdr:colOff>
                    <xdr:row>657</xdr:row>
                    <xdr:rowOff>447675</xdr:rowOff>
                  </to>
                </anchor>
              </controlPr>
            </control>
          </mc:Choice>
        </mc:AlternateContent>
        <mc:AlternateContent xmlns:mc="http://schemas.openxmlformats.org/markup-compatibility/2006">
          <mc:Choice Requires="x14">
            <control shapeId="12790" r:id="rId239" name="Group Box 502">
              <controlPr defaultSize="0" autoFill="0" autoPict="0">
                <anchor moveWithCells="1" sizeWithCells="1">
                  <from>
                    <xdr:col>10</xdr:col>
                    <xdr:colOff>9525</xdr:colOff>
                    <xdr:row>61</xdr:row>
                    <xdr:rowOff>247650</xdr:rowOff>
                  </from>
                  <to>
                    <xdr:col>12</xdr:col>
                    <xdr:colOff>428625</xdr:colOff>
                    <xdr:row>63</xdr:row>
                    <xdr:rowOff>0</xdr:rowOff>
                  </to>
                </anchor>
              </controlPr>
            </control>
          </mc:Choice>
        </mc:AlternateContent>
        <mc:AlternateContent xmlns:mc="http://schemas.openxmlformats.org/markup-compatibility/2006">
          <mc:Choice Requires="x14">
            <control shapeId="12810" r:id="rId240" name="Option Button 522">
              <controlPr defaultSize="0" autoFill="0" autoLine="0" autoPict="0">
                <anchor moveWithCells="1" sizeWithCells="1">
                  <from>
                    <xdr:col>10</xdr:col>
                    <xdr:colOff>104775</xdr:colOff>
                    <xdr:row>62</xdr:row>
                    <xdr:rowOff>57150</xdr:rowOff>
                  </from>
                  <to>
                    <xdr:col>10</xdr:col>
                    <xdr:colOff>266700</xdr:colOff>
                    <xdr:row>62</xdr:row>
                    <xdr:rowOff>171450</xdr:rowOff>
                  </to>
                </anchor>
              </controlPr>
            </control>
          </mc:Choice>
        </mc:AlternateContent>
        <mc:AlternateContent xmlns:mc="http://schemas.openxmlformats.org/markup-compatibility/2006">
          <mc:Choice Requires="x14">
            <control shapeId="12829" r:id="rId241" name="Option Button 541">
              <controlPr defaultSize="0" autoFill="0" autoLine="0" autoPict="0">
                <anchor moveWithCells="1" sizeWithCells="1">
                  <from>
                    <xdr:col>11</xdr:col>
                    <xdr:colOff>95250</xdr:colOff>
                    <xdr:row>62</xdr:row>
                    <xdr:rowOff>57150</xdr:rowOff>
                  </from>
                  <to>
                    <xdr:col>11</xdr:col>
                    <xdr:colOff>266700</xdr:colOff>
                    <xdr:row>62</xdr:row>
                    <xdr:rowOff>171450</xdr:rowOff>
                  </to>
                </anchor>
              </controlPr>
            </control>
          </mc:Choice>
        </mc:AlternateContent>
        <mc:AlternateContent xmlns:mc="http://schemas.openxmlformats.org/markup-compatibility/2006">
          <mc:Choice Requires="x14">
            <control shapeId="12833" r:id="rId242" name="Group Box 545">
              <controlPr defaultSize="0" autoFill="0" autoPict="0">
                <anchor moveWithCells="1" sizeWithCells="1">
                  <from>
                    <xdr:col>10</xdr:col>
                    <xdr:colOff>9525</xdr:colOff>
                    <xdr:row>63</xdr:row>
                    <xdr:rowOff>0</xdr:rowOff>
                  </from>
                  <to>
                    <xdr:col>12</xdr:col>
                    <xdr:colOff>428625</xdr:colOff>
                    <xdr:row>64</xdr:row>
                    <xdr:rowOff>9525</xdr:rowOff>
                  </to>
                </anchor>
              </controlPr>
            </control>
          </mc:Choice>
        </mc:AlternateContent>
        <mc:AlternateContent xmlns:mc="http://schemas.openxmlformats.org/markup-compatibility/2006">
          <mc:Choice Requires="x14">
            <control shapeId="12834" r:id="rId243" name="Option Button 546">
              <controlPr defaultSize="0" autoFill="0" autoLine="0" autoPict="0">
                <anchor moveWithCells="1" sizeWithCells="1">
                  <from>
                    <xdr:col>10</xdr:col>
                    <xdr:colOff>104775</xdr:colOff>
                    <xdr:row>63</xdr:row>
                    <xdr:rowOff>76200</xdr:rowOff>
                  </from>
                  <to>
                    <xdr:col>10</xdr:col>
                    <xdr:colOff>266700</xdr:colOff>
                    <xdr:row>63</xdr:row>
                    <xdr:rowOff>323850</xdr:rowOff>
                  </to>
                </anchor>
              </controlPr>
            </control>
          </mc:Choice>
        </mc:AlternateContent>
        <mc:AlternateContent xmlns:mc="http://schemas.openxmlformats.org/markup-compatibility/2006">
          <mc:Choice Requires="x14">
            <control shapeId="12835" r:id="rId244" name="Option Button 547">
              <controlPr defaultSize="0" autoFill="0" autoLine="0" autoPict="0">
                <anchor moveWithCells="1" sizeWithCells="1">
                  <from>
                    <xdr:col>11</xdr:col>
                    <xdr:colOff>95250</xdr:colOff>
                    <xdr:row>63</xdr:row>
                    <xdr:rowOff>76200</xdr:rowOff>
                  </from>
                  <to>
                    <xdr:col>11</xdr:col>
                    <xdr:colOff>266700</xdr:colOff>
                    <xdr:row>63</xdr:row>
                    <xdr:rowOff>323850</xdr:rowOff>
                  </to>
                </anchor>
              </controlPr>
            </control>
          </mc:Choice>
        </mc:AlternateContent>
        <mc:AlternateContent xmlns:mc="http://schemas.openxmlformats.org/markup-compatibility/2006">
          <mc:Choice Requires="x14">
            <control shapeId="12836" r:id="rId245" name="Group Box 548">
              <controlPr defaultSize="0" autoFill="0" autoPict="0">
                <anchor moveWithCells="1" sizeWithCells="1">
                  <from>
                    <xdr:col>10</xdr:col>
                    <xdr:colOff>9525</xdr:colOff>
                    <xdr:row>64</xdr:row>
                    <xdr:rowOff>9525</xdr:rowOff>
                  </from>
                  <to>
                    <xdr:col>12</xdr:col>
                    <xdr:colOff>428625</xdr:colOff>
                    <xdr:row>65</xdr:row>
                    <xdr:rowOff>0</xdr:rowOff>
                  </to>
                </anchor>
              </controlPr>
            </control>
          </mc:Choice>
        </mc:AlternateContent>
        <mc:AlternateContent xmlns:mc="http://schemas.openxmlformats.org/markup-compatibility/2006">
          <mc:Choice Requires="x14">
            <control shapeId="12837" r:id="rId246" name="Option Button 549">
              <controlPr defaultSize="0" autoFill="0" autoLine="0" autoPict="0">
                <anchor moveWithCells="1" sizeWithCells="1">
                  <from>
                    <xdr:col>10</xdr:col>
                    <xdr:colOff>104775</xdr:colOff>
                    <xdr:row>64</xdr:row>
                    <xdr:rowOff>95250</xdr:rowOff>
                  </from>
                  <to>
                    <xdr:col>10</xdr:col>
                    <xdr:colOff>266700</xdr:colOff>
                    <xdr:row>64</xdr:row>
                    <xdr:rowOff>257175</xdr:rowOff>
                  </to>
                </anchor>
              </controlPr>
            </control>
          </mc:Choice>
        </mc:AlternateContent>
        <mc:AlternateContent xmlns:mc="http://schemas.openxmlformats.org/markup-compatibility/2006">
          <mc:Choice Requires="x14">
            <control shapeId="12838" r:id="rId247" name="Option Button 550">
              <controlPr defaultSize="0" autoFill="0" autoLine="0" autoPict="0">
                <anchor moveWithCells="1" sizeWithCells="1">
                  <from>
                    <xdr:col>11</xdr:col>
                    <xdr:colOff>95250</xdr:colOff>
                    <xdr:row>64</xdr:row>
                    <xdr:rowOff>95250</xdr:rowOff>
                  </from>
                  <to>
                    <xdr:col>11</xdr:col>
                    <xdr:colOff>266700</xdr:colOff>
                    <xdr:row>64</xdr:row>
                    <xdr:rowOff>257175</xdr:rowOff>
                  </to>
                </anchor>
              </controlPr>
            </control>
          </mc:Choice>
        </mc:AlternateContent>
        <mc:AlternateContent xmlns:mc="http://schemas.openxmlformats.org/markup-compatibility/2006">
          <mc:Choice Requires="x14">
            <control shapeId="12839" r:id="rId248" name="Group Box 551">
              <controlPr defaultSize="0" autoFill="0" autoPict="0">
                <anchor moveWithCells="1" sizeWithCells="1">
                  <from>
                    <xdr:col>10</xdr:col>
                    <xdr:colOff>9525</xdr:colOff>
                    <xdr:row>64</xdr:row>
                    <xdr:rowOff>381000</xdr:rowOff>
                  </from>
                  <to>
                    <xdr:col>12</xdr:col>
                    <xdr:colOff>428625</xdr:colOff>
                    <xdr:row>66</xdr:row>
                    <xdr:rowOff>0</xdr:rowOff>
                  </to>
                </anchor>
              </controlPr>
            </control>
          </mc:Choice>
        </mc:AlternateContent>
        <mc:AlternateContent xmlns:mc="http://schemas.openxmlformats.org/markup-compatibility/2006">
          <mc:Choice Requires="x14">
            <control shapeId="12840" r:id="rId249" name="Option Button 552">
              <controlPr defaultSize="0" autoFill="0" autoLine="0" autoPict="0">
                <anchor moveWithCells="1" sizeWithCells="1">
                  <from>
                    <xdr:col>10</xdr:col>
                    <xdr:colOff>104775</xdr:colOff>
                    <xdr:row>65</xdr:row>
                    <xdr:rowOff>85725</xdr:rowOff>
                  </from>
                  <to>
                    <xdr:col>10</xdr:col>
                    <xdr:colOff>266700</xdr:colOff>
                    <xdr:row>65</xdr:row>
                    <xdr:rowOff>257175</xdr:rowOff>
                  </to>
                </anchor>
              </controlPr>
            </control>
          </mc:Choice>
        </mc:AlternateContent>
        <mc:AlternateContent xmlns:mc="http://schemas.openxmlformats.org/markup-compatibility/2006">
          <mc:Choice Requires="x14">
            <control shapeId="12841" r:id="rId250" name="Option Button 553">
              <controlPr defaultSize="0" autoFill="0" autoLine="0" autoPict="0">
                <anchor moveWithCells="1" sizeWithCells="1">
                  <from>
                    <xdr:col>11</xdr:col>
                    <xdr:colOff>95250</xdr:colOff>
                    <xdr:row>65</xdr:row>
                    <xdr:rowOff>85725</xdr:rowOff>
                  </from>
                  <to>
                    <xdr:col>11</xdr:col>
                    <xdr:colOff>266700</xdr:colOff>
                    <xdr:row>65</xdr:row>
                    <xdr:rowOff>257175</xdr:rowOff>
                  </to>
                </anchor>
              </controlPr>
            </control>
          </mc:Choice>
        </mc:AlternateContent>
        <mc:AlternateContent xmlns:mc="http://schemas.openxmlformats.org/markup-compatibility/2006">
          <mc:Choice Requires="x14">
            <control shapeId="12843" r:id="rId251" name="Option Button 555">
              <controlPr defaultSize="0" autoFill="0" autoLine="0" autoPict="0">
                <anchor moveWithCells="1" sizeWithCells="1">
                  <from>
                    <xdr:col>10</xdr:col>
                    <xdr:colOff>104775</xdr:colOff>
                    <xdr:row>68</xdr:row>
                    <xdr:rowOff>57150</xdr:rowOff>
                  </from>
                  <to>
                    <xdr:col>10</xdr:col>
                    <xdr:colOff>266700</xdr:colOff>
                    <xdr:row>68</xdr:row>
                    <xdr:rowOff>314325</xdr:rowOff>
                  </to>
                </anchor>
              </controlPr>
            </control>
          </mc:Choice>
        </mc:AlternateContent>
        <mc:AlternateContent xmlns:mc="http://schemas.openxmlformats.org/markup-compatibility/2006">
          <mc:Choice Requires="x14">
            <control shapeId="12844" r:id="rId252" name="Option Button 556">
              <controlPr defaultSize="0" autoFill="0" autoLine="0" autoPict="0">
                <anchor moveWithCells="1" sizeWithCells="1">
                  <from>
                    <xdr:col>11</xdr:col>
                    <xdr:colOff>95250</xdr:colOff>
                    <xdr:row>68</xdr:row>
                    <xdr:rowOff>57150</xdr:rowOff>
                  </from>
                  <to>
                    <xdr:col>11</xdr:col>
                    <xdr:colOff>266700</xdr:colOff>
                    <xdr:row>68</xdr:row>
                    <xdr:rowOff>314325</xdr:rowOff>
                  </to>
                </anchor>
              </controlPr>
            </control>
          </mc:Choice>
        </mc:AlternateContent>
        <mc:AlternateContent xmlns:mc="http://schemas.openxmlformats.org/markup-compatibility/2006">
          <mc:Choice Requires="x14">
            <control shapeId="12845" r:id="rId253" name="Group Box 557">
              <controlPr defaultSize="0" autoFill="0" autoPict="0">
                <anchor moveWithCells="1" sizeWithCells="1">
                  <from>
                    <xdr:col>10</xdr:col>
                    <xdr:colOff>9525</xdr:colOff>
                    <xdr:row>70</xdr:row>
                    <xdr:rowOff>561975</xdr:rowOff>
                  </from>
                  <to>
                    <xdr:col>12</xdr:col>
                    <xdr:colOff>428625</xdr:colOff>
                    <xdr:row>71</xdr:row>
                    <xdr:rowOff>361950</xdr:rowOff>
                  </to>
                </anchor>
              </controlPr>
            </control>
          </mc:Choice>
        </mc:AlternateContent>
        <mc:AlternateContent xmlns:mc="http://schemas.openxmlformats.org/markup-compatibility/2006">
          <mc:Choice Requires="x14">
            <control shapeId="12846" r:id="rId254" name="Option Button 558">
              <controlPr defaultSize="0" autoFill="0" autoLine="0" autoPict="0">
                <anchor moveWithCells="1" sizeWithCells="1">
                  <from>
                    <xdr:col>10</xdr:col>
                    <xdr:colOff>104775</xdr:colOff>
                    <xdr:row>71</xdr:row>
                    <xdr:rowOff>47625</xdr:rowOff>
                  </from>
                  <to>
                    <xdr:col>10</xdr:col>
                    <xdr:colOff>266700</xdr:colOff>
                    <xdr:row>71</xdr:row>
                    <xdr:rowOff>295275</xdr:rowOff>
                  </to>
                </anchor>
              </controlPr>
            </control>
          </mc:Choice>
        </mc:AlternateContent>
        <mc:AlternateContent xmlns:mc="http://schemas.openxmlformats.org/markup-compatibility/2006">
          <mc:Choice Requires="x14">
            <control shapeId="12847" r:id="rId255" name="Option Button 559">
              <controlPr defaultSize="0" autoFill="0" autoLine="0" autoPict="0">
                <anchor moveWithCells="1" sizeWithCells="1">
                  <from>
                    <xdr:col>11</xdr:col>
                    <xdr:colOff>95250</xdr:colOff>
                    <xdr:row>71</xdr:row>
                    <xdr:rowOff>47625</xdr:rowOff>
                  </from>
                  <to>
                    <xdr:col>11</xdr:col>
                    <xdr:colOff>266700</xdr:colOff>
                    <xdr:row>71</xdr:row>
                    <xdr:rowOff>295275</xdr:rowOff>
                  </to>
                </anchor>
              </controlPr>
            </control>
          </mc:Choice>
        </mc:AlternateContent>
        <mc:AlternateContent xmlns:mc="http://schemas.openxmlformats.org/markup-compatibility/2006">
          <mc:Choice Requires="x14">
            <control shapeId="12857" r:id="rId256" name="Group Box 569">
              <controlPr defaultSize="0" autoFill="0" autoPict="0">
                <anchor moveWithCells="1" sizeWithCells="1">
                  <from>
                    <xdr:col>10</xdr:col>
                    <xdr:colOff>9525</xdr:colOff>
                    <xdr:row>163</xdr:row>
                    <xdr:rowOff>9525</xdr:rowOff>
                  </from>
                  <to>
                    <xdr:col>12</xdr:col>
                    <xdr:colOff>438150</xdr:colOff>
                    <xdr:row>163</xdr:row>
                    <xdr:rowOff>552450</xdr:rowOff>
                  </to>
                </anchor>
              </controlPr>
            </control>
          </mc:Choice>
        </mc:AlternateContent>
        <mc:AlternateContent xmlns:mc="http://schemas.openxmlformats.org/markup-compatibility/2006">
          <mc:Choice Requires="x14">
            <control shapeId="12858" r:id="rId257" name="Option Button 570">
              <controlPr defaultSize="0" autoFill="0" autoLine="0" autoPict="0">
                <anchor moveWithCells="1" sizeWithCells="1">
                  <from>
                    <xdr:col>10</xdr:col>
                    <xdr:colOff>142875</xdr:colOff>
                    <xdr:row>163</xdr:row>
                    <xdr:rowOff>133350</xdr:rowOff>
                  </from>
                  <to>
                    <xdr:col>10</xdr:col>
                    <xdr:colOff>304800</xdr:colOff>
                    <xdr:row>163</xdr:row>
                    <xdr:rowOff>381000</xdr:rowOff>
                  </to>
                </anchor>
              </controlPr>
            </control>
          </mc:Choice>
        </mc:AlternateContent>
        <mc:AlternateContent xmlns:mc="http://schemas.openxmlformats.org/markup-compatibility/2006">
          <mc:Choice Requires="x14">
            <control shapeId="12859" r:id="rId258" name="Option Button 571">
              <controlPr defaultSize="0" autoFill="0" autoLine="0" autoPict="0">
                <anchor moveWithCells="1" sizeWithCells="1">
                  <from>
                    <xdr:col>11</xdr:col>
                    <xdr:colOff>76200</xdr:colOff>
                    <xdr:row>163</xdr:row>
                    <xdr:rowOff>133350</xdr:rowOff>
                  </from>
                  <to>
                    <xdr:col>11</xdr:col>
                    <xdr:colOff>238125</xdr:colOff>
                    <xdr:row>163</xdr:row>
                    <xdr:rowOff>381000</xdr:rowOff>
                  </to>
                </anchor>
              </controlPr>
            </control>
          </mc:Choice>
        </mc:AlternateContent>
        <mc:AlternateContent xmlns:mc="http://schemas.openxmlformats.org/markup-compatibility/2006">
          <mc:Choice Requires="x14">
            <control shapeId="12863" r:id="rId259" name="Group Box 575">
              <controlPr defaultSize="0" autoFill="0" autoPict="0">
                <anchor moveWithCells="1" sizeWithCells="1">
                  <from>
                    <xdr:col>10</xdr:col>
                    <xdr:colOff>0</xdr:colOff>
                    <xdr:row>257</xdr:row>
                    <xdr:rowOff>9525</xdr:rowOff>
                  </from>
                  <to>
                    <xdr:col>12</xdr:col>
                    <xdr:colOff>428625</xdr:colOff>
                    <xdr:row>258</xdr:row>
                    <xdr:rowOff>9525</xdr:rowOff>
                  </to>
                </anchor>
              </controlPr>
            </control>
          </mc:Choice>
        </mc:AlternateContent>
        <mc:AlternateContent xmlns:mc="http://schemas.openxmlformats.org/markup-compatibility/2006">
          <mc:Choice Requires="x14">
            <control shapeId="12864" r:id="rId260" name="Option Button 576">
              <controlPr defaultSize="0" autoFill="0" autoLine="0" autoPict="0">
                <anchor moveWithCells="1" sizeWithCells="1">
                  <from>
                    <xdr:col>10</xdr:col>
                    <xdr:colOff>133350</xdr:colOff>
                    <xdr:row>257</xdr:row>
                    <xdr:rowOff>95250</xdr:rowOff>
                  </from>
                  <to>
                    <xdr:col>10</xdr:col>
                    <xdr:colOff>295275</xdr:colOff>
                    <xdr:row>257</xdr:row>
                    <xdr:rowOff>266700</xdr:rowOff>
                  </to>
                </anchor>
              </controlPr>
            </control>
          </mc:Choice>
        </mc:AlternateContent>
        <mc:AlternateContent xmlns:mc="http://schemas.openxmlformats.org/markup-compatibility/2006">
          <mc:Choice Requires="x14">
            <control shapeId="12865" r:id="rId261" name="Option Button 577">
              <controlPr defaultSize="0" autoFill="0" autoLine="0" autoPict="0">
                <anchor moveWithCells="1" sizeWithCells="1">
                  <from>
                    <xdr:col>11</xdr:col>
                    <xdr:colOff>104775</xdr:colOff>
                    <xdr:row>257</xdr:row>
                    <xdr:rowOff>95250</xdr:rowOff>
                  </from>
                  <to>
                    <xdr:col>11</xdr:col>
                    <xdr:colOff>257175</xdr:colOff>
                    <xdr:row>257</xdr:row>
                    <xdr:rowOff>266700</xdr:rowOff>
                  </to>
                </anchor>
              </controlPr>
            </control>
          </mc:Choice>
        </mc:AlternateContent>
        <mc:AlternateContent xmlns:mc="http://schemas.openxmlformats.org/markup-compatibility/2006">
          <mc:Choice Requires="x14">
            <control shapeId="12866" r:id="rId262" name="Group Box 578">
              <controlPr defaultSize="0" autoFill="0" autoPict="0">
                <anchor moveWithCells="1" sizeWithCells="1">
                  <from>
                    <xdr:col>10</xdr:col>
                    <xdr:colOff>0</xdr:colOff>
                    <xdr:row>256</xdr:row>
                    <xdr:rowOff>0</xdr:rowOff>
                  </from>
                  <to>
                    <xdr:col>12</xdr:col>
                    <xdr:colOff>428625</xdr:colOff>
                    <xdr:row>257</xdr:row>
                    <xdr:rowOff>9525</xdr:rowOff>
                  </to>
                </anchor>
              </controlPr>
            </control>
          </mc:Choice>
        </mc:AlternateContent>
        <mc:AlternateContent xmlns:mc="http://schemas.openxmlformats.org/markup-compatibility/2006">
          <mc:Choice Requires="x14">
            <control shapeId="12867" r:id="rId263" name="Option Button 579">
              <controlPr defaultSize="0" autoFill="0" autoLine="0" autoPict="0">
                <anchor moveWithCells="1" sizeWithCells="1">
                  <from>
                    <xdr:col>10</xdr:col>
                    <xdr:colOff>133350</xdr:colOff>
                    <xdr:row>256</xdr:row>
                    <xdr:rowOff>85725</xdr:rowOff>
                  </from>
                  <to>
                    <xdr:col>10</xdr:col>
                    <xdr:colOff>285750</xdr:colOff>
                    <xdr:row>256</xdr:row>
                    <xdr:rowOff>266700</xdr:rowOff>
                  </to>
                </anchor>
              </controlPr>
            </control>
          </mc:Choice>
        </mc:AlternateContent>
        <mc:AlternateContent xmlns:mc="http://schemas.openxmlformats.org/markup-compatibility/2006">
          <mc:Choice Requires="x14">
            <control shapeId="12868" r:id="rId264" name="Option Button 580">
              <controlPr defaultSize="0" autoFill="0" autoLine="0" autoPict="0">
                <anchor moveWithCells="1" sizeWithCells="1">
                  <from>
                    <xdr:col>11</xdr:col>
                    <xdr:colOff>95250</xdr:colOff>
                    <xdr:row>256</xdr:row>
                    <xdr:rowOff>85725</xdr:rowOff>
                  </from>
                  <to>
                    <xdr:col>11</xdr:col>
                    <xdr:colOff>257175</xdr:colOff>
                    <xdr:row>256</xdr:row>
                    <xdr:rowOff>266700</xdr:rowOff>
                  </to>
                </anchor>
              </controlPr>
            </control>
          </mc:Choice>
        </mc:AlternateContent>
        <mc:AlternateContent xmlns:mc="http://schemas.openxmlformats.org/markup-compatibility/2006">
          <mc:Choice Requires="x14">
            <control shapeId="12869" r:id="rId265" name="Group Box 581">
              <controlPr defaultSize="0" autoFill="0" autoPict="0">
                <anchor moveWithCells="1" sizeWithCells="1">
                  <from>
                    <xdr:col>9</xdr:col>
                    <xdr:colOff>3200400</xdr:colOff>
                    <xdr:row>257</xdr:row>
                    <xdr:rowOff>381000</xdr:rowOff>
                  </from>
                  <to>
                    <xdr:col>12</xdr:col>
                    <xdr:colOff>428625</xdr:colOff>
                    <xdr:row>259</xdr:row>
                    <xdr:rowOff>9525</xdr:rowOff>
                  </to>
                </anchor>
              </controlPr>
            </control>
          </mc:Choice>
        </mc:AlternateContent>
        <mc:AlternateContent xmlns:mc="http://schemas.openxmlformats.org/markup-compatibility/2006">
          <mc:Choice Requires="x14">
            <control shapeId="12870" r:id="rId266" name="Option Button 582">
              <controlPr defaultSize="0" autoFill="0" autoLine="0" autoPict="0">
                <anchor moveWithCells="1" sizeWithCells="1">
                  <from>
                    <xdr:col>10</xdr:col>
                    <xdr:colOff>133350</xdr:colOff>
                    <xdr:row>258</xdr:row>
                    <xdr:rowOff>85725</xdr:rowOff>
                  </from>
                  <to>
                    <xdr:col>10</xdr:col>
                    <xdr:colOff>285750</xdr:colOff>
                    <xdr:row>258</xdr:row>
                    <xdr:rowOff>266700</xdr:rowOff>
                  </to>
                </anchor>
              </controlPr>
            </control>
          </mc:Choice>
        </mc:AlternateContent>
        <mc:AlternateContent xmlns:mc="http://schemas.openxmlformats.org/markup-compatibility/2006">
          <mc:Choice Requires="x14">
            <control shapeId="12871" r:id="rId267" name="Option Button 583">
              <controlPr defaultSize="0" autoFill="0" autoLine="0" autoPict="0">
                <anchor moveWithCells="1" sizeWithCells="1">
                  <from>
                    <xdr:col>11</xdr:col>
                    <xdr:colOff>104775</xdr:colOff>
                    <xdr:row>258</xdr:row>
                    <xdr:rowOff>85725</xdr:rowOff>
                  </from>
                  <to>
                    <xdr:col>11</xdr:col>
                    <xdr:colOff>257175</xdr:colOff>
                    <xdr:row>258</xdr:row>
                    <xdr:rowOff>266700</xdr:rowOff>
                  </to>
                </anchor>
              </controlPr>
            </control>
          </mc:Choice>
        </mc:AlternateContent>
        <mc:AlternateContent xmlns:mc="http://schemas.openxmlformats.org/markup-compatibility/2006">
          <mc:Choice Requires="x14">
            <control shapeId="12872" r:id="rId268" name="Group Box 584">
              <controlPr defaultSize="0" autoFill="0" autoPict="0">
                <anchor moveWithCells="1" sizeWithCells="1">
                  <from>
                    <xdr:col>9</xdr:col>
                    <xdr:colOff>3200400</xdr:colOff>
                    <xdr:row>259</xdr:row>
                    <xdr:rowOff>0</xdr:rowOff>
                  </from>
                  <to>
                    <xdr:col>12</xdr:col>
                    <xdr:colOff>428625</xdr:colOff>
                    <xdr:row>260</xdr:row>
                    <xdr:rowOff>9525</xdr:rowOff>
                  </to>
                </anchor>
              </controlPr>
            </control>
          </mc:Choice>
        </mc:AlternateContent>
        <mc:AlternateContent xmlns:mc="http://schemas.openxmlformats.org/markup-compatibility/2006">
          <mc:Choice Requires="x14">
            <control shapeId="12873" r:id="rId269" name="Option Button 585">
              <controlPr defaultSize="0" autoFill="0" autoLine="0" autoPict="0">
                <anchor moveWithCells="1" sizeWithCells="1">
                  <from>
                    <xdr:col>10</xdr:col>
                    <xdr:colOff>133350</xdr:colOff>
                    <xdr:row>259</xdr:row>
                    <xdr:rowOff>133350</xdr:rowOff>
                  </from>
                  <to>
                    <xdr:col>10</xdr:col>
                    <xdr:colOff>285750</xdr:colOff>
                    <xdr:row>259</xdr:row>
                    <xdr:rowOff>400050</xdr:rowOff>
                  </to>
                </anchor>
              </controlPr>
            </control>
          </mc:Choice>
        </mc:AlternateContent>
        <mc:AlternateContent xmlns:mc="http://schemas.openxmlformats.org/markup-compatibility/2006">
          <mc:Choice Requires="x14">
            <control shapeId="12874" r:id="rId270" name="Option Button 586">
              <controlPr defaultSize="0" autoFill="0" autoLine="0" autoPict="0">
                <anchor moveWithCells="1" sizeWithCells="1">
                  <from>
                    <xdr:col>11</xdr:col>
                    <xdr:colOff>104775</xdr:colOff>
                    <xdr:row>259</xdr:row>
                    <xdr:rowOff>133350</xdr:rowOff>
                  </from>
                  <to>
                    <xdr:col>11</xdr:col>
                    <xdr:colOff>257175</xdr:colOff>
                    <xdr:row>259</xdr:row>
                    <xdr:rowOff>400050</xdr:rowOff>
                  </to>
                </anchor>
              </controlPr>
            </control>
          </mc:Choice>
        </mc:AlternateContent>
        <mc:AlternateContent xmlns:mc="http://schemas.openxmlformats.org/markup-compatibility/2006">
          <mc:Choice Requires="x14">
            <control shapeId="12875" r:id="rId271" name="Group Box 587">
              <controlPr defaultSize="0" autoFill="0" autoPict="0">
                <anchor moveWithCells="1" sizeWithCells="1">
                  <from>
                    <xdr:col>9</xdr:col>
                    <xdr:colOff>3200400</xdr:colOff>
                    <xdr:row>260</xdr:row>
                    <xdr:rowOff>0</xdr:rowOff>
                  </from>
                  <to>
                    <xdr:col>12</xdr:col>
                    <xdr:colOff>428625</xdr:colOff>
                    <xdr:row>261</xdr:row>
                    <xdr:rowOff>0</xdr:rowOff>
                  </to>
                </anchor>
              </controlPr>
            </control>
          </mc:Choice>
        </mc:AlternateContent>
        <mc:AlternateContent xmlns:mc="http://schemas.openxmlformats.org/markup-compatibility/2006">
          <mc:Choice Requires="x14">
            <control shapeId="12876" r:id="rId272" name="Option Button 588">
              <controlPr defaultSize="0" autoFill="0" autoLine="0" autoPict="0">
                <anchor moveWithCells="1" sizeWithCells="1">
                  <from>
                    <xdr:col>10</xdr:col>
                    <xdr:colOff>133350</xdr:colOff>
                    <xdr:row>260</xdr:row>
                    <xdr:rowOff>85725</xdr:rowOff>
                  </from>
                  <to>
                    <xdr:col>10</xdr:col>
                    <xdr:colOff>285750</xdr:colOff>
                    <xdr:row>260</xdr:row>
                    <xdr:rowOff>266700</xdr:rowOff>
                  </to>
                </anchor>
              </controlPr>
            </control>
          </mc:Choice>
        </mc:AlternateContent>
        <mc:AlternateContent xmlns:mc="http://schemas.openxmlformats.org/markup-compatibility/2006">
          <mc:Choice Requires="x14">
            <control shapeId="12877" r:id="rId273" name="Option Button 589">
              <controlPr defaultSize="0" autoFill="0" autoLine="0" autoPict="0">
                <anchor moveWithCells="1" sizeWithCells="1">
                  <from>
                    <xdr:col>11</xdr:col>
                    <xdr:colOff>104775</xdr:colOff>
                    <xdr:row>260</xdr:row>
                    <xdr:rowOff>85725</xdr:rowOff>
                  </from>
                  <to>
                    <xdr:col>11</xdr:col>
                    <xdr:colOff>257175</xdr:colOff>
                    <xdr:row>260</xdr:row>
                    <xdr:rowOff>266700</xdr:rowOff>
                  </to>
                </anchor>
              </controlPr>
            </control>
          </mc:Choice>
        </mc:AlternateContent>
        <mc:AlternateContent xmlns:mc="http://schemas.openxmlformats.org/markup-compatibility/2006">
          <mc:Choice Requires="x14">
            <control shapeId="12878" r:id="rId274" name="Group Box 590">
              <controlPr defaultSize="0" autoFill="0" autoPict="0">
                <anchor moveWithCells="1" sizeWithCells="1">
                  <from>
                    <xdr:col>10</xdr:col>
                    <xdr:colOff>0</xdr:colOff>
                    <xdr:row>261</xdr:row>
                    <xdr:rowOff>0</xdr:rowOff>
                  </from>
                  <to>
                    <xdr:col>12</xdr:col>
                    <xdr:colOff>428625</xdr:colOff>
                    <xdr:row>262</xdr:row>
                    <xdr:rowOff>0</xdr:rowOff>
                  </to>
                </anchor>
              </controlPr>
            </control>
          </mc:Choice>
        </mc:AlternateContent>
        <mc:AlternateContent xmlns:mc="http://schemas.openxmlformats.org/markup-compatibility/2006">
          <mc:Choice Requires="x14">
            <control shapeId="12879" r:id="rId275" name="Option Button 591">
              <controlPr defaultSize="0" autoFill="0" autoLine="0" autoPict="0">
                <anchor moveWithCells="1" sizeWithCells="1">
                  <from>
                    <xdr:col>10</xdr:col>
                    <xdr:colOff>133350</xdr:colOff>
                    <xdr:row>261</xdr:row>
                    <xdr:rowOff>85725</xdr:rowOff>
                  </from>
                  <to>
                    <xdr:col>10</xdr:col>
                    <xdr:colOff>285750</xdr:colOff>
                    <xdr:row>261</xdr:row>
                    <xdr:rowOff>257175</xdr:rowOff>
                  </to>
                </anchor>
              </controlPr>
            </control>
          </mc:Choice>
        </mc:AlternateContent>
        <mc:AlternateContent xmlns:mc="http://schemas.openxmlformats.org/markup-compatibility/2006">
          <mc:Choice Requires="x14">
            <control shapeId="12880" r:id="rId276" name="Option Button 592">
              <controlPr defaultSize="0" autoFill="0" autoLine="0" autoPict="0">
                <anchor moveWithCells="1" sizeWithCells="1">
                  <from>
                    <xdr:col>11</xdr:col>
                    <xdr:colOff>104775</xdr:colOff>
                    <xdr:row>261</xdr:row>
                    <xdr:rowOff>85725</xdr:rowOff>
                  </from>
                  <to>
                    <xdr:col>11</xdr:col>
                    <xdr:colOff>257175</xdr:colOff>
                    <xdr:row>261</xdr:row>
                    <xdr:rowOff>257175</xdr:rowOff>
                  </to>
                </anchor>
              </controlPr>
            </control>
          </mc:Choice>
        </mc:AlternateContent>
        <mc:AlternateContent xmlns:mc="http://schemas.openxmlformats.org/markup-compatibility/2006">
          <mc:Choice Requires="x14">
            <control shapeId="12881" r:id="rId277" name="Group Box 593">
              <controlPr defaultSize="0" autoFill="0" autoPict="0">
                <anchor moveWithCells="1" sizeWithCells="1">
                  <from>
                    <xdr:col>9</xdr:col>
                    <xdr:colOff>3200400</xdr:colOff>
                    <xdr:row>262</xdr:row>
                    <xdr:rowOff>0</xdr:rowOff>
                  </from>
                  <to>
                    <xdr:col>12</xdr:col>
                    <xdr:colOff>428625</xdr:colOff>
                    <xdr:row>263</xdr:row>
                    <xdr:rowOff>0</xdr:rowOff>
                  </to>
                </anchor>
              </controlPr>
            </control>
          </mc:Choice>
        </mc:AlternateContent>
        <mc:AlternateContent xmlns:mc="http://schemas.openxmlformats.org/markup-compatibility/2006">
          <mc:Choice Requires="x14">
            <control shapeId="12882" r:id="rId278" name="Option Button 594">
              <controlPr defaultSize="0" autoFill="0" autoLine="0" autoPict="0">
                <anchor moveWithCells="1" sizeWithCells="1">
                  <from>
                    <xdr:col>10</xdr:col>
                    <xdr:colOff>133350</xdr:colOff>
                    <xdr:row>262</xdr:row>
                    <xdr:rowOff>85725</xdr:rowOff>
                  </from>
                  <to>
                    <xdr:col>10</xdr:col>
                    <xdr:colOff>285750</xdr:colOff>
                    <xdr:row>262</xdr:row>
                    <xdr:rowOff>257175</xdr:rowOff>
                  </to>
                </anchor>
              </controlPr>
            </control>
          </mc:Choice>
        </mc:AlternateContent>
        <mc:AlternateContent xmlns:mc="http://schemas.openxmlformats.org/markup-compatibility/2006">
          <mc:Choice Requires="x14">
            <control shapeId="12883" r:id="rId279" name="Option Button 595">
              <controlPr defaultSize="0" autoFill="0" autoLine="0" autoPict="0">
                <anchor moveWithCells="1" sizeWithCells="1">
                  <from>
                    <xdr:col>11</xdr:col>
                    <xdr:colOff>104775</xdr:colOff>
                    <xdr:row>262</xdr:row>
                    <xdr:rowOff>85725</xdr:rowOff>
                  </from>
                  <to>
                    <xdr:col>11</xdr:col>
                    <xdr:colOff>257175</xdr:colOff>
                    <xdr:row>262</xdr:row>
                    <xdr:rowOff>257175</xdr:rowOff>
                  </to>
                </anchor>
              </controlPr>
            </control>
          </mc:Choice>
        </mc:AlternateContent>
        <mc:AlternateContent xmlns:mc="http://schemas.openxmlformats.org/markup-compatibility/2006">
          <mc:Choice Requires="x14">
            <control shapeId="12884" r:id="rId280" name="Group Box 596">
              <controlPr defaultSize="0" autoFill="0" autoPict="0">
                <anchor moveWithCells="1" sizeWithCells="1">
                  <from>
                    <xdr:col>9</xdr:col>
                    <xdr:colOff>3200400</xdr:colOff>
                    <xdr:row>263</xdr:row>
                    <xdr:rowOff>0</xdr:rowOff>
                  </from>
                  <to>
                    <xdr:col>12</xdr:col>
                    <xdr:colOff>428625</xdr:colOff>
                    <xdr:row>264</xdr:row>
                    <xdr:rowOff>0</xdr:rowOff>
                  </to>
                </anchor>
              </controlPr>
            </control>
          </mc:Choice>
        </mc:AlternateContent>
        <mc:AlternateContent xmlns:mc="http://schemas.openxmlformats.org/markup-compatibility/2006">
          <mc:Choice Requires="x14">
            <control shapeId="12885" r:id="rId281" name="Option Button 597">
              <controlPr defaultSize="0" autoFill="0" autoLine="0" autoPict="0">
                <anchor moveWithCells="1" sizeWithCells="1">
                  <from>
                    <xdr:col>10</xdr:col>
                    <xdr:colOff>133350</xdr:colOff>
                    <xdr:row>263</xdr:row>
                    <xdr:rowOff>133350</xdr:rowOff>
                  </from>
                  <to>
                    <xdr:col>10</xdr:col>
                    <xdr:colOff>285750</xdr:colOff>
                    <xdr:row>263</xdr:row>
                    <xdr:rowOff>390525</xdr:rowOff>
                  </to>
                </anchor>
              </controlPr>
            </control>
          </mc:Choice>
        </mc:AlternateContent>
        <mc:AlternateContent xmlns:mc="http://schemas.openxmlformats.org/markup-compatibility/2006">
          <mc:Choice Requires="x14">
            <control shapeId="12886" r:id="rId282" name="Option Button 598">
              <controlPr defaultSize="0" autoFill="0" autoLine="0" autoPict="0">
                <anchor moveWithCells="1" sizeWithCells="1">
                  <from>
                    <xdr:col>11</xdr:col>
                    <xdr:colOff>104775</xdr:colOff>
                    <xdr:row>263</xdr:row>
                    <xdr:rowOff>133350</xdr:rowOff>
                  </from>
                  <to>
                    <xdr:col>11</xdr:col>
                    <xdr:colOff>257175</xdr:colOff>
                    <xdr:row>263</xdr:row>
                    <xdr:rowOff>390525</xdr:rowOff>
                  </to>
                </anchor>
              </controlPr>
            </control>
          </mc:Choice>
        </mc:AlternateContent>
        <mc:AlternateContent xmlns:mc="http://schemas.openxmlformats.org/markup-compatibility/2006">
          <mc:Choice Requires="x14">
            <control shapeId="12887" r:id="rId283" name="Group Box 599">
              <controlPr defaultSize="0" autoFill="0" autoPict="0">
                <anchor moveWithCells="1" sizeWithCells="1">
                  <from>
                    <xdr:col>10</xdr:col>
                    <xdr:colOff>9525</xdr:colOff>
                    <xdr:row>263</xdr:row>
                    <xdr:rowOff>561975</xdr:rowOff>
                  </from>
                  <to>
                    <xdr:col>12</xdr:col>
                    <xdr:colOff>428625</xdr:colOff>
                    <xdr:row>265</xdr:row>
                    <xdr:rowOff>0</xdr:rowOff>
                  </to>
                </anchor>
              </controlPr>
            </control>
          </mc:Choice>
        </mc:AlternateContent>
        <mc:AlternateContent xmlns:mc="http://schemas.openxmlformats.org/markup-compatibility/2006">
          <mc:Choice Requires="x14">
            <control shapeId="12888" r:id="rId284" name="Option Button 600">
              <controlPr defaultSize="0" autoFill="0" autoLine="0" autoPict="0">
                <anchor moveWithCells="1" sizeWithCells="1">
                  <from>
                    <xdr:col>10</xdr:col>
                    <xdr:colOff>133350</xdr:colOff>
                    <xdr:row>264</xdr:row>
                    <xdr:rowOff>85725</xdr:rowOff>
                  </from>
                  <to>
                    <xdr:col>10</xdr:col>
                    <xdr:colOff>295275</xdr:colOff>
                    <xdr:row>264</xdr:row>
                    <xdr:rowOff>257175</xdr:rowOff>
                  </to>
                </anchor>
              </controlPr>
            </control>
          </mc:Choice>
        </mc:AlternateContent>
        <mc:AlternateContent xmlns:mc="http://schemas.openxmlformats.org/markup-compatibility/2006">
          <mc:Choice Requires="x14">
            <control shapeId="12889" r:id="rId285" name="Option Button 601">
              <controlPr defaultSize="0" autoFill="0" autoLine="0" autoPict="0">
                <anchor moveWithCells="1" sizeWithCells="1">
                  <from>
                    <xdr:col>11</xdr:col>
                    <xdr:colOff>104775</xdr:colOff>
                    <xdr:row>264</xdr:row>
                    <xdr:rowOff>85725</xdr:rowOff>
                  </from>
                  <to>
                    <xdr:col>11</xdr:col>
                    <xdr:colOff>257175</xdr:colOff>
                    <xdr:row>264</xdr:row>
                    <xdr:rowOff>257175</xdr:rowOff>
                  </to>
                </anchor>
              </controlPr>
            </control>
          </mc:Choice>
        </mc:AlternateContent>
        <mc:AlternateContent xmlns:mc="http://schemas.openxmlformats.org/markup-compatibility/2006">
          <mc:Choice Requires="x14">
            <control shapeId="12890" r:id="rId286" name="Group Box 602">
              <controlPr defaultSize="0" autoFill="0" autoPict="0">
                <anchor moveWithCells="1" sizeWithCells="1">
                  <from>
                    <xdr:col>10</xdr:col>
                    <xdr:colOff>0</xdr:colOff>
                    <xdr:row>265</xdr:row>
                    <xdr:rowOff>0</xdr:rowOff>
                  </from>
                  <to>
                    <xdr:col>12</xdr:col>
                    <xdr:colOff>428625</xdr:colOff>
                    <xdr:row>265</xdr:row>
                    <xdr:rowOff>352425</xdr:rowOff>
                  </to>
                </anchor>
              </controlPr>
            </control>
          </mc:Choice>
        </mc:AlternateContent>
        <mc:AlternateContent xmlns:mc="http://schemas.openxmlformats.org/markup-compatibility/2006">
          <mc:Choice Requires="x14">
            <control shapeId="12891" r:id="rId287" name="Option Button 603">
              <controlPr defaultSize="0" autoFill="0" autoLine="0" autoPict="0">
                <anchor moveWithCells="1" sizeWithCells="1">
                  <from>
                    <xdr:col>10</xdr:col>
                    <xdr:colOff>133350</xdr:colOff>
                    <xdr:row>265</xdr:row>
                    <xdr:rowOff>76200</xdr:rowOff>
                  </from>
                  <to>
                    <xdr:col>10</xdr:col>
                    <xdr:colOff>295275</xdr:colOff>
                    <xdr:row>265</xdr:row>
                    <xdr:rowOff>247650</xdr:rowOff>
                  </to>
                </anchor>
              </controlPr>
            </control>
          </mc:Choice>
        </mc:AlternateContent>
        <mc:AlternateContent xmlns:mc="http://schemas.openxmlformats.org/markup-compatibility/2006">
          <mc:Choice Requires="x14">
            <control shapeId="12892" r:id="rId288" name="Option Button 604">
              <controlPr defaultSize="0" autoFill="0" autoLine="0" autoPict="0">
                <anchor moveWithCells="1" sizeWithCells="1">
                  <from>
                    <xdr:col>11</xdr:col>
                    <xdr:colOff>104775</xdr:colOff>
                    <xdr:row>265</xdr:row>
                    <xdr:rowOff>76200</xdr:rowOff>
                  </from>
                  <to>
                    <xdr:col>11</xdr:col>
                    <xdr:colOff>257175</xdr:colOff>
                    <xdr:row>265</xdr:row>
                    <xdr:rowOff>247650</xdr:rowOff>
                  </to>
                </anchor>
              </controlPr>
            </control>
          </mc:Choice>
        </mc:AlternateContent>
        <mc:AlternateContent xmlns:mc="http://schemas.openxmlformats.org/markup-compatibility/2006">
          <mc:Choice Requires="x14">
            <control shapeId="12905" r:id="rId289" name="Group Box 617">
              <controlPr defaultSize="0" autoFill="0" autoPict="0">
                <anchor moveWithCells="1" sizeWithCells="1">
                  <from>
                    <xdr:col>9</xdr:col>
                    <xdr:colOff>3200400</xdr:colOff>
                    <xdr:row>345</xdr:row>
                    <xdr:rowOff>0</xdr:rowOff>
                  </from>
                  <to>
                    <xdr:col>12</xdr:col>
                    <xdr:colOff>428625</xdr:colOff>
                    <xdr:row>346</xdr:row>
                    <xdr:rowOff>9525</xdr:rowOff>
                  </to>
                </anchor>
              </controlPr>
            </control>
          </mc:Choice>
        </mc:AlternateContent>
        <mc:AlternateContent xmlns:mc="http://schemas.openxmlformats.org/markup-compatibility/2006">
          <mc:Choice Requires="x14">
            <control shapeId="12906" r:id="rId290" name="Option Button 618">
              <controlPr defaultSize="0" autoFill="0" autoLine="0" autoPict="0">
                <anchor moveWithCells="1" sizeWithCells="1">
                  <from>
                    <xdr:col>10</xdr:col>
                    <xdr:colOff>133350</xdr:colOff>
                    <xdr:row>345</xdr:row>
                    <xdr:rowOff>85725</xdr:rowOff>
                  </from>
                  <to>
                    <xdr:col>10</xdr:col>
                    <xdr:colOff>285750</xdr:colOff>
                    <xdr:row>345</xdr:row>
                    <xdr:rowOff>266700</xdr:rowOff>
                  </to>
                </anchor>
              </controlPr>
            </control>
          </mc:Choice>
        </mc:AlternateContent>
        <mc:AlternateContent xmlns:mc="http://schemas.openxmlformats.org/markup-compatibility/2006">
          <mc:Choice Requires="x14">
            <control shapeId="12907" r:id="rId291" name="Option Button 619">
              <controlPr defaultSize="0" autoFill="0" autoLine="0" autoPict="0">
                <anchor moveWithCells="1" sizeWithCells="1">
                  <from>
                    <xdr:col>11</xdr:col>
                    <xdr:colOff>85725</xdr:colOff>
                    <xdr:row>345</xdr:row>
                    <xdr:rowOff>85725</xdr:rowOff>
                  </from>
                  <to>
                    <xdr:col>11</xdr:col>
                    <xdr:colOff>247650</xdr:colOff>
                    <xdr:row>345</xdr:row>
                    <xdr:rowOff>266700</xdr:rowOff>
                  </to>
                </anchor>
              </controlPr>
            </control>
          </mc:Choice>
        </mc:AlternateContent>
        <mc:AlternateContent xmlns:mc="http://schemas.openxmlformats.org/markup-compatibility/2006">
          <mc:Choice Requires="x14">
            <control shapeId="12908" r:id="rId292" name="Group Box 620">
              <controlPr defaultSize="0" autoFill="0" autoPict="0">
                <anchor moveWithCells="1" sizeWithCells="1">
                  <from>
                    <xdr:col>10</xdr:col>
                    <xdr:colOff>9525</xdr:colOff>
                    <xdr:row>346</xdr:row>
                    <xdr:rowOff>0</xdr:rowOff>
                  </from>
                  <to>
                    <xdr:col>12</xdr:col>
                    <xdr:colOff>428625</xdr:colOff>
                    <xdr:row>347</xdr:row>
                    <xdr:rowOff>9525</xdr:rowOff>
                  </to>
                </anchor>
              </controlPr>
            </control>
          </mc:Choice>
        </mc:AlternateContent>
        <mc:AlternateContent xmlns:mc="http://schemas.openxmlformats.org/markup-compatibility/2006">
          <mc:Choice Requires="x14">
            <control shapeId="12909" r:id="rId293" name="Option Button 621">
              <controlPr defaultSize="0" autoFill="0" autoLine="0" autoPict="0">
                <anchor moveWithCells="1" sizeWithCells="1">
                  <from>
                    <xdr:col>10</xdr:col>
                    <xdr:colOff>133350</xdr:colOff>
                    <xdr:row>346</xdr:row>
                    <xdr:rowOff>95250</xdr:rowOff>
                  </from>
                  <to>
                    <xdr:col>10</xdr:col>
                    <xdr:colOff>285750</xdr:colOff>
                    <xdr:row>346</xdr:row>
                    <xdr:rowOff>266700</xdr:rowOff>
                  </to>
                </anchor>
              </controlPr>
            </control>
          </mc:Choice>
        </mc:AlternateContent>
        <mc:AlternateContent xmlns:mc="http://schemas.openxmlformats.org/markup-compatibility/2006">
          <mc:Choice Requires="x14">
            <control shapeId="12910" r:id="rId294" name="Option Button 622">
              <controlPr defaultSize="0" autoFill="0" autoLine="0" autoPict="0">
                <anchor moveWithCells="1" sizeWithCells="1">
                  <from>
                    <xdr:col>11</xdr:col>
                    <xdr:colOff>85725</xdr:colOff>
                    <xdr:row>346</xdr:row>
                    <xdr:rowOff>95250</xdr:rowOff>
                  </from>
                  <to>
                    <xdr:col>11</xdr:col>
                    <xdr:colOff>247650</xdr:colOff>
                    <xdr:row>346</xdr:row>
                    <xdr:rowOff>266700</xdr:rowOff>
                  </to>
                </anchor>
              </controlPr>
            </control>
          </mc:Choice>
        </mc:AlternateContent>
        <mc:AlternateContent xmlns:mc="http://schemas.openxmlformats.org/markup-compatibility/2006">
          <mc:Choice Requires="x14">
            <control shapeId="12911" r:id="rId295" name="Group Box 623">
              <controlPr defaultSize="0" autoFill="0" autoPict="0">
                <anchor moveWithCells="1" sizeWithCells="1">
                  <from>
                    <xdr:col>10</xdr:col>
                    <xdr:colOff>9525</xdr:colOff>
                    <xdr:row>344</xdr:row>
                    <xdr:rowOff>0</xdr:rowOff>
                  </from>
                  <to>
                    <xdr:col>12</xdr:col>
                    <xdr:colOff>428625</xdr:colOff>
                    <xdr:row>345</xdr:row>
                    <xdr:rowOff>9525</xdr:rowOff>
                  </to>
                </anchor>
              </controlPr>
            </control>
          </mc:Choice>
        </mc:AlternateContent>
        <mc:AlternateContent xmlns:mc="http://schemas.openxmlformats.org/markup-compatibility/2006">
          <mc:Choice Requires="x14">
            <control shapeId="12912" r:id="rId296" name="Option Button 624">
              <controlPr defaultSize="0" autoFill="0" autoLine="0" autoPict="0">
                <anchor moveWithCells="1" sizeWithCells="1">
                  <from>
                    <xdr:col>10</xdr:col>
                    <xdr:colOff>133350</xdr:colOff>
                    <xdr:row>344</xdr:row>
                    <xdr:rowOff>95250</xdr:rowOff>
                  </from>
                  <to>
                    <xdr:col>10</xdr:col>
                    <xdr:colOff>285750</xdr:colOff>
                    <xdr:row>344</xdr:row>
                    <xdr:rowOff>266700</xdr:rowOff>
                  </to>
                </anchor>
              </controlPr>
            </control>
          </mc:Choice>
        </mc:AlternateContent>
        <mc:AlternateContent xmlns:mc="http://schemas.openxmlformats.org/markup-compatibility/2006">
          <mc:Choice Requires="x14">
            <control shapeId="12913" r:id="rId297" name="Option Button 625">
              <controlPr defaultSize="0" autoFill="0" autoLine="0" autoPict="0">
                <anchor moveWithCells="1" sizeWithCells="1">
                  <from>
                    <xdr:col>11</xdr:col>
                    <xdr:colOff>85725</xdr:colOff>
                    <xdr:row>344</xdr:row>
                    <xdr:rowOff>95250</xdr:rowOff>
                  </from>
                  <to>
                    <xdr:col>11</xdr:col>
                    <xdr:colOff>247650</xdr:colOff>
                    <xdr:row>344</xdr:row>
                    <xdr:rowOff>266700</xdr:rowOff>
                  </to>
                </anchor>
              </controlPr>
            </control>
          </mc:Choice>
        </mc:AlternateContent>
        <mc:AlternateContent xmlns:mc="http://schemas.openxmlformats.org/markup-compatibility/2006">
          <mc:Choice Requires="x14">
            <control shapeId="12914" r:id="rId298" name="Group Box 626">
              <controlPr defaultSize="0" autoFill="0" autoPict="0">
                <anchor moveWithCells="1" sizeWithCells="1">
                  <from>
                    <xdr:col>10</xdr:col>
                    <xdr:colOff>9525</xdr:colOff>
                    <xdr:row>347</xdr:row>
                    <xdr:rowOff>0</xdr:rowOff>
                  </from>
                  <to>
                    <xdr:col>12</xdr:col>
                    <xdr:colOff>428625</xdr:colOff>
                    <xdr:row>348</xdr:row>
                    <xdr:rowOff>9525</xdr:rowOff>
                  </to>
                </anchor>
              </controlPr>
            </control>
          </mc:Choice>
        </mc:AlternateContent>
        <mc:AlternateContent xmlns:mc="http://schemas.openxmlformats.org/markup-compatibility/2006">
          <mc:Choice Requires="x14">
            <control shapeId="12915" r:id="rId299" name="Option Button 627">
              <controlPr defaultSize="0" autoFill="0" autoLine="0" autoPict="0">
                <anchor moveWithCells="1" sizeWithCells="1">
                  <from>
                    <xdr:col>10</xdr:col>
                    <xdr:colOff>133350</xdr:colOff>
                    <xdr:row>347</xdr:row>
                    <xdr:rowOff>95250</xdr:rowOff>
                  </from>
                  <to>
                    <xdr:col>10</xdr:col>
                    <xdr:colOff>285750</xdr:colOff>
                    <xdr:row>347</xdr:row>
                    <xdr:rowOff>266700</xdr:rowOff>
                  </to>
                </anchor>
              </controlPr>
            </control>
          </mc:Choice>
        </mc:AlternateContent>
        <mc:AlternateContent xmlns:mc="http://schemas.openxmlformats.org/markup-compatibility/2006">
          <mc:Choice Requires="x14">
            <control shapeId="12916" r:id="rId300" name="Option Button 628">
              <controlPr defaultSize="0" autoFill="0" autoLine="0" autoPict="0">
                <anchor moveWithCells="1" sizeWithCells="1">
                  <from>
                    <xdr:col>11</xdr:col>
                    <xdr:colOff>85725</xdr:colOff>
                    <xdr:row>347</xdr:row>
                    <xdr:rowOff>95250</xdr:rowOff>
                  </from>
                  <to>
                    <xdr:col>11</xdr:col>
                    <xdr:colOff>247650</xdr:colOff>
                    <xdr:row>347</xdr:row>
                    <xdr:rowOff>266700</xdr:rowOff>
                  </to>
                </anchor>
              </controlPr>
            </control>
          </mc:Choice>
        </mc:AlternateContent>
        <mc:AlternateContent xmlns:mc="http://schemas.openxmlformats.org/markup-compatibility/2006">
          <mc:Choice Requires="x14">
            <control shapeId="12917" r:id="rId301" name="Group Box 629">
              <controlPr defaultSize="0" autoFill="0" autoPict="0">
                <anchor moveWithCells="1" sizeWithCells="1">
                  <from>
                    <xdr:col>10</xdr:col>
                    <xdr:colOff>9525</xdr:colOff>
                    <xdr:row>348</xdr:row>
                    <xdr:rowOff>0</xdr:rowOff>
                  </from>
                  <to>
                    <xdr:col>12</xdr:col>
                    <xdr:colOff>428625</xdr:colOff>
                    <xdr:row>349</xdr:row>
                    <xdr:rowOff>9525</xdr:rowOff>
                  </to>
                </anchor>
              </controlPr>
            </control>
          </mc:Choice>
        </mc:AlternateContent>
        <mc:AlternateContent xmlns:mc="http://schemas.openxmlformats.org/markup-compatibility/2006">
          <mc:Choice Requires="x14">
            <control shapeId="12918" r:id="rId302" name="Option Button 630">
              <controlPr defaultSize="0" autoFill="0" autoLine="0" autoPict="0">
                <anchor moveWithCells="1" sizeWithCells="1">
                  <from>
                    <xdr:col>10</xdr:col>
                    <xdr:colOff>133350</xdr:colOff>
                    <xdr:row>348</xdr:row>
                    <xdr:rowOff>57150</xdr:rowOff>
                  </from>
                  <to>
                    <xdr:col>10</xdr:col>
                    <xdr:colOff>285750</xdr:colOff>
                    <xdr:row>348</xdr:row>
                    <xdr:rowOff>171450</xdr:rowOff>
                  </to>
                </anchor>
              </controlPr>
            </control>
          </mc:Choice>
        </mc:AlternateContent>
        <mc:AlternateContent xmlns:mc="http://schemas.openxmlformats.org/markup-compatibility/2006">
          <mc:Choice Requires="x14">
            <control shapeId="12919" r:id="rId303" name="Option Button 631">
              <controlPr defaultSize="0" autoFill="0" autoLine="0" autoPict="0">
                <anchor moveWithCells="1" sizeWithCells="1">
                  <from>
                    <xdr:col>11</xdr:col>
                    <xdr:colOff>85725</xdr:colOff>
                    <xdr:row>348</xdr:row>
                    <xdr:rowOff>57150</xdr:rowOff>
                  </from>
                  <to>
                    <xdr:col>11</xdr:col>
                    <xdr:colOff>247650</xdr:colOff>
                    <xdr:row>348</xdr:row>
                    <xdr:rowOff>171450</xdr:rowOff>
                  </to>
                </anchor>
              </controlPr>
            </control>
          </mc:Choice>
        </mc:AlternateContent>
        <mc:AlternateContent xmlns:mc="http://schemas.openxmlformats.org/markup-compatibility/2006">
          <mc:Choice Requires="x14">
            <control shapeId="12920" r:id="rId304" name="Group Box 632">
              <controlPr defaultSize="0" autoFill="0" autoPict="0">
                <anchor moveWithCells="1" sizeWithCells="1">
                  <from>
                    <xdr:col>10</xdr:col>
                    <xdr:colOff>0</xdr:colOff>
                    <xdr:row>349</xdr:row>
                    <xdr:rowOff>0</xdr:rowOff>
                  </from>
                  <to>
                    <xdr:col>12</xdr:col>
                    <xdr:colOff>428625</xdr:colOff>
                    <xdr:row>350</xdr:row>
                    <xdr:rowOff>19050</xdr:rowOff>
                  </to>
                </anchor>
              </controlPr>
            </control>
          </mc:Choice>
        </mc:AlternateContent>
        <mc:AlternateContent xmlns:mc="http://schemas.openxmlformats.org/markup-compatibility/2006">
          <mc:Choice Requires="x14">
            <control shapeId="12921" r:id="rId305" name="Option Button 633">
              <controlPr defaultSize="0" autoFill="0" autoLine="0" autoPict="0">
                <anchor moveWithCells="1" sizeWithCells="1">
                  <from>
                    <xdr:col>10</xdr:col>
                    <xdr:colOff>133350</xdr:colOff>
                    <xdr:row>349</xdr:row>
                    <xdr:rowOff>95250</xdr:rowOff>
                  </from>
                  <to>
                    <xdr:col>10</xdr:col>
                    <xdr:colOff>285750</xdr:colOff>
                    <xdr:row>349</xdr:row>
                    <xdr:rowOff>266700</xdr:rowOff>
                  </to>
                </anchor>
              </controlPr>
            </control>
          </mc:Choice>
        </mc:AlternateContent>
        <mc:AlternateContent xmlns:mc="http://schemas.openxmlformats.org/markup-compatibility/2006">
          <mc:Choice Requires="x14">
            <control shapeId="12922" r:id="rId306" name="Option Button 634">
              <controlPr defaultSize="0" autoFill="0" autoLine="0" autoPict="0">
                <anchor moveWithCells="1" sizeWithCells="1">
                  <from>
                    <xdr:col>11</xdr:col>
                    <xdr:colOff>85725</xdr:colOff>
                    <xdr:row>349</xdr:row>
                    <xdr:rowOff>95250</xdr:rowOff>
                  </from>
                  <to>
                    <xdr:col>11</xdr:col>
                    <xdr:colOff>247650</xdr:colOff>
                    <xdr:row>349</xdr:row>
                    <xdr:rowOff>266700</xdr:rowOff>
                  </to>
                </anchor>
              </controlPr>
            </control>
          </mc:Choice>
        </mc:AlternateContent>
        <mc:AlternateContent xmlns:mc="http://schemas.openxmlformats.org/markup-compatibility/2006">
          <mc:Choice Requires="x14">
            <control shapeId="12923" r:id="rId307" name="Group Box 635">
              <controlPr defaultSize="0" autoFill="0" autoPict="0">
                <anchor moveWithCells="1" sizeWithCells="1">
                  <from>
                    <xdr:col>10</xdr:col>
                    <xdr:colOff>9525</xdr:colOff>
                    <xdr:row>351</xdr:row>
                    <xdr:rowOff>0</xdr:rowOff>
                  </from>
                  <to>
                    <xdr:col>12</xdr:col>
                    <xdr:colOff>428625</xdr:colOff>
                    <xdr:row>351</xdr:row>
                    <xdr:rowOff>352425</xdr:rowOff>
                  </to>
                </anchor>
              </controlPr>
            </control>
          </mc:Choice>
        </mc:AlternateContent>
        <mc:AlternateContent xmlns:mc="http://schemas.openxmlformats.org/markup-compatibility/2006">
          <mc:Choice Requires="x14">
            <control shapeId="12924" r:id="rId308" name="Option Button 636">
              <controlPr defaultSize="0" autoFill="0" autoLine="0" autoPict="0">
                <anchor moveWithCells="1" sizeWithCells="1">
                  <from>
                    <xdr:col>10</xdr:col>
                    <xdr:colOff>133350</xdr:colOff>
                    <xdr:row>351</xdr:row>
                    <xdr:rowOff>76200</xdr:rowOff>
                  </from>
                  <to>
                    <xdr:col>10</xdr:col>
                    <xdr:colOff>285750</xdr:colOff>
                    <xdr:row>351</xdr:row>
                    <xdr:rowOff>257175</xdr:rowOff>
                  </to>
                </anchor>
              </controlPr>
            </control>
          </mc:Choice>
        </mc:AlternateContent>
        <mc:AlternateContent xmlns:mc="http://schemas.openxmlformats.org/markup-compatibility/2006">
          <mc:Choice Requires="x14">
            <control shapeId="12925" r:id="rId309" name="Option Button 637">
              <controlPr defaultSize="0" autoFill="0" autoLine="0" autoPict="0">
                <anchor moveWithCells="1" sizeWithCells="1">
                  <from>
                    <xdr:col>11</xdr:col>
                    <xdr:colOff>85725</xdr:colOff>
                    <xdr:row>351</xdr:row>
                    <xdr:rowOff>76200</xdr:rowOff>
                  </from>
                  <to>
                    <xdr:col>11</xdr:col>
                    <xdr:colOff>247650</xdr:colOff>
                    <xdr:row>351</xdr:row>
                    <xdr:rowOff>257175</xdr:rowOff>
                  </to>
                </anchor>
              </controlPr>
            </control>
          </mc:Choice>
        </mc:AlternateContent>
        <mc:AlternateContent xmlns:mc="http://schemas.openxmlformats.org/markup-compatibility/2006">
          <mc:Choice Requires="x14">
            <control shapeId="12926" r:id="rId310" name="Group Box 638">
              <controlPr defaultSize="0" autoFill="0" autoPict="0">
                <anchor moveWithCells="1" sizeWithCells="1">
                  <from>
                    <xdr:col>9</xdr:col>
                    <xdr:colOff>3200400</xdr:colOff>
                    <xdr:row>439</xdr:row>
                    <xdr:rowOff>9525</xdr:rowOff>
                  </from>
                  <to>
                    <xdr:col>12</xdr:col>
                    <xdr:colOff>447675</xdr:colOff>
                    <xdr:row>440</xdr:row>
                    <xdr:rowOff>19050</xdr:rowOff>
                  </to>
                </anchor>
              </controlPr>
            </control>
          </mc:Choice>
        </mc:AlternateContent>
        <mc:AlternateContent xmlns:mc="http://schemas.openxmlformats.org/markup-compatibility/2006">
          <mc:Choice Requires="x14">
            <control shapeId="12927" r:id="rId311" name="Option Button 639">
              <controlPr defaultSize="0" autoFill="0" autoLine="0" autoPict="0">
                <anchor moveWithCells="1" sizeWithCells="1">
                  <from>
                    <xdr:col>10</xdr:col>
                    <xdr:colOff>123825</xdr:colOff>
                    <xdr:row>439</xdr:row>
                    <xdr:rowOff>66675</xdr:rowOff>
                  </from>
                  <to>
                    <xdr:col>10</xdr:col>
                    <xdr:colOff>285750</xdr:colOff>
                    <xdr:row>439</xdr:row>
                    <xdr:rowOff>180975</xdr:rowOff>
                  </to>
                </anchor>
              </controlPr>
            </control>
          </mc:Choice>
        </mc:AlternateContent>
        <mc:AlternateContent xmlns:mc="http://schemas.openxmlformats.org/markup-compatibility/2006">
          <mc:Choice Requires="x14">
            <control shapeId="12928" r:id="rId312" name="Option Button 640">
              <controlPr defaultSize="0" autoFill="0" autoLine="0" autoPict="0">
                <anchor moveWithCells="1" sizeWithCells="1">
                  <from>
                    <xdr:col>11</xdr:col>
                    <xdr:colOff>95250</xdr:colOff>
                    <xdr:row>439</xdr:row>
                    <xdr:rowOff>66675</xdr:rowOff>
                  </from>
                  <to>
                    <xdr:col>11</xdr:col>
                    <xdr:colOff>257175</xdr:colOff>
                    <xdr:row>439</xdr:row>
                    <xdr:rowOff>180975</xdr:rowOff>
                  </to>
                </anchor>
              </controlPr>
            </control>
          </mc:Choice>
        </mc:AlternateContent>
        <mc:AlternateContent xmlns:mc="http://schemas.openxmlformats.org/markup-compatibility/2006">
          <mc:Choice Requires="x14">
            <control shapeId="12929" r:id="rId313" name="Group Box 641">
              <controlPr defaultSize="0" autoFill="0" autoPict="0">
                <anchor moveWithCells="1" sizeWithCells="1">
                  <from>
                    <xdr:col>9</xdr:col>
                    <xdr:colOff>3200400</xdr:colOff>
                    <xdr:row>440</xdr:row>
                    <xdr:rowOff>9525</xdr:rowOff>
                  </from>
                  <to>
                    <xdr:col>12</xdr:col>
                    <xdr:colOff>447675</xdr:colOff>
                    <xdr:row>441</xdr:row>
                    <xdr:rowOff>9525</xdr:rowOff>
                  </to>
                </anchor>
              </controlPr>
            </control>
          </mc:Choice>
        </mc:AlternateContent>
        <mc:AlternateContent xmlns:mc="http://schemas.openxmlformats.org/markup-compatibility/2006">
          <mc:Choice Requires="x14">
            <control shapeId="12930" r:id="rId314" name="Option Button 642">
              <controlPr defaultSize="0" autoFill="0" autoLine="0" autoPict="0">
                <anchor moveWithCells="1" sizeWithCells="1">
                  <from>
                    <xdr:col>10</xdr:col>
                    <xdr:colOff>123825</xdr:colOff>
                    <xdr:row>440</xdr:row>
                    <xdr:rowOff>142875</xdr:rowOff>
                  </from>
                  <to>
                    <xdr:col>10</xdr:col>
                    <xdr:colOff>285750</xdr:colOff>
                    <xdr:row>440</xdr:row>
                    <xdr:rowOff>400050</xdr:rowOff>
                  </to>
                </anchor>
              </controlPr>
            </control>
          </mc:Choice>
        </mc:AlternateContent>
        <mc:AlternateContent xmlns:mc="http://schemas.openxmlformats.org/markup-compatibility/2006">
          <mc:Choice Requires="x14">
            <control shapeId="12931" r:id="rId315" name="Option Button 643">
              <controlPr defaultSize="0" autoFill="0" autoLine="0" autoPict="0">
                <anchor moveWithCells="1" sizeWithCells="1">
                  <from>
                    <xdr:col>11</xdr:col>
                    <xdr:colOff>95250</xdr:colOff>
                    <xdr:row>440</xdr:row>
                    <xdr:rowOff>142875</xdr:rowOff>
                  </from>
                  <to>
                    <xdr:col>11</xdr:col>
                    <xdr:colOff>257175</xdr:colOff>
                    <xdr:row>440</xdr:row>
                    <xdr:rowOff>400050</xdr:rowOff>
                  </to>
                </anchor>
              </controlPr>
            </control>
          </mc:Choice>
        </mc:AlternateContent>
        <mc:AlternateContent xmlns:mc="http://schemas.openxmlformats.org/markup-compatibility/2006">
          <mc:Choice Requires="x14">
            <control shapeId="12932" r:id="rId316" name="Group Box 644">
              <controlPr defaultSize="0" autoFill="0" autoPict="0">
                <anchor moveWithCells="1" sizeWithCells="1">
                  <from>
                    <xdr:col>10</xdr:col>
                    <xdr:colOff>0</xdr:colOff>
                    <xdr:row>436</xdr:row>
                    <xdr:rowOff>0</xdr:rowOff>
                  </from>
                  <to>
                    <xdr:col>12</xdr:col>
                    <xdr:colOff>447675</xdr:colOff>
                    <xdr:row>437</xdr:row>
                    <xdr:rowOff>0</xdr:rowOff>
                  </to>
                </anchor>
              </controlPr>
            </control>
          </mc:Choice>
        </mc:AlternateContent>
        <mc:AlternateContent xmlns:mc="http://schemas.openxmlformats.org/markup-compatibility/2006">
          <mc:Choice Requires="x14">
            <control shapeId="12933" r:id="rId317" name="Option Button 645">
              <controlPr defaultSize="0" autoFill="0" autoLine="0" autoPict="0">
                <anchor moveWithCells="1" sizeWithCells="1">
                  <from>
                    <xdr:col>10</xdr:col>
                    <xdr:colOff>123825</xdr:colOff>
                    <xdr:row>436</xdr:row>
                    <xdr:rowOff>57150</xdr:rowOff>
                  </from>
                  <to>
                    <xdr:col>10</xdr:col>
                    <xdr:colOff>447675</xdr:colOff>
                    <xdr:row>436</xdr:row>
                    <xdr:rowOff>180975</xdr:rowOff>
                  </to>
                </anchor>
              </controlPr>
            </control>
          </mc:Choice>
        </mc:AlternateContent>
        <mc:AlternateContent xmlns:mc="http://schemas.openxmlformats.org/markup-compatibility/2006">
          <mc:Choice Requires="x14">
            <control shapeId="12934" r:id="rId318" name="Option Button 646">
              <controlPr defaultSize="0" autoFill="0" autoLine="0" autoPict="0">
                <anchor moveWithCells="1" sizeWithCells="1">
                  <from>
                    <xdr:col>11</xdr:col>
                    <xdr:colOff>95250</xdr:colOff>
                    <xdr:row>436</xdr:row>
                    <xdr:rowOff>57150</xdr:rowOff>
                  </from>
                  <to>
                    <xdr:col>11</xdr:col>
                    <xdr:colOff>257175</xdr:colOff>
                    <xdr:row>436</xdr:row>
                    <xdr:rowOff>180975</xdr:rowOff>
                  </to>
                </anchor>
              </controlPr>
            </control>
          </mc:Choice>
        </mc:AlternateContent>
        <mc:AlternateContent xmlns:mc="http://schemas.openxmlformats.org/markup-compatibility/2006">
          <mc:Choice Requires="x14">
            <control shapeId="12935" r:id="rId319" name="Group Box 647">
              <controlPr defaultSize="0" autoFill="0" autoPict="0">
                <anchor moveWithCells="1" sizeWithCells="1">
                  <from>
                    <xdr:col>9</xdr:col>
                    <xdr:colOff>3200400</xdr:colOff>
                    <xdr:row>442</xdr:row>
                    <xdr:rowOff>0</xdr:rowOff>
                  </from>
                  <to>
                    <xdr:col>12</xdr:col>
                    <xdr:colOff>447675</xdr:colOff>
                    <xdr:row>443</xdr:row>
                    <xdr:rowOff>0</xdr:rowOff>
                  </to>
                </anchor>
              </controlPr>
            </control>
          </mc:Choice>
        </mc:AlternateContent>
        <mc:AlternateContent xmlns:mc="http://schemas.openxmlformats.org/markup-compatibility/2006">
          <mc:Choice Requires="x14">
            <control shapeId="12936" r:id="rId320" name="Option Button 648">
              <controlPr defaultSize="0" autoFill="0" autoLine="0" autoPict="0">
                <anchor moveWithCells="1" sizeWithCells="1">
                  <from>
                    <xdr:col>10</xdr:col>
                    <xdr:colOff>123825</xdr:colOff>
                    <xdr:row>442</xdr:row>
                    <xdr:rowOff>85725</xdr:rowOff>
                  </from>
                  <to>
                    <xdr:col>10</xdr:col>
                    <xdr:colOff>285750</xdr:colOff>
                    <xdr:row>442</xdr:row>
                    <xdr:rowOff>257175</xdr:rowOff>
                  </to>
                </anchor>
              </controlPr>
            </control>
          </mc:Choice>
        </mc:AlternateContent>
        <mc:AlternateContent xmlns:mc="http://schemas.openxmlformats.org/markup-compatibility/2006">
          <mc:Choice Requires="x14">
            <control shapeId="12937" r:id="rId321" name="Option Button 649">
              <controlPr defaultSize="0" autoFill="0" autoLine="0" autoPict="0">
                <anchor moveWithCells="1" sizeWithCells="1">
                  <from>
                    <xdr:col>11</xdr:col>
                    <xdr:colOff>95250</xdr:colOff>
                    <xdr:row>442</xdr:row>
                    <xdr:rowOff>85725</xdr:rowOff>
                  </from>
                  <to>
                    <xdr:col>11</xdr:col>
                    <xdr:colOff>257175</xdr:colOff>
                    <xdr:row>442</xdr:row>
                    <xdr:rowOff>257175</xdr:rowOff>
                  </to>
                </anchor>
              </controlPr>
            </control>
          </mc:Choice>
        </mc:AlternateContent>
        <mc:AlternateContent xmlns:mc="http://schemas.openxmlformats.org/markup-compatibility/2006">
          <mc:Choice Requires="x14">
            <control shapeId="12938" r:id="rId322" name="Group Box 650">
              <controlPr defaultSize="0" autoFill="0" autoPict="0">
                <anchor moveWithCells="1" sizeWithCells="1">
                  <from>
                    <xdr:col>9</xdr:col>
                    <xdr:colOff>3200400</xdr:colOff>
                    <xdr:row>442</xdr:row>
                    <xdr:rowOff>361950</xdr:rowOff>
                  </from>
                  <to>
                    <xdr:col>12</xdr:col>
                    <xdr:colOff>447675</xdr:colOff>
                    <xdr:row>444</xdr:row>
                    <xdr:rowOff>0</xdr:rowOff>
                  </to>
                </anchor>
              </controlPr>
            </control>
          </mc:Choice>
        </mc:AlternateContent>
        <mc:AlternateContent xmlns:mc="http://schemas.openxmlformats.org/markup-compatibility/2006">
          <mc:Choice Requires="x14">
            <control shapeId="12939" r:id="rId323" name="Option Button 651">
              <controlPr defaultSize="0" autoFill="0" autoLine="0" autoPict="0">
                <anchor moveWithCells="1" sizeWithCells="1">
                  <from>
                    <xdr:col>10</xdr:col>
                    <xdr:colOff>123825</xdr:colOff>
                    <xdr:row>443</xdr:row>
                    <xdr:rowOff>66675</xdr:rowOff>
                  </from>
                  <to>
                    <xdr:col>10</xdr:col>
                    <xdr:colOff>285750</xdr:colOff>
                    <xdr:row>443</xdr:row>
                    <xdr:rowOff>247650</xdr:rowOff>
                  </to>
                </anchor>
              </controlPr>
            </control>
          </mc:Choice>
        </mc:AlternateContent>
        <mc:AlternateContent xmlns:mc="http://schemas.openxmlformats.org/markup-compatibility/2006">
          <mc:Choice Requires="x14">
            <control shapeId="12940" r:id="rId324" name="Option Button 652">
              <controlPr defaultSize="0" autoFill="0" autoLine="0" autoPict="0">
                <anchor moveWithCells="1" sizeWithCells="1">
                  <from>
                    <xdr:col>11</xdr:col>
                    <xdr:colOff>95250</xdr:colOff>
                    <xdr:row>443</xdr:row>
                    <xdr:rowOff>66675</xdr:rowOff>
                  </from>
                  <to>
                    <xdr:col>11</xdr:col>
                    <xdr:colOff>257175</xdr:colOff>
                    <xdr:row>443</xdr:row>
                    <xdr:rowOff>247650</xdr:rowOff>
                  </to>
                </anchor>
              </controlPr>
            </control>
          </mc:Choice>
        </mc:AlternateContent>
        <mc:AlternateContent xmlns:mc="http://schemas.openxmlformats.org/markup-compatibility/2006">
          <mc:Choice Requires="x14">
            <control shapeId="12941" r:id="rId325" name="Group Box 653">
              <controlPr defaultSize="0" autoFill="0" autoPict="0">
                <anchor moveWithCells="1" sizeWithCells="1">
                  <from>
                    <xdr:col>9</xdr:col>
                    <xdr:colOff>3200400</xdr:colOff>
                    <xdr:row>444</xdr:row>
                    <xdr:rowOff>0</xdr:rowOff>
                  </from>
                  <to>
                    <xdr:col>12</xdr:col>
                    <xdr:colOff>447675</xdr:colOff>
                    <xdr:row>444</xdr:row>
                    <xdr:rowOff>247650</xdr:rowOff>
                  </to>
                </anchor>
              </controlPr>
            </control>
          </mc:Choice>
        </mc:AlternateContent>
        <mc:AlternateContent xmlns:mc="http://schemas.openxmlformats.org/markup-compatibility/2006">
          <mc:Choice Requires="x14">
            <control shapeId="12942" r:id="rId326" name="Option Button 654">
              <controlPr defaultSize="0" autoFill="0" autoLine="0" autoPict="0">
                <anchor moveWithCells="1" sizeWithCells="1">
                  <from>
                    <xdr:col>10</xdr:col>
                    <xdr:colOff>123825</xdr:colOff>
                    <xdr:row>444</xdr:row>
                    <xdr:rowOff>47625</xdr:rowOff>
                  </from>
                  <to>
                    <xdr:col>10</xdr:col>
                    <xdr:colOff>285750</xdr:colOff>
                    <xdr:row>444</xdr:row>
                    <xdr:rowOff>161925</xdr:rowOff>
                  </to>
                </anchor>
              </controlPr>
            </control>
          </mc:Choice>
        </mc:AlternateContent>
        <mc:AlternateContent xmlns:mc="http://schemas.openxmlformats.org/markup-compatibility/2006">
          <mc:Choice Requires="x14">
            <control shapeId="12943" r:id="rId327" name="Option Button 655">
              <controlPr defaultSize="0" autoFill="0" autoLine="0" autoPict="0">
                <anchor moveWithCells="1" sizeWithCells="1">
                  <from>
                    <xdr:col>11</xdr:col>
                    <xdr:colOff>95250</xdr:colOff>
                    <xdr:row>444</xdr:row>
                    <xdr:rowOff>47625</xdr:rowOff>
                  </from>
                  <to>
                    <xdr:col>11</xdr:col>
                    <xdr:colOff>257175</xdr:colOff>
                    <xdr:row>444</xdr:row>
                    <xdr:rowOff>161925</xdr:rowOff>
                  </to>
                </anchor>
              </controlPr>
            </control>
          </mc:Choice>
        </mc:AlternateContent>
        <mc:AlternateContent xmlns:mc="http://schemas.openxmlformats.org/markup-compatibility/2006">
          <mc:Choice Requires="x14">
            <control shapeId="12947" r:id="rId328" name="Group Box 659">
              <controlPr defaultSize="0" autoFill="0" autoPict="0">
                <anchor moveWithCells="1" sizeWithCells="1">
                  <from>
                    <xdr:col>10</xdr:col>
                    <xdr:colOff>0</xdr:colOff>
                    <xdr:row>445</xdr:row>
                    <xdr:rowOff>238125</xdr:rowOff>
                  </from>
                  <to>
                    <xdr:col>12</xdr:col>
                    <xdr:colOff>447675</xdr:colOff>
                    <xdr:row>447</xdr:row>
                    <xdr:rowOff>0</xdr:rowOff>
                  </to>
                </anchor>
              </controlPr>
            </control>
          </mc:Choice>
        </mc:AlternateContent>
        <mc:AlternateContent xmlns:mc="http://schemas.openxmlformats.org/markup-compatibility/2006">
          <mc:Choice Requires="x14">
            <control shapeId="12948" r:id="rId329" name="Option Button 660">
              <controlPr defaultSize="0" autoFill="0" autoLine="0" autoPict="0">
                <anchor moveWithCells="1" sizeWithCells="1">
                  <from>
                    <xdr:col>10</xdr:col>
                    <xdr:colOff>123825</xdr:colOff>
                    <xdr:row>446</xdr:row>
                    <xdr:rowOff>47625</xdr:rowOff>
                  </from>
                  <to>
                    <xdr:col>10</xdr:col>
                    <xdr:colOff>285750</xdr:colOff>
                    <xdr:row>446</xdr:row>
                    <xdr:rowOff>161925</xdr:rowOff>
                  </to>
                </anchor>
              </controlPr>
            </control>
          </mc:Choice>
        </mc:AlternateContent>
        <mc:AlternateContent xmlns:mc="http://schemas.openxmlformats.org/markup-compatibility/2006">
          <mc:Choice Requires="x14">
            <control shapeId="12949" r:id="rId330" name="Option Button 661">
              <controlPr defaultSize="0" autoFill="0" autoLine="0" autoPict="0">
                <anchor moveWithCells="1" sizeWithCells="1">
                  <from>
                    <xdr:col>11</xdr:col>
                    <xdr:colOff>95250</xdr:colOff>
                    <xdr:row>446</xdr:row>
                    <xdr:rowOff>47625</xdr:rowOff>
                  </from>
                  <to>
                    <xdr:col>11</xdr:col>
                    <xdr:colOff>257175</xdr:colOff>
                    <xdr:row>446</xdr:row>
                    <xdr:rowOff>161925</xdr:rowOff>
                  </to>
                </anchor>
              </controlPr>
            </control>
          </mc:Choice>
        </mc:AlternateContent>
        <mc:AlternateContent xmlns:mc="http://schemas.openxmlformats.org/markup-compatibility/2006">
          <mc:Choice Requires="x14">
            <control shapeId="12953" r:id="rId331" name="Group Box 665">
              <controlPr defaultSize="0" autoFill="0" autoPict="0">
                <anchor moveWithCells="1" sizeWithCells="1">
                  <from>
                    <xdr:col>10</xdr:col>
                    <xdr:colOff>9525</xdr:colOff>
                    <xdr:row>447</xdr:row>
                    <xdr:rowOff>238125</xdr:rowOff>
                  </from>
                  <to>
                    <xdr:col>12</xdr:col>
                    <xdr:colOff>447675</xdr:colOff>
                    <xdr:row>449</xdr:row>
                    <xdr:rowOff>0</xdr:rowOff>
                  </to>
                </anchor>
              </controlPr>
            </control>
          </mc:Choice>
        </mc:AlternateContent>
        <mc:AlternateContent xmlns:mc="http://schemas.openxmlformats.org/markup-compatibility/2006">
          <mc:Choice Requires="x14">
            <control shapeId="12954" r:id="rId332" name="Option Button 666">
              <controlPr defaultSize="0" autoFill="0" autoLine="0" autoPict="0">
                <anchor moveWithCells="1" sizeWithCells="1">
                  <from>
                    <xdr:col>10</xdr:col>
                    <xdr:colOff>123825</xdr:colOff>
                    <xdr:row>448</xdr:row>
                    <xdr:rowOff>76200</xdr:rowOff>
                  </from>
                  <to>
                    <xdr:col>10</xdr:col>
                    <xdr:colOff>285750</xdr:colOff>
                    <xdr:row>448</xdr:row>
                    <xdr:rowOff>257175</xdr:rowOff>
                  </to>
                </anchor>
              </controlPr>
            </control>
          </mc:Choice>
        </mc:AlternateContent>
        <mc:AlternateContent xmlns:mc="http://schemas.openxmlformats.org/markup-compatibility/2006">
          <mc:Choice Requires="x14">
            <control shapeId="12955" r:id="rId333" name="Option Button 667">
              <controlPr defaultSize="0" autoFill="0" autoLine="0" autoPict="0">
                <anchor moveWithCells="1" sizeWithCells="1">
                  <from>
                    <xdr:col>11</xdr:col>
                    <xdr:colOff>95250</xdr:colOff>
                    <xdr:row>448</xdr:row>
                    <xdr:rowOff>76200</xdr:rowOff>
                  </from>
                  <to>
                    <xdr:col>11</xdr:col>
                    <xdr:colOff>257175</xdr:colOff>
                    <xdr:row>448</xdr:row>
                    <xdr:rowOff>257175</xdr:rowOff>
                  </to>
                </anchor>
              </controlPr>
            </control>
          </mc:Choice>
        </mc:AlternateContent>
        <mc:AlternateContent xmlns:mc="http://schemas.openxmlformats.org/markup-compatibility/2006">
          <mc:Choice Requires="x14">
            <control shapeId="12956" r:id="rId334" name="Group Box 668">
              <controlPr defaultSize="0" autoFill="0" autoPict="0">
                <anchor moveWithCells="1" sizeWithCells="1">
                  <from>
                    <xdr:col>10</xdr:col>
                    <xdr:colOff>0</xdr:colOff>
                    <xdr:row>450</xdr:row>
                    <xdr:rowOff>0</xdr:rowOff>
                  </from>
                  <to>
                    <xdr:col>12</xdr:col>
                    <xdr:colOff>447675</xdr:colOff>
                    <xdr:row>451</xdr:row>
                    <xdr:rowOff>0</xdr:rowOff>
                  </to>
                </anchor>
              </controlPr>
            </control>
          </mc:Choice>
        </mc:AlternateContent>
        <mc:AlternateContent xmlns:mc="http://schemas.openxmlformats.org/markup-compatibility/2006">
          <mc:Choice Requires="x14">
            <control shapeId="12957" r:id="rId335" name="Option Button 669">
              <controlPr defaultSize="0" autoFill="0" autoLine="0" autoPict="0">
                <anchor moveWithCells="1" sizeWithCells="1">
                  <from>
                    <xdr:col>10</xdr:col>
                    <xdr:colOff>123825</xdr:colOff>
                    <xdr:row>450</xdr:row>
                    <xdr:rowOff>57150</xdr:rowOff>
                  </from>
                  <to>
                    <xdr:col>10</xdr:col>
                    <xdr:colOff>285750</xdr:colOff>
                    <xdr:row>450</xdr:row>
                    <xdr:rowOff>171450</xdr:rowOff>
                  </to>
                </anchor>
              </controlPr>
            </control>
          </mc:Choice>
        </mc:AlternateContent>
        <mc:AlternateContent xmlns:mc="http://schemas.openxmlformats.org/markup-compatibility/2006">
          <mc:Choice Requires="x14">
            <control shapeId="12958" r:id="rId336" name="Option Button 670">
              <controlPr defaultSize="0" autoFill="0" autoLine="0" autoPict="0">
                <anchor moveWithCells="1" sizeWithCells="1">
                  <from>
                    <xdr:col>11</xdr:col>
                    <xdr:colOff>95250</xdr:colOff>
                    <xdr:row>450</xdr:row>
                    <xdr:rowOff>57150</xdr:rowOff>
                  </from>
                  <to>
                    <xdr:col>11</xdr:col>
                    <xdr:colOff>257175</xdr:colOff>
                    <xdr:row>450</xdr:row>
                    <xdr:rowOff>171450</xdr:rowOff>
                  </to>
                </anchor>
              </controlPr>
            </control>
          </mc:Choice>
        </mc:AlternateContent>
        <mc:AlternateContent xmlns:mc="http://schemas.openxmlformats.org/markup-compatibility/2006">
          <mc:Choice Requires="x14">
            <control shapeId="12959" r:id="rId337" name="Group Box 671">
              <controlPr defaultSize="0" autoFill="0" autoPict="0">
                <anchor moveWithCells="1" sizeWithCells="1">
                  <from>
                    <xdr:col>10</xdr:col>
                    <xdr:colOff>9525</xdr:colOff>
                    <xdr:row>452</xdr:row>
                    <xdr:rowOff>0</xdr:rowOff>
                  </from>
                  <to>
                    <xdr:col>12</xdr:col>
                    <xdr:colOff>447675</xdr:colOff>
                    <xdr:row>453</xdr:row>
                    <xdr:rowOff>9525</xdr:rowOff>
                  </to>
                </anchor>
              </controlPr>
            </control>
          </mc:Choice>
        </mc:AlternateContent>
        <mc:AlternateContent xmlns:mc="http://schemas.openxmlformats.org/markup-compatibility/2006">
          <mc:Choice Requires="x14">
            <control shapeId="12960" r:id="rId338" name="Option Button 672">
              <controlPr defaultSize="0" autoFill="0" autoLine="0" autoPict="0">
                <anchor moveWithCells="1" sizeWithCells="1">
                  <from>
                    <xdr:col>10</xdr:col>
                    <xdr:colOff>123825</xdr:colOff>
                    <xdr:row>452</xdr:row>
                    <xdr:rowOff>85725</xdr:rowOff>
                  </from>
                  <to>
                    <xdr:col>10</xdr:col>
                    <xdr:colOff>285750</xdr:colOff>
                    <xdr:row>452</xdr:row>
                    <xdr:rowOff>266700</xdr:rowOff>
                  </to>
                </anchor>
              </controlPr>
            </control>
          </mc:Choice>
        </mc:AlternateContent>
        <mc:AlternateContent xmlns:mc="http://schemas.openxmlformats.org/markup-compatibility/2006">
          <mc:Choice Requires="x14">
            <control shapeId="12961" r:id="rId339" name="Option Button 673">
              <controlPr defaultSize="0" autoFill="0" autoLine="0" autoPict="0">
                <anchor moveWithCells="1" sizeWithCells="1">
                  <from>
                    <xdr:col>11</xdr:col>
                    <xdr:colOff>95250</xdr:colOff>
                    <xdr:row>452</xdr:row>
                    <xdr:rowOff>85725</xdr:rowOff>
                  </from>
                  <to>
                    <xdr:col>11</xdr:col>
                    <xdr:colOff>257175</xdr:colOff>
                    <xdr:row>452</xdr:row>
                    <xdr:rowOff>266700</xdr:rowOff>
                  </to>
                </anchor>
              </controlPr>
            </control>
          </mc:Choice>
        </mc:AlternateContent>
        <mc:AlternateContent xmlns:mc="http://schemas.openxmlformats.org/markup-compatibility/2006">
          <mc:Choice Requires="x14">
            <control shapeId="12962" r:id="rId340" name="Group Box 674">
              <controlPr defaultSize="0" autoFill="0" autoPict="0">
                <anchor moveWithCells="1" sizeWithCells="1">
                  <from>
                    <xdr:col>10</xdr:col>
                    <xdr:colOff>9525</xdr:colOff>
                    <xdr:row>451</xdr:row>
                    <xdr:rowOff>0</xdr:rowOff>
                  </from>
                  <to>
                    <xdr:col>12</xdr:col>
                    <xdr:colOff>447675</xdr:colOff>
                    <xdr:row>452</xdr:row>
                    <xdr:rowOff>9525</xdr:rowOff>
                  </to>
                </anchor>
              </controlPr>
            </control>
          </mc:Choice>
        </mc:AlternateContent>
        <mc:AlternateContent xmlns:mc="http://schemas.openxmlformats.org/markup-compatibility/2006">
          <mc:Choice Requires="x14">
            <control shapeId="12963" r:id="rId341" name="Option Button 675">
              <controlPr defaultSize="0" autoFill="0" autoLine="0" autoPict="0">
                <anchor moveWithCells="1" sizeWithCells="1">
                  <from>
                    <xdr:col>10</xdr:col>
                    <xdr:colOff>123825</xdr:colOff>
                    <xdr:row>451</xdr:row>
                    <xdr:rowOff>85725</xdr:rowOff>
                  </from>
                  <to>
                    <xdr:col>10</xdr:col>
                    <xdr:colOff>285750</xdr:colOff>
                    <xdr:row>451</xdr:row>
                    <xdr:rowOff>266700</xdr:rowOff>
                  </to>
                </anchor>
              </controlPr>
            </control>
          </mc:Choice>
        </mc:AlternateContent>
        <mc:AlternateContent xmlns:mc="http://schemas.openxmlformats.org/markup-compatibility/2006">
          <mc:Choice Requires="x14">
            <control shapeId="12964" r:id="rId342" name="Option Button 676">
              <controlPr defaultSize="0" autoFill="0" autoLine="0" autoPict="0">
                <anchor moveWithCells="1" sizeWithCells="1">
                  <from>
                    <xdr:col>11</xdr:col>
                    <xdr:colOff>95250</xdr:colOff>
                    <xdr:row>451</xdr:row>
                    <xdr:rowOff>85725</xdr:rowOff>
                  </from>
                  <to>
                    <xdr:col>11</xdr:col>
                    <xdr:colOff>257175</xdr:colOff>
                    <xdr:row>451</xdr:row>
                    <xdr:rowOff>266700</xdr:rowOff>
                  </to>
                </anchor>
              </controlPr>
            </control>
          </mc:Choice>
        </mc:AlternateContent>
        <mc:AlternateContent xmlns:mc="http://schemas.openxmlformats.org/markup-compatibility/2006">
          <mc:Choice Requires="x14">
            <control shapeId="12965" r:id="rId343" name="Group Box 677">
              <controlPr defaultSize="0" autoFill="0" autoPict="0">
                <anchor moveWithCells="1" sizeWithCells="1">
                  <from>
                    <xdr:col>10</xdr:col>
                    <xdr:colOff>9525</xdr:colOff>
                    <xdr:row>453</xdr:row>
                    <xdr:rowOff>0</xdr:rowOff>
                  </from>
                  <to>
                    <xdr:col>12</xdr:col>
                    <xdr:colOff>447675</xdr:colOff>
                    <xdr:row>453</xdr:row>
                    <xdr:rowOff>561975</xdr:rowOff>
                  </to>
                </anchor>
              </controlPr>
            </control>
          </mc:Choice>
        </mc:AlternateContent>
        <mc:AlternateContent xmlns:mc="http://schemas.openxmlformats.org/markup-compatibility/2006">
          <mc:Choice Requires="x14">
            <control shapeId="12966" r:id="rId344" name="Option Button 678">
              <controlPr defaultSize="0" autoFill="0" autoLine="0" autoPict="0">
                <anchor moveWithCells="1" sizeWithCells="1">
                  <from>
                    <xdr:col>10</xdr:col>
                    <xdr:colOff>123825</xdr:colOff>
                    <xdr:row>453</xdr:row>
                    <xdr:rowOff>133350</xdr:rowOff>
                  </from>
                  <to>
                    <xdr:col>10</xdr:col>
                    <xdr:colOff>285750</xdr:colOff>
                    <xdr:row>453</xdr:row>
                    <xdr:rowOff>381000</xdr:rowOff>
                  </to>
                </anchor>
              </controlPr>
            </control>
          </mc:Choice>
        </mc:AlternateContent>
        <mc:AlternateContent xmlns:mc="http://schemas.openxmlformats.org/markup-compatibility/2006">
          <mc:Choice Requires="x14">
            <control shapeId="12967" r:id="rId345" name="Option Button 679">
              <controlPr defaultSize="0" autoFill="0" autoLine="0" autoPict="0">
                <anchor moveWithCells="1" sizeWithCells="1">
                  <from>
                    <xdr:col>11</xdr:col>
                    <xdr:colOff>95250</xdr:colOff>
                    <xdr:row>453</xdr:row>
                    <xdr:rowOff>133350</xdr:rowOff>
                  </from>
                  <to>
                    <xdr:col>11</xdr:col>
                    <xdr:colOff>257175</xdr:colOff>
                    <xdr:row>453</xdr:row>
                    <xdr:rowOff>381000</xdr:rowOff>
                  </to>
                </anchor>
              </controlPr>
            </control>
          </mc:Choice>
        </mc:AlternateContent>
        <mc:AlternateContent xmlns:mc="http://schemas.openxmlformats.org/markup-compatibility/2006">
          <mc:Choice Requires="x14">
            <control shapeId="12968" r:id="rId346" name="Group Box 680">
              <controlPr defaultSize="0" autoFill="0" autoPict="0">
                <anchor moveWithCells="1" sizeWithCells="1">
                  <from>
                    <xdr:col>10</xdr:col>
                    <xdr:colOff>9525</xdr:colOff>
                    <xdr:row>455</xdr:row>
                    <xdr:rowOff>9525</xdr:rowOff>
                  </from>
                  <to>
                    <xdr:col>12</xdr:col>
                    <xdr:colOff>447675</xdr:colOff>
                    <xdr:row>456</xdr:row>
                    <xdr:rowOff>0</xdr:rowOff>
                  </to>
                </anchor>
              </controlPr>
            </control>
          </mc:Choice>
        </mc:AlternateContent>
        <mc:AlternateContent xmlns:mc="http://schemas.openxmlformats.org/markup-compatibility/2006">
          <mc:Choice Requires="x14">
            <control shapeId="12969" r:id="rId347" name="Option Button 681">
              <controlPr defaultSize="0" autoFill="0" autoLine="0" autoPict="0">
                <anchor moveWithCells="1" sizeWithCells="1">
                  <from>
                    <xdr:col>10</xdr:col>
                    <xdr:colOff>123825</xdr:colOff>
                    <xdr:row>455</xdr:row>
                    <xdr:rowOff>95250</xdr:rowOff>
                  </from>
                  <to>
                    <xdr:col>10</xdr:col>
                    <xdr:colOff>285750</xdr:colOff>
                    <xdr:row>455</xdr:row>
                    <xdr:rowOff>266700</xdr:rowOff>
                  </to>
                </anchor>
              </controlPr>
            </control>
          </mc:Choice>
        </mc:AlternateContent>
        <mc:AlternateContent xmlns:mc="http://schemas.openxmlformats.org/markup-compatibility/2006">
          <mc:Choice Requires="x14">
            <control shapeId="12970" r:id="rId348" name="Option Button 682">
              <controlPr defaultSize="0" autoFill="0" autoLine="0" autoPict="0">
                <anchor moveWithCells="1" sizeWithCells="1">
                  <from>
                    <xdr:col>11</xdr:col>
                    <xdr:colOff>95250</xdr:colOff>
                    <xdr:row>455</xdr:row>
                    <xdr:rowOff>95250</xdr:rowOff>
                  </from>
                  <to>
                    <xdr:col>11</xdr:col>
                    <xdr:colOff>257175</xdr:colOff>
                    <xdr:row>455</xdr:row>
                    <xdr:rowOff>266700</xdr:rowOff>
                  </to>
                </anchor>
              </controlPr>
            </control>
          </mc:Choice>
        </mc:AlternateContent>
        <mc:AlternateContent xmlns:mc="http://schemas.openxmlformats.org/markup-compatibility/2006">
          <mc:Choice Requires="x14">
            <control shapeId="12971" r:id="rId349" name="Group Box 683">
              <controlPr defaultSize="0" autoFill="0" autoPict="0">
                <anchor moveWithCells="1" sizeWithCells="1">
                  <from>
                    <xdr:col>10</xdr:col>
                    <xdr:colOff>9525</xdr:colOff>
                    <xdr:row>550</xdr:row>
                    <xdr:rowOff>0</xdr:rowOff>
                  </from>
                  <to>
                    <xdr:col>12</xdr:col>
                    <xdr:colOff>428625</xdr:colOff>
                    <xdr:row>550</xdr:row>
                    <xdr:rowOff>219075</xdr:rowOff>
                  </to>
                </anchor>
              </controlPr>
            </control>
          </mc:Choice>
        </mc:AlternateContent>
        <mc:AlternateContent xmlns:mc="http://schemas.openxmlformats.org/markup-compatibility/2006">
          <mc:Choice Requires="x14">
            <control shapeId="12972" r:id="rId350" name="Option Button 684">
              <controlPr defaultSize="0" autoFill="0" autoLine="0" autoPict="0">
                <anchor moveWithCells="1" sizeWithCells="1">
                  <from>
                    <xdr:col>10</xdr:col>
                    <xdr:colOff>133350</xdr:colOff>
                    <xdr:row>550</xdr:row>
                    <xdr:rowOff>47625</xdr:rowOff>
                  </from>
                  <to>
                    <xdr:col>10</xdr:col>
                    <xdr:colOff>295275</xdr:colOff>
                    <xdr:row>550</xdr:row>
                    <xdr:rowOff>152400</xdr:rowOff>
                  </to>
                </anchor>
              </controlPr>
            </control>
          </mc:Choice>
        </mc:AlternateContent>
        <mc:AlternateContent xmlns:mc="http://schemas.openxmlformats.org/markup-compatibility/2006">
          <mc:Choice Requires="x14">
            <control shapeId="12973" r:id="rId351" name="Option Button 685">
              <controlPr defaultSize="0" autoFill="0" autoLine="0" autoPict="0">
                <anchor moveWithCells="1" sizeWithCells="1">
                  <from>
                    <xdr:col>11</xdr:col>
                    <xdr:colOff>85725</xdr:colOff>
                    <xdr:row>550</xdr:row>
                    <xdr:rowOff>47625</xdr:rowOff>
                  </from>
                  <to>
                    <xdr:col>11</xdr:col>
                    <xdr:colOff>238125</xdr:colOff>
                    <xdr:row>550</xdr:row>
                    <xdr:rowOff>152400</xdr:rowOff>
                  </to>
                </anchor>
              </controlPr>
            </control>
          </mc:Choice>
        </mc:AlternateContent>
        <mc:AlternateContent xmlns:mc="http://schemas.openxmlformats.org/markup-compatibility/2006">
          <mc:Choice Requires="x14">
            <control shapeId="12974" r:id="rId352" name="Group Box 686">
              <controlPr defaultSize="0" autoFill="0" autoPict="0">
                <anchor moveWithCells="1" sizeWithCells="1">
                  <from>
                    <xdr:col>9</xdr:col>
                    <xdr:colOff>3200400</xdr:colOff>
                    <xdr:row>546</xdr:row>
                    <xdr:rowOff>0</xdr:rowOff>
                  </from>
                  <to>
                    <xdr:col>12</xdr:col>
                    <xdr:colOff>428625</xdr:colOff>
                    <xdr:row>547</xdr:row>
                    <xdr:rowOff>9525</xdr:rowOff>
                  </to>
                </anchor>
              </controlPr>
            </control>
          </mc:Choice>
        </mc:AlternateContent>
        <mc:AlternateContent xmlns:mc="http://schemas.openxmlformats.org/markup-compatibility/2006">
          <mc:Choice Requires="x14">
            <control shapeId="12975" r:id="rId353" name="Option Button 687">
              <controlPr defaultSize="0" autoFill="0" autoLine="0" autoPict="0">
                <anchor moveWithCells="1" sizeWithCells="1">
                  <from>
                    <xdr:col>10</xdr:col>
                    <xdr:colOff>133350</xdr:colOff>
                    <xdr:row>546</xdr:row>
                    <xdr:rowOff>57150</xdr:rowOff>
                  </from>
                  <to>
                    <xdr:col>10</xdr:col>
                    <xdr:colOff>285750</xdr:colOff>
                    <xdr:row>546</xdr:row>
                    <xdr:rowOff>171450</xdr:rowOff>
                  </to>
                </anchor>
              </controlPr>
            </control>
          </mc:Choice>
        </mc:AlternateContent>
        <mc:AlternateContent xmlns:mc="http://schemas.openxmlformats.org/markup-compatibility/2006">
          <mc:Choice Requires="x14">
            <control shapeId="12976" r:id="rId354" name="Option Button 688">
              <controlPr defaultSize="0" autoFill="0" autoLine="0" autoPict="0">
                <anchor moveWithCells="1" sizeWithCells="1">
                  <from>
                    <xdr:col>11</xdr:col>
                    <xdr:colOff>85725</xdr:colOff>
                    <xdr:row>546</xdr:row>
                    <xdr:rowOff>57150</xdr:rowOff>
                  </from>
                  <to>
                    <xdr:col>11</xdr:col>
                    <xdr:colOff>238125</xdr:colOff>
                    <xdr:row>546</xdr:row>
                    <xdr:rowOff>171450</xdr:rowOff>
                  </to>
                </anchor>
              </controlPr>
            </control>
          </mc:Choice>
        </mc:AlternateContent>
        <mc:AlternateContent xmlns:mc="http://schemas.openxmlformats.org/markup-compatibility/2006">
          <mc:Choice Requires="x14">
            <control shapeId="12977" r:id="rId355" name="Group Box 689">
              <controlPr defaultSize="0" autoFill="0" autoPict="0">
                <anchor moveWithCells="1" sizeWithCells="1">
                  <from>
                    <xdr:col>10</xdr:col>
                    <xdr:colOff>0</xdr:colOff>
                    <xdr:row>547</xdr:row>
                    <xdr:rowOff>0</xdr:rowOff>
                  </from>
                  <to>
                    <xdr:col>12</xdr:col>
                    <xdr:colOff>428625</xdr:colOff>
                    <xdr:row>548</xdr:row>
                    <xdr:rowOff>9525</xdr:rowOff>
                  </to>
                </anchor>
              </controlPr>
            </control>
          </mc:Choice>
        </mc:AlternateContent>
        <mc:AlternateContent xmlns:mc="http://schemas.openxmlformats.org/markup-compatibility/2006">
          <mc:Choice Requires="x14">
            <control shapeId="12978" r:id="rId356" name="Option Button 690">
              <controlPr defaultSize="0" autoFill="0" autoLine="0" autoPict="0">
                <anchor moveWithCells="1" sizeWithCells="1">
                  <from>
                    <xdr:col>10</xdr:col>
                    <xdr:colOff>133350</xdr:colOff>
                    <xdr:row>547</xdr:row>
                    <xdr:rowOff>57150</xdr:rowOff>
                  </from>
                  <to>
                    <xdr:col>10</xdr:col>
                    <xdr:colOff>285750</xdr:colOff>
                    <xdr:row>547</xdr:row>
                    <xdr:rowOff>171450</xdr:rowOff>
                  </to>
                </anchor>
              </controlPr>
            </control>
          </mc:Choice>
        </mc:AlternateContent>
        <mc:AlternateContent xmlns:mc="http://schemas.openxmlformats.org/markup-compatibility/2006">
          <mc:Choice Requires="x14">
            <control shapeId="12979" r:id="rId357" name="Option Button 691">
              <controlPr defaultSize="0" autoFill="0" autoLine="0" autoPict="0">
                <anchor moveWithCells="1" sizeWithCells="1">
                  <from>
                    <xdr:col>11</xdr:col>
                    <xdr:colOff>85725</xdr:colOff>
                    <xdr:row>547</xdr:row>
                    <xdr:rowOff>57150</xdr:rowOff>
                  </from>
                  <to>
                    <xdr:col>11</xdr:col>
                    <xdr:colOff>238125</xdr:colOff>
                    <xdr:row>547</xdr:row>
                    <xdr:rowOff>171450</xdr:rowOff>
                  </to>
                </anchor>
              </controlPr>
            </control>
          </mc:Choice>
        </mc:AlternateContent>
        <mc:AlternateContent xmlns:mc="http://schemas.openxmlformats.org/markup-compatibility/2006">
          <mc:Choice Requires="x14">
            <control shapeId="12980" r:id="rId358" name="Group Box 692">
              <controlPr defaultSize="0" autoFill="0" autoPict="0">
                <anchor moveWithCells="1" sizeWithCells="1">
                  <from>
                    <xdr:col>10</xdr:col>
                    <xdr:colOff>0</xdr:colOff>
                    <xdr:row>548</xdr:row>
                    <xdr:rowOff>0</xdr:rowOff>
                  </from>
                  <to>
                    <xdr:col>12</xdr:col>
                    <xdr:colOff>428625</xdr:colOff>
                    <xdr:row>549</xdr:row>
                    <xdr:rowOff>9525</xdr:rowOff>
                  </to>
                </anchor>
              </controlPr>
            </control>
          </mc:Choice>
        </mc:AlternateContent>
        <mc:AlternateContent xmlns:mc="http://schemas.openxmlformats.org/markup-compatibility/2006">
          <mc:Choice Requires="x14">
            <control shapeId="12981" r:id="rId359" name="Option Button 693">
              <controlPr defaultSize="0" autoFill="0" autoLine="0" autoPict="0">
                <anchor moveWithCells="1" sizeWithCells="1">
                  <from>
                    <xdr:col>10</xdr:col>
                    <xdr:colOff>133350</xdr:colOff>
                    <xdr:row>548</xdr:row>
                    <xdr:rowOff>57150</xdr:rowOff>
                  </from>
                  <to>
                    <xdr:col>10</xdr:col>
                    <xdr:colOff>285750</xdr:colOff>
                    <xdr:row>548</xdr:row>
                    <xdr:rowOff>171450</xdr:rowOff>
                  </to>
                </anchor>
              </controlPr>
            </control>
          </mc:Choice>
        </mc:AlternateContent>
        <mc:AlternateContent xmlns:mc="http://schemas.openxmlformats.org/markup-compatibility/2006">
          <mc:Choice Requires="x14">
            <control shapeId="12982" r:id="rId360" name="Option Button 694">
              <controlPr defaultSize="0" autoFill="0" autoLine="0" autoPict="0">
                <anchor moveWithCells="1" sizeWithCells="1">
                  <from>
                    <xdr:col>11</xdr:col>
                    <xdr:colOff>85725</xdr:colOff>
                    <xdr:row>548</xdr:row>
                    <xdr:rowOff>57150</xdr:rowOff>
                  </from>
                  <to>
                    <xdr:col>11</xdr:col>
                    <xdr:colOff>238125</xdr:colOff>
                    <xdr:row>548</xdr:row>
                    <xdr:rowOff>171450</xdr:rowOff>
                  </to>
                </anchor>
              </controlPr>
            </control>
          </mc:Choice>
        </mc:AlternateContent>
        <mc:AlternateContent xmlns:mc="http://schemas.openxmlformats.org/markup-compatibility/2006">
          <mc:Choice Requires="x14">
            <control shapeId="12983" r:id="rId361" name="Group Box 695">
              <controlPr defaultSize="0" autoFill="0" autoPict="0">
                <anchor moveWithCells="1" sizeWithCells="1">
                  <from>
                    <xdr:col>10</xdr:col>
                    <xdr:colOff>0</xdr:colOff>
                    <xdr:row>549</xdr:row>
                    <xdr:rowOff>9525</xdr:rowOff>
                  </from>
                  <to>
                    <xdr:col>12</xdr:col>
                    <xdr:colOff>428625</xdr:colOff>
                    <xdr:row>550</xdr:row>
                    <xdr:rowOff>9525</xdr:rowOff>
                  </to>
                </anchor>
              </controlPr>
            </control>
          </mc:Choice>
        </mc:AlternateContent>
        <mc:AlternateContent xmlns:mc="http://schemas.openxmlformats.org/markup-compatibility/2006">
          <mc:Choice Requires="x14">
            <control shapeId="12984" r:id="rId362" name="Option Button 696">
              <controlPr defaultSize="0" autoFill="0" autoLine="0" autoPict="0">
                <anchor moveWithCells="1" sizeWithCells="1">
                  <from>
                    <xdr:col>10</xdr:col>
                    <xdr:colOff>133350</xdr:colOff>
                    <xdr:row>549</xdr:row>
                    <xdr:rowOff>66675</xdr:rowOff>
                  </from>
                  <to>
                    <xdr:col>10</xdr:col>
                    <xdr:colOff>295275</xdr:colOff>
                    <xdr:row>549</xdr:row>
                    <xdr:rowOff>180975</xdr:rowOff>
                  </to>
                </anchor>
              </controlPr>
            </control>
          </mc:Choice>
        </mc:AlternateContent>
        <mc:AlternateContent xmlns:mc="http://schemas.openxmlformats.org/markup-compatibility/2006">
          <mc:Choice Requires="x14">
            <control shapeId="12985" r:id="rId363" name="Option Button 697">
              <controlPr defaultSize="0" autoFill="0" autoLine="0" autoPict="0">
                <anchor moveWithCells="1" sizeWithCells="1">
                  <from>
                    <xdr:col>11</xdr:col>
                    <xdr:colOff>85725</xdr:colOff>
                    <xdr:row>549</xdr:row>
                    <xdr:rowOff>66675</xdr:rowOff>
                  </from>
                  <to>
                    <xdr:col>11</xdr:col>
                    <xdr:colOff>238125</xdr:colOff>
                    <xdr:row>549</xdr:row>
                    <xdr:rowOff>180975</xdr:rowOff>
                  </to>
                </anchor>
              </controlPr>
            </control>
          </mc:Choice>
        </mc:AlternateContent>
        <mc:AlternateContent xmlns:mc="http://schemas.openxmlformats.org/markup-compatibility/2006">
          <mc:Choice Requires="x14">
            <control shapeId="12986" r:id="rId364" name="Group Box 698">
              <controlPr defaultSize="0" autoFill="0" autoPict="0">
                <anchor moveWithCells="1" sizeWithCells="1">
                  <from>
                    <xdr:col>10</xdr:col>
                    <xdr:colOff>9525</xdr:colOff>
                    <xdr:row>624</xdr:row>
                    <xdr:rowOff>9525</xdr:rowOff>
                  </from>
                  <to>
                    <xdr:col>12</xdr:col>
                    <xdr:colOff>428625</xdr:colOff>
                    <xdr:row>624</xdr:row>
                    <xdr:rowOff>219075</xdr:rowOff>
                  </to>
                </anchor>
              </controlPr>
            </control>
          </mc:Choice>
        </mc:AlternateContent>
        <mc:AlternateContent xmlns:mc="http://schemas.openxmlformats.org/markup-compatibility/2006">
          <mc:Choice Requires="x14">
            <control shapeId="12987" r:id="rId365" name="Option Button 699">
              <controlPr defaultSize="0" autoFill="0" autoLine="0" autoPict="0">
                <anchor moveWithCells="1" sizeWithCells="1">
                  <from>
                    <xdr:col>10</xdr:col>
                    <xdr:colOff>123825</xdr:colOff>
                    <xdr:row>624</xdr:row>
                    <xdr:rowOff>57150</xdr:rowOff>
                  </from>
                  <to>
                    <xdr:col>10</xdr:col>
                    <xdr:colOff>276225</xdr:colOff>
                    <xdr:row>624</xdr:row>
                    <xdr:rowOff>152400</xdr:rowOff>
                  </to>
                </anchor>
              </controlPr>
            </control>
          </mc:Choice>
        </mc:AlternateContent>
        <mc:AlternateContent xmlns:mc="http://schemas.openxmlformats.org/markup-compatibility/2006">
          <mc:Choice Requires="x14">
            <control shapeId="12988" r:id="rId366" name="Option Button 700">
              <controlPr defaultSize="0" autoFill="0" autoLine="0" autoPict="0">
                <anchor moveWithCells="1" sizeWithCells="1">
                  <from>
                    <xdr:col>11</xdr:col>
                    <xdr:colOff>95250</xdr:colOff>
                    <xdr:row>624</xdr:row>
                    <xdr:rowOff>57150</xdr:rowOff>
                  </from>
                  <to>
                    <xdr:col>11</xdr:col>
                    <xdr:colOff>257175</xdr:colOff>
                    <xdr:row>624</xdr:row>
                    <xdr:rowOff>152400</xdr:rowOff>
                  </to>
                </anchor>
              </controlPr>
            </control>
          </mc:Choice>
        </mc:AlternateContent>
        <mc:AlternateContent xmlns:mc="http://schemas.openxmlformats.org/markup-compatibility/2006">
          <mc:Choice Requires="x14">
            <control shapeId="12989" r:id="rId367" name="Group Box 701">
              <controlPr defaultSize="0" autoFill="0" autoPict="0">
                <anchor moveWithCells="1" sizeWithCells="1">
                  <from>
                    <xdr:col>10</xdr:col>
                    <xdr:colOff>9525</xdr:colOff>
                    <xdr:row>626</xdr:row>
                    <xdr:rowOff>0</xdr:rowOff>
                  </from>
                  <to>
                    <xdr:col>12</xdr:col>
                    <xdr:colOff>428625</xdr:colOff>
                    <xdr:row>627</xdr:row>
                    <xdr:rowOff>0</xdr:rowOff>
                  </to>
                </anchor>
              </controlPr>
            </control>
          </mc:Choice>
        </mc:AlternateContent>
        <mc:AlternateContent xmlns:mc="http://schemas.openxmlformats.org/markup-compatibility/2006">
          <mc:Choice Requires="x14">
            <control shapeId="12990" r:id="rId368" name="Option Button 702">
              <controlPr defaultSize="0" autoFill="0" autoLine="0" autoPict="0">
                <anchor moveWithCells="1" sizeWithCells="1">
                  <from>
                    <xdr:col>10</xdr:col>
                    <xdr:colOff>123825</xdr:colOff>
                    <xdr:row>626</xdr:row>
                    <xdr:rowOff>85725</xdr:rowOff>
                  </from>
                  <to>
                    <xdr:col>10</xdr:col>
                    <xdr:colOff>276225</xdr:colOff>
                    <xdr:row>626</xdr:row>
                    <xdr:rowOff>266700</xdr:rowOff>
                  </to>
                </anchor>
              </controlPr>
            </control>
          </mc:Choice>
        </mc:AlternateContent>
        <mc:AlternateContent xmlns:mc="http://schemas.openxmlformats.org/markup-compatibility/2006">
          <mc:Choice Requires="x14">
            <control shapeId="12991" r:id="rId369" name="Option Button 703">
              <controlPr defaultSize="0" autoFill="0" autoLine="0" autoPict="0">
                <anchor moveWithCells="1" sizeWithCells="1">
                  <from>
                    <xdr:col>11</xdr:col>
                    <xdr:colOff>95250</xdr:colOff>
                    <xdr:row>626</xdr:row>
                    <xdr:rowOff>85725</xdr:rowOff>
                  </from>
                  <to>
                    <xdr:col>11</xdr:col>
                    <xdr:colOff>257175</xdr:colOff>
                    <xdr:row>626</xdr:row>
                    <xdr:rowOff>266700</xdr:rowOff>
                  </to>
                </anchor>
              </controlPr>
            </control>
          </mc:Choice>
        </mc:AlternateContent>
        <mc:AlternateContent xmlns:mc="http://schemas.openxmlformats.org/markup-compatibility/2006">
          <mc:Choice Requires="x14">
            <control shapeId="12995" r:id="rId370" name="Group Box 707">
              <controlPr defaultSize="0" autoFill="0" autoPict="0">
                <anchor moveWithCells="1" sizeWithCells="1">
                  <from>
                    <xdr:col>10</xdr:col>
                    <xdr:colOff>9525</xdr:colOff>
                    <xdr:row>627</xdr:row>
                    <xdr:rowOff>9525</xdr:rowOff>
                  </from>
                  <to>
                    <xdr:col>12</xdr:col>
                    <xdr:colOff>428625</xdr:colOff>
                    <xdr:row>628</xdr:row>
                    <xdr:rowOff>0</xdr:rowOff>
                  </to>
                </anchor>
              </controlPr>
            </control>
          </mc:Choice>
        </mc:AlternateContent>
        <mc:AlternateContent xmlns:mc="http://schemas.openxmlformats.org/markup-compatibility/2006">
          <mc:Choice Requires="x14">
            <control shapeId="12996" r:id="rId371" name="Option Button 708">
              <controlPr defaultSize="0" autoFill="0" autoLine="0" autoPict="0">
                <anchor moveWithCells="1" sizeWithCells="1">
                  <from>
                    <xdr:col>10</xdr:col>
                    <xdr:colOff>123825</xdr:colOff>
                    <xdr:row>627</xdr:row>
                    <xdr:rowOff>66675</xdr:rowOff>
                  </from>
                  <to>
                    <xdr:col>10</xdr:col>
                    <xdr:colOff>276225</xdr:colOff>
                    <xdr:row>627</xdr:row>
                    <xdr:rowOff>171450</xdr:rowOff>
                  </to>
                </anchor>
              </controlPr>
            </control>
          </mc:Choice>
        </mc:AlternateContent>
        <mc:AlternateContent xmlns:mc="http://schemas.openxmlformats.org/markup-compatibility/2006">
          <mc:Choice Requires="x14">
            <control shapeId="12997" r:id="rId372" name="Option Button 709">
              <controlPr defaultSize="0" autoFill="0" autoLine="0" autoPict="0">
                <anchor moveWithCells="1" sizeWithCells="1">
                  <from>
                    <xdr:col>11</xdr:col>
                    <xdr:colOff>95250</xdr:colOff>
                    <xdr:row>627</xdr:row>
                    <xdr:rowOff>66675</xdr:rowOff>
                  </from>
                  <to>
                    <xdr:col>11</xdr:col>
                    <xdr:colOff>257175</xdr:colOff>
                    <xdr:row>627</xdr:row>
                    <xdr:rowOff>171450</xdr:rowOff>
                  </to>
                </anchor>
              </controlPr>
            </control>
          </mc:Choice>
        </mc:AlternateContent>
        <mc:AlternateContent xmlns:mc="http://schemas.openxmlformats.org/markup-compatibility/2006">
          <mc:Choice Requires="x14">
            <control shapeId="12998" r:id="rId373" name="Group Box 710">
              <controlPr defaultSize="0" autoFill="0" autoPict="0">
                <anchor moveWithCells="1" sizeWithCells="1">
                  <from>
                    <xdr:col>10</xdr:col>
                    <xdr:colOff>9525</xdr:colOff>
                    <xdr:row>627</xdr:row>
                    <xdr:rowOff>238125</xdr:rowOff>
                  </from>
                  <to>
                    <xdr:col>12</xdr:col>
                    <xdr:colOff>428625</xdr:colOff>
                    <xdr:row>629</xdr:row>
                    <xdr:rowOff>9525</xdr:rowOff>
                  </to>
                </anchor>
              </controlPr>
            </control>
          </mc:Choice>
        </mc:AlternateContent>
        <mc:AlternateContent xmlns:mc="http://schemas.openxmlformats.org/markup-compatibility/2006">
          <mc:Choice Requires="x14">
            <control shapeId="12999" r:id="rId374" name="Option Button 711">
              <controlPr defaultSize="0" autoFill="0" autoLine="0" autoPict="0">
                <anchor moveWithCells="1" sizeWithCells="1">
                  <from>
                    <xdr:col>10</xdr:col>
                    <xdr:colOff>123825</xdr:colOff>
                    <xdr:row>628</xdr:row>
                    <xdr:rowOff>76200</xdr:rowOff>
                  </from>
                  <to>
                    <xdr:col>10</xdr:col>
                    <xdr:colOff>276225</xdr:colOff>
                    <xdr:row>628</xdr:row>
                    <xdr:rowOff>257175</xdr:rowOff>
                  </to>
                </anchor>
              </controlPr>
            </control>
          </mc:Choice>
        </mc:AlternateContent>
        <mc:AlternateContent xmlns:mc="http://schemas.openxmlformats.org/markup-compatibility/2006">
          <mc:Choice Requires="x14">
            <control shapeId="13000" r:id="rId375" name="Option Button 712">
              <controlPr defaultSize="0" autoFill="0" autoLine="0" autoPict="0">
                <anchor moveWithCells="1" sizeWithCells="1">
                  <from>
                    <xdr:col>11</xdr:col>
                    <xdr:colOff>95250</xdr:colOff>
                    <xdr:row>628</xdr:row>
                    <xdr:rowOff>76200</xdr:rowOff>
                  </from>
                  <to>
                    <xdr:col>11</xdr:col>
                    <xdr:colOff>257175</xdr:colOff>
                    <xdr:row>628</xdr:row>
                    <xdr:rowOff>257175</xdr:rowOff>
                  </to>
                </anchor>
              </controlPr>
            </control>
          </mc:Choice>
        </mc:AlternateContent>
        <mc:AlternateContent xmlns:mc="http://schemas.openxmlformats.org/markup-compatibility/2006">
          <mc:Choice Requires="x14">
            <control shapeId="13001" r:id="rId376" name="Group Box 713">
              <controlPr defaultSize="0" autoFill="0" autoPict="0">
                <anchor moveWithCells="1" sizeWithCells="1">
                  <from>
                    <xdr:col>10</xdr:col>
                    <xdr:colOff>9525</xdr:colOff>
                    <xdr:row>629</xdr:row>
                    <xdr:rowOff>0</xdr:rowOff>
                  </from>
                  <to>
                    <xdr:col>12</xdr:col>
                    <xdr:colOff>428625</xdr:colOff>
                    <xdr:row>630</xdr:row>
                    <xdr:rowOff>9525</xdr:rowOff>
                  </to>
                </anchor>
              </controlPr>
            </control>
          </mc:Choice>
        </mc:AlternateContent>
        <mc:AlternateContent xmlns:mc="http://schemas.openxmlformats.org/markup-compatibility/2006">
          <mc:Choice Requires="x14">
            <control shapeId="13002" r:id="rId377" name="Option Button 714">
              <controlPr defaultSize="0" autoFill="0" autoLine="0" autoPict="0">
                <anchor moveWithCells="1" sizeWithCells="1">
                  <from>
                    <xdr:col>10</xdr:col>
                    <xdr:colOff>123825</xdr:colOff>
                    <xdr:row>629</xdr:row>
                    <xdr:rowOff>85725</xdr:rowOff>
                  </from>
                  <to>
                    <xdr:col>10</xdr:col>
                    <xdr:colOff>276225</xdr:colOff>
                    <xdr:row>629</xdr:row>
                    <xdr:rowOff>266700</xdr:rowOff>
                  </to>
                </anchor>
              </controlPr>
            </control>
          </mc:Choice>
        </mc:AlternateContent>
        <mc:AlternateContent xmlns:mc="http://schemas.openxmlformats.org/markup-compatibility/2006">
          <mc:Choice Requires="x14">
            <control shapeId="13003" r:id="rId378" name="Option Button 715">
              <controlPr defaultSize="0" autoFill="0" autoLine="0" autoPict="0">
                <anchor moveWithCells="1" sizeWithCells="1">
                  <from>
                    <xdr:col>11</xdr:col>
                    <xdr:colOff>95250</xdr:colOff>
                    <xdr:row>629</xdr:row>
                    <xdr:rowOff>85725</xdr:rowOff>
                  </from>
                  <to>
                    <xdr:col>11</xdr:col>
                    <xdr:colOff>257175</xdr:colOff>
                    <xdr:row>629</xdr:row>
                    <xdr:rowOff>266700</xdr:rowOff>
                  </to>
                </anchor>
              </controlPr>
            </control>
          </mc:Choice>
        </mc:AlternateContent>
        <mc:AlternateContent xmlns:mc="http://schemas.openxmlformats.org/markup-compatibility/2006">
          <mc:Choice Requires="x14">
            <control shapeId="13004" r:id="rId379" name="Group Box 716">
              <controlPr defaultSize="0" autoFill="0" autoPict="0">
                <anchor moveWithCells="1" sizeWithCells="1">
                  <from>
                    <xdr:col>10</xdr:col>
                    <xdr:colOff>9525</xdr:colOff>
                    <xdr:row>630</xdr:row>
                    <xdr:rowOff>0</xdr:rowOff>
                  </from>
                  <to>
                    <xdr:col>12</xdr:col>
                    <xdr:colOff>428625</xdr:colOff>
                    <xdr:row>630</xdr:row>
                    <xdr:rowOff>361950</xdr:rowOff>
                  </to>
                </anchor>
              </controlPr>
            </control>
          </mc:Choice>
        </mc:AlternateContent>
        <mc:AlternateContent xmlns:mc="http://schemas.openxmlformats.org/markup-compatibility/2006">
          <mc:Choice Requires="x14">
            <control shapeId="13005" r:id="rId380" name="Option Button 717">
              <controlPr defaultSize="0" autoFill="0" autoLine="0" autoPict="0">
                <anchor moveWithCells="1" sizeWithCells="1">
                  <from>
                    <xdr:col>10</xdr:col>
                    <xdr:colOff>123825</xdr:colOff>
                    <xdr:row>630</xdr:row>
                    <xdr:rowOff>76200</xdr:rowOff>
                  </from>
                  <to>
                    <xdr:col>10</xdr:col>
                    <xdr:colOff>276225</xdr:colOff>
                    <xdr:row>630</xdr:row>
                    <xdr:rowOff>247650</xdr:rowOff>
                  </to>
                </anchor>
              </controlPr>
            </control>
          </mc:Choice>
        </mc:AlternateContent>
        <mc:AlternateContent xmlns:mc="http://schemas.openxmlformats.org/markup-compatibility/2006">
          <mc:Choice Requires="x14">
            <control shapeId="13006" r:id="rId381" name="Option Button 718">
              <controlPr defaultSize="0" autoFill="0" autoLine="0" autoPict="0">
                <anchor moveWithCells="1" sizeWithCells="1">
                  <from>
                    <xdr:col>11</xdr:col>
                    <xdr:colOff>95250</xdr:colOff>
                    <xdr:row>630</xdr:row>
                    <xdr:rowOff>76200</xdr:rowOff>
                  </from>
                  <to>
                    <xdr:col>11</xdr:col>
                    <xdr:colOff>257175</xdr:colOff>
                    <xdr:row>630</xdr:row>
                    <xdr:rowOff>247650</xdr:rowOff>
                  </to>
                </anchor>
              </controlPr>
            </control>
          </mc:Choice>
        </mc:AlternateContent>
        <mc:AlternateContent xmlns:mc="http://schemas.openxmlformats.org/markup-compatibility/2006">
          <mc:Choice Requires="x14">
            <control shapeId="13025" r:id="rId382" name="Drop Down 737">
              <controlPr defaultSize="0" autoLine="0" autoPict="0">
                <anchor moveWithCells="1" sizeWithCells="1">
                  <from>
                    <xdr:col>3</xdr:col>
                    <xdr:colOff>47625</xdr:colOff>
                    <xdr:row>183</xdr:row>
                    <xdr:rowOff>28575</xdr:rowOff>
                  </from>
                  <to>
                    <xdr:col>7</xdr:col>
                    <xdr:colOff>781050</xdr:colOff>
                    <xdr:row>183</xdr:row>
                    <xdr:rowOff>333375</xdr:rowOff>
                  </to>
                </anchor>
              </controlPr>
            </control>
          </mc:Choice>
        </mc:AlternateContent>
        <mc:AlternateContent xmlns:mc="http://schemas.openxmlformats.org/markup-compatibility/2006">
          <mc:Choice Requires="x14">
            <control shapeId="13026" r:id="rId383" name="Drop Down 738">
              <controlPr defaultSize="0" autoLine="0" autoPict="0">
                <anchor moveWithCells="1" sizeWithCells="1">
                  <from>
                    <xdr:col>12</xdr:col>
                    <xdr:colOff>57150</xdr:colOff>
                    <xdr:row>183</xdr:row>
                    <xdr:rowOff>38100</xdr:rowOff>
                  </from>
                  <to>
                    <xdr:col>14</xdr:col>
                    <xdr:colOff>0</xdr:colOff>
                    <xdr:row>183</xdr:row>
                    <xdr:rowOff>447675</xdr:rowOff>
                  </to>
                </anchor>
              </controlPr>
            </control>
          </mc:Choice>
        </mc:AlternateContent>
        <mc:AlternateContent xmlns:mc="http://schemas.openxmlformats.org/markup-compatibility/2006">
          <mc:Choice Requires="x14">
            <control shapeId="13027" r:id="rId384" name="Drop Down 739">
              <controlPr defaultSize="0" autoLine="0" autoPict="0">
                <anchor moveWithCells="1" sizeWithCells="1">
                  <from>
                    <xdr:col>10</xdr:col>
                    <xdr:colOff>38100</xdr:colOff>
                    <xdr:row>183</xdr:row>
                    <xdr:rowOff>38100</xdr:rowOff>
                  </from>
                  <to>
                    <xdr:col>12</xdr:col>
                    <xdr:colOff>0</xdr:colOff>
                    <xdr:row>183</xdr:row>
                    <xdr:rowOff>447675</xdr:rowOff>
                  </to>
                </anchor>
              </controlPr>
            </control>
          </mc:Choice>
        </mc:AlternateContent>
        <mc:AlternateContent xmlns:mc="http://schemas.openxmlformats.org/markup-compatibility/2006">
          <mc:Choice Requires="x14">
            <control shapeId="13028" r:id="rId385" name="Drop Down 740">
              <controlPr defaultSize="0" autoLine="0" autoPict="0">
                <anchor moveWithCells="1" sizeWithCells="1">
                  <from>
                    <xdr:col>3</xdr:col>
                    <xdr:colOff>47625</xdr:colOff>
                    <xdr:row>188</xdr:row>
                    <xdr:rowOff>28575</xdr:rowOff>
                  </from>
                  <to>
                    <xdr:col>7</xdr:col>
                    <xdr:colOff>781050</xdr:colOff>
                    <xdr:row>188</xdr:row>
                    <xdr:rowOff>333375</xdr:rowOff>
                  </to>
                </anchor>
              </controlPr>
            </control>
          </mc:Choice>
        </mc:AlternateContent>
        <mc:AlternateContent xmlns:mc="http://schemas.openxmlformats.org/markup-compatibility/2006">
          <mc:Choice Requires="x14">
            <control shapeId="13029" r:id="rId386" name="Drop Down 741">
              <controlPr defaultSize="0" autoLine="0" autoPict="0">
                <anchor moveWithCells="1" sizeWithCells="1">
                  <from>
                    <xdr:col>12</xdr:col>
                    <xdr:colOff>57150</xdr:colOff>
                    <xdr:row>188</xdr:row>
                    <xdr:rowOff>38100</xdr:rowOff>
                  </from>
                  <to>
                    <xdr:col>14</xdr:col>
                    <xdr:colOff>0</xdr:colOff>
                    <xdr:row>188</xdr:row>
                    <xdr:rowOff>447675</xdr:rowOff>
                  </to>
                </anchor>
              </controlPr>
            </control>
          </mc:Choice>
        </mc:AlternateContent>
        <mc:AlternateContent xmlns:mc="http://schemas.openxmlformats.org/markup-compatibility/2006">
          <mc:Choice Requires="x14">
            <control shapeId="13030" r:id="rId387" name="Drop Down 742">
              <controlPr defaultSize="0" autoLine="0" autoPict="0">
                <anchor moveWithCells="1" sizeWithCells="1">
                  <from>
                    <xdr:col>10</xdr:col>
                    <xdr:colOff>38100</xdr:colOff>
                    <xdr:row>188</xdr:row>
                    <xdr:rowOff>38100</xdr:rowOff>
                  </from>
                  <to>
                    <xdr:col>12</xdr:col>
                    <xdr:colOff>0</xdr:colOff>
                    <xdr:row>188</xdr:row>
                    <xdr:rowOff>447675</xdr:rowOff>
                  </to>
                </anchor>
              </controlPr>
            </control>
          </mc:Choice>
        </mc:AlternateContent>
        <mc:AlternateContent xmlns:mc="http://schemas.openxmlformats.org/markup-compatibility/2006">
          <mc:Choice Requires="x14">
            <control shapeId="13031" r:id="rId388" name="Drop Down 743">
              <controlPr defaultSize="0" autoLine="0" autoPict="0">
                <anchor moveWithCells="1" sizeWithCells="1">
                  <from>
                    <xdr:col>3</xdr:col>
                    <xdr:colOff>47625</xdr:colOff>
                    <xdr:row>197</xdr:row>
                    <xdr:rowOff>28575</xdr:rowOff>
                  </from>
                  <to>
                    <xdr:col>7</xdr:col>
                    <xdr:colOff>781050</xdr:colOff>
                    <xdr:row>197</xdr:row>
                    <xdr:rowOff>333375</xdr:rowOff>
                  </to>
                </anchor>
              </controlPr>
            </control>
          </mc:Choice>
        </mc:AlternateContent>
        <mc:AlternateContent xmlns:mc="http://schemas.openxmlformats.org/markup-compatibility/2006">
          <mc:Choice Requires="x14">
            <control shapeId="13032" r:id="rId389" name="Drop Down 744">
              <controlPr defaultSize="0" autoLine="0" autoPict="0">
                <anchor moveWithCells="1" sizeWithCells="1">
                  <from>
                    <xdr:col>12</xdr:col>
                    <xdr:colOff>57150</xdr:colOff>
                    <xdr:row>197</xdr:row>
                    <xdr:rowOff>38100</xdr:rowOff>
                  </from>
                  <to>
                    <xdr:col>14</xdr:col>
                    <xdr:colOff>0</xdr:colOff>
                    <xdr:row>197</xdr:row>
                    <xdr:rowOff>447675</xdr:rowOff>
                  </to>
                </anchor>
              </controlPr>
            </control>
          </mc:Choice>
        </mc:AlternateContent>
        <mc:AlternateContent xmlns:mc="http://schemas.openxmlformats.org/markup-compatibility/2006">
          <mc:Choice Requires="x14">
            <control shapeId="13033" r:id="rId390" name="Drop Down 745">
              <controlPr defaultSize="0" autoLine="0" autoPict="0">
                <anchor moveWithCells="1" sizeWithCells="1">
                  <from>
                    <xdr:col>10</xdr:col>
                    <xdr:colOff>38100</xdr:colOff>
                    <xdr:row>197</xdr:row>
                    <xdr:rowOff>38100</xdr:rowOff>
                  </from>
                  <to>
                    <xdr:col>12</xdr:col>
                    <xdr:colOff>0</xdr:colOff>
                    <xdr:row>197</xdr:row>
                    <xdr:rowOff>447675</xdr:rowOff>
                  </to>
                </anchor>
              </controlPr>
            </control>
          </mc:Choice>
        </mc:AlternateContent>
        <mc:AlternateContent xmlns:mc="http://schemas.openxmlformats.org/markup-compatibility/2006">
          <mc:Choice Requires="x14">
            <control shapeId="13034" r:id="rId391" name="Drop Down 746">
              <controlPr defaultSize="0" autoLine="0" autoPict="0">
                <anchor moveWithCells="1" sizeWithCells="1">
                  <from>
                    <xdr:col>3</xdr:col>
                    <xdr:colOff>47625</xdr:colOff>
                    <xdr:row>205</xdr:row>
                    <xdr:rowOff>28575</xdr:rowOff>
                  </from>
                  <to>
                    <xdr:col>7</xdr:col>
                    <xdr:colOff>781050</xdr:colOff>
                    <xdr:row>205</xdr:row>
                    <xdr:rowOff>333375</xdr:rowOff>
                  </to>
                </anchor>
              </controlPr>
            </control>
          </mc:Choice>
        </mc:AlternateContent>
        <mc:AlternateContent xmlns:mc="http://schemas.openxmlformats.org/markup-compatibility/2006">
          <mc:Choice Requires="x14">
            <control shapeId="13035" r:id="rId392" name="Drop Down 747">
              <controlPr defaultSize="0" autoLine="0" autoPict="0">
                <anchor moveWithCells="1" sizeWithCells="1">
                  <from>
                    <xdr:col>12</xdr:col>
                    <xdr:colOff>57150</xdr:colOff>
                    <xdr:row>205</xdr:row>
                    <xdr:rowOff>38100</xdr:rowOff>
                  </from>
                  <to>
                    <xdr:col>14</xdr:col>
                    <xdr:colOff>0</xdr:colOff>
                    <xdr:row>205</xdr:row>
                    <xdr:rowOff>447675</xdr:rowOff>
                  </to>
                </anchor>
              </controlPr>
            </control>
          </mc:Choice>
        </mc:AlternateContent>
        <mc:AlternateContent xmlns:mc="http://schemas.openxmlformats.org/markup-compatibility/2006">
          <mc:Choice Requires="x14">
            <control shapeId="13036" r:id="rId393" name="Drop Down 748">
              <controlPr defaultSize="0" autoLine="0" autoPict="0">
                <anchor moveWithCells="1" sizeWithCells="1">
                  <from>
                    <xdr:col>10</xdr:col>
                    <xdr:colOff>38100</xdr:colOff>
                    <xdr:row>205</xdr:row>
                    <xdr:rowOff>38100</xdr:rowOff>
                  </from>
                  <to>
                    <xdr:col>12</xdr:col>
                    <xdr:colOff>0</xdr:colOff>
                    <xdr:row>205</xdr:row>
                    <xdr:rowOff>447675</xdr:rowOff>
                  </to>
                </anchor>
              </controlPr>
            </control>
          </mc:Choice>
        </mc:AlternateContent>
        <mc:AlternateContent xmlns:mc="http://schemas.openxmlformats.org/markup-compatibility/2006">
          <mc:Choice Requires="x14">
            <control shapeId="13037" r:id="rId394" name="Button 749">
              <controlPr defaultSize="0" print="0" autoFill="0" autoPict="0" macro="[0]!Module2AutoFitCellsSafB">
                <anchor moveWithCells="1" sizeWithCells="1">
                  <from>
                    <xdr:col>3</xdr:col>
                    <xdr:colOff>28575</xdr:colOff>
                    <xdr:row>209</xdr:row>
                    <xdr:rowOff>123825</xdr:rowOff>
                  </from>
                  <to>
                    <xdr:col>5</xdr:col>
                    <xdr:colOff>809625</xdr:colOff>
                    <xdr:row>212</xdr:row>
                    <xdr:rowOff>0</xdr:rowOff>
                  </to>
                </anchor>
              </controlPr>
            </control>
          </mc:Choice>
        </mc:AlternateContent>
        <mc:AlternateContent xmlns:mc="http://schemas.openxmlformats.org/markup-compatibility/2006">
          <mc:Choice Requires="x14">
            <control shapeId="13061" r:id="rId395" name="Drop Down 773">
              <controlPr defaultSize="0" autoLine="0" autoPict="0">
                <anchor moveWithCells="1" sizeWithCells="1">
                  <from>
                    <xdr:col>3</xdr:col>
                    <xdr:colOff>47625</xdr:colOff>
                    <xdr:row>283</xdr:row>
                    <xdr:rowOff>28575</xdr:rowOff>
                  </from>
                  <to>
                    <xdr:col>7</xdr:col>
                    <xdr:colOff>781050</xdr:colOff>
                    <xdr:row>283</xdr:row>
                    <xdr:rowOff>333375</xdr:rowOff>
                  </to>
                </anchor>
              </controlPr>
            </control>
          </mc:Choice>
        </mc:AlternateContent>
        <mc:AlternateContent xmlns:mc="http://schemas.openxmlformats.org/markup-compatibility/2006">
          <mc:Choice Requires="x14">
            <control shapeId="13062" r:id="rId396" name="Drop Down 774">
              <controlPr defaultSize="0" autoLine="0" autoPict="0">
                <anchor moveWithCells="1" sizeWithCells="1">
                  <from>
                    <xdr:col>13</xdr:col>
                    <xdr:colOff>38100</xdr:colOff>
                    <xdr:row>283</xdr:row>
                    <xdr:rowOff>38100</xdr:rowOff>
                  </from>
                  <to>
                    <xdr:col>13</xdr:col>
                    <xdr:colOff>828675</xdr:colOff>
                    <xdr:row>283</xdr:row>
                    <xdr:rowOff>447675</xdr:rowOff>
                  </to>
                </anchor>
              </controlPr>
            </control>
          </mc:Choice>
        </mc:AlternateContent>
        <mc:AlternateContent xmlns:mc="http://schemas.openxmlformats.org/markup-compatibility/2006">
          <mc:Choice Requires="x14">
            <control shapeId="13064" r:id="rId397" name="Drop Down 776">
              <controlPr defaultSize="0" autoLine="0" autoPict="0">
                <anchor moveWithCells="1" sizeWithCells="1">
                  <from>
                    <xdr:col>3</xdr:col>
                    <xdr:colOff>47625</xdr:colOff>
                    <xdr:row>283</xdr:row>
                    <xdr:rowOff>28575</xdr:rowOff>
                  </from>
                  <to>
                    <xdr:col>7</xdr:col>
                    <xdr:colOff>781050</xdr:colOff>
                    <xdr:row>283</xdr:row>
                    <xdr:rowOff>333375</xdr:rowOff>
                  </to>
                </anchor>
              </controlPr>
            </control>
          </mc:Choice>
        </mc:AlternateContent>
        <mc:AlternateContent xmlns:mc="http://schemas.openxmlformats.org/markup-compatibility/2006">
          <mc:Choice Requires="x14">
            <control shapeId="13065" r:id="rId398" name="Drop Down 777">
              <controlPr defaultSize="0" autoLine="0" autoPict="0">
                <anchor moveWithCells="1" sizeWithCells="1">
                  <from>
                    <xdr:col>13</xdr:col>
                    <xdr:colOff>38100</xdr:colOff>
                    <xdr:row>283</xdr:row>
                    <xdr:rowOff>38100</xdr:rowOff>
                  </from>
                  <to>
                    <xdr:col>13</xdr:col>
                    <xdr:colOff>828675</xdr:colOff>
                    <xdr:row>283</xdr:row>
                    <xdr:rowOff>447675</xdr:rowOff>
                  </to>
                </anchor>
              </controlPr>
            </control>
          </mc:Choice>
        </mc:AlternateContent>
        <mc:AlternateContent xmlns:mc="http://schemas.openxmlformats.org/markup-compatibility/2006">
          <mc:Choice Requires="x14">
            <control shapeId="13067" r:id="rId399" name="Drop Down 779">
              <controlPr defaultSize="0" autoLine="0" autoPict="0">
                <anchor moveWithCells="1" sizeWithCells="1">
                  <from>
                    <xdr:col>3</xdr:col>
                    <xdr:colOff>47625</xdr:colOff>
                    <xdr:row>283</xdr:row>
                    <xdr:rowOff>28575</xdr:rowOff>
                  </from>
                  <to>
                    <xdr:col>7</xdr:col>
                    <xdr:colOff>781050</xdr:colOff>
                    <xdr:row>283</xdr:row>
                    <xdr:rowOff>333375</xdr:rowOff>
                  </to>
                </anchor>
              </controlPr>
            </control>
          </mc:Choice>
        </mc:AlternateContent>
        <mc:AlternateContent xmlns:mc="http://schemas.openxmlformats.org/markup-compatibility/2006">
          <mc:Choice Requires="x14">
            <control shapeId="13068" r:id="rId400" name="Drop Down 780">
              <controlPr defaultSize="0" autoLine="0" autoPict="0">
                <anchor moveWithCells="1" sizeWithCells="1">
                  <from>
                    <xdr:col>12</xdr:col>
                    <xdr:colOff>57150</xdr:colOff>
                    <xdr:row>283</xdr:row>
                    <xdr:rowOff>38100</xdr:rowOff>
                  </from>
                  <to>
                    <xdr:col>14</xdr:col>
                    <xdr:colOff>0</xdr:colOff>
                    <xdr:row>283</xdr:row>
                    <xdr:rowOff>447675</xdr:rowOff>
                  </to>
                </anchor>
              </controlPr>
            </control>
          </mc:Choice>
        </mc:AlternateContent>
        <mc:AlternateContent xmlns:mc="http://schemas.openxmlformats.org/markup-compatibility/2006">
          <mc:Choice Requires="x14">
            <control shapeId="13069" r:id="rId401" name="Drop Down 781">
              <controlPr defaultSize="0" autoLine="0" autoPict="0">
                <anchor moveWithCells="1" sizeWithCells="1">
                  <from>
                    <xdr:col>10</xdr:col>
                    <xdr:colOff>38100</xdr:colOff>
                    <xdr:row>283</xdr:row>
                    <xdr:rowOff>38100</xdr:rowOff>
                  </from>
                  <to>
                    <xdr:col>12</xdr:col>
                    <xdr:colOff>0</xdr:colOff>
                    <xdr:row>283</xdr:row>
                    <xdr:rowOff>447675</xdr:rowOff>
                  </to>
                </anchor>
              </controlPr>
            </control>
          </mc:Choice>
        </mc:AlternateContent>
        <mc:AlternateContent xmlns:mc="http://schemas.openxmlformats.org/markup-compatibility/2006">
          <mc:Choice Requires="x14">
            <control shapeId="13076" r:id="rId402" name="Drop Down 788">
              <controlPr defaultSize="0" autoLine="0" autoPict="0">
                <anchor moveWithCells="1" sizeWithCells="1">
                  <from>
                    <xdr:col>3</xdr:col>
                    <xdr:colOff>47625</xdr:colOff>
                    <xdr:row>292</xdr:row>
                    <xdr:rowOff>28575</xdr:rowOff>
                  </from>
                  <to>
                    <xdr:col>7</xdr:col>
                    <xdr:colOff>781050</xdr:colOff>
                    <xdr:row>292</xdr:row>
                    <xdr:rowOff>333375</xdr:rowOff>
                  </to>
                </anchor>
              </controlPr>
            </control>
          </mc:Choice>
        </mc:AlternateContent>
        <mc:AlternateContent xmlns:mc="http://schemas.openxmlformats.org/markup-compatibility/2006">
          <mc:Choice Requires="x14">
            <control shapeId="13077" r:id="rId403" name="Drop Down 789">
              <controlPr defaultSize="0" autoLine="0" autoPict="0">
                <anchor moveWithCells="1" sizeWithCells="1">
                  <from>
                    <xdr:col>12</xdr:col>
                    <xdr:colOff>57150</xdr:colOff>
                    <xdr:row>292</xdr:row>
                    <xdr:rowOff>38100</xdr:rowOff>
                  </from>
                  <to>
                    <xdr:col>14</xdr:col>
                    <xdr:colOff>0</xdr:colOff>
                    <xdr:row>292</xdr:row>
                    <xdr:rowOff>447675</xdr:rowOff>
                  </to>
                </anchor>
              </controlPr>
            </control>
          </mc:Choice>
        </mc:AlternateContent>
        <mc:AlternateContent xmlns:mc="http://schemas.openxmlformats.org/markup-compatibility/2006">
          <mc:Choice Requires="x14">
            <control shapeId="13078" r:id="rId404" name="Drop Down 790">
              <controlPr defaultSize="0" autoLine="0" autoPict="0">
                <anchor moveWithCells="1" sizeWithCells="1">
                  <from>
                    <xdr:col>10</xdr:col>
                    <xdr:colOff>38100</xdr:colOff>
                    <xdr:row>292</xdr:row>
                    <xdr:rowOff>38100</xdr:rowOff>
                  </from>
                  <to>
                    <xdr:col>12</xdr:col>
                    <xdr:colOff>0</xdr:colOff>
                    <xdr:row>292</xdr:row>
                    <xdr:rowOff>447675</xdr:rowOff>
                  </to>
                </anchor>
              </controlPr>
            </control>
          </mc:Choice>
        </mc:AlternateContent>
        <mc:AlternateContent xmlns:mc="http://schemas.openxmlformats.org/markup-compatibility/2006">
          <mc:Choice Requires="x14">
            <control shapeId="13082" r:id="rId405" name="Drop Down 794">
              <controlPr defaultSize="0" autoLine="0" autoPict="0">
                <anchor moveWithCells="1" sizeWithCells="1">
                  <from>
                    <xdr:col>3</xdr:col>
                    <xdr:colOff>47625</xdr:colOff>
                    <xdr:row>293</xdr:row>
                    <xdr:rowOff>28575</xdr:rowOff>
                  </from>
                  <to>
                    <xdr:col>7</xdr:col>
                    <xdr:colOff>781050</xdr:colOff>
                    <xdr:row>293</xdr:row>
                    <xdr:rowOff>333375</xdr:rowOff>
                  </to>
                </anchor>
              </controlPr>
            </control>
          </mc:Choice>
        </mc:AlternateContent>
        <mc:AlternateContent xmlns:mc="http://schemas.openxmlformats.org/markup-compatibility/2006">
          <mc:Choice Requires="x14">
            <control shapeId="13083" r:id="rId406" name="Drop Down 795">
              <controlPr defaultSize="0" autoLine="0" autoPict="0">
                <anchor moveWithCells="1" sizeWithCells="1">
                  <from>
                    <xdr:col>12</xdr:col>
                    <xdr:colOff>57150</xdr:colOff>
                    <xdr:row>293</xdr:row>
                    <xdr:rowOff>38100</xdr:rowOff>
                  </from>
                  <to>
                    <xdr:col>14</xdr:col>
                    <xdr:colOff>0</xdr:colOff>
                    <xdr:row>293</xdr:row>
                    <xdr:rowOff>447675</xdr:rowOff>
                  </to>
                </anchor>
              </controlPr>
            </control>
          </mc:Choice>
        </mc:AlternateContent>
        <mc:AlternateContent xmlns:mc="http://schemas.openxmlformats.org/markup-compatibility/2006">
          <mc:Choice Requires="x14">
            <control shapeId="13084" r:id="rId407" name="Drop Down 796">
              <controlPr defaultSize="0" autoLine="0" autoPict="0">
                <anchor moveWithCells="1" sizeWithCells="1">
                  <from>
                    <xdr:col>10</xdr:col>
                    <xdr:colOff>38100</xdr:colOff>
                    <xdr:row>293</xdr:row>
                    <xdr:rowOff>38100</xdr:rowOff>
                  </from>
                  <to>
                    <xdr:col>12</xdr:col>
                    <xdr:colOff>0</xdr:colOff>
                    <xdr:row>293</xdr:row>
                    <xdr:rowOff>447675</xdr:rowOff>
                  </to>
                </anchor>
              </controlPr>
            </control>
          </mc:Choice>
        </mc:AlternateContent>
        <mc:AlternateContent xmlns:mc="http://schemas.openxmlformats.org/markup-compatibility/2006">
          <mc:Choice Requires="x14">
            <control shapeId="13085" r:id="rId408" name="Drop Down 797">
              <controlPr defaultSize="0" autoLine="0" autoPict="0">
                <anchor moveWithCells="1" sizeWithCells="1">
                  <from>
                    <xdr:col>3</xdr:col>
                    <xdr:colOff>47625</xdr:colOff>
                    <xdr:row>294</xdr:row>
                    <xdr:rowOff>28575</xdr:rowOff>
                  </from>
                  <to>
                    <xdr:col>7</xdr:col>
                    <xdr:colOff>781050</xdr:colOff>
                    <xdr:row>294</xdr:row>
                    <xdr:rowOff>333375</xdr:rowOff>
                  </to>
                </anchor>
              </controlPr>
            </control>
          </mc:Choice>
        </mc:AlternateContent>
        <mc:AlternateContent xmlns:mc="http://schemas.openxmlformats.org/markup-compatibility/2006">
          <mc:Choice Requires="x14">
            <control shapeId="13086" r:id="rId409" name="Drop Down 798">
              <controlPr defaultSize="0" autoLine="0" autoPict="0">
                <anchor moveWithCells="1" sizeWithCells="1">
                  <from>
                    <xdr:col>12</xdr:col>
                    <xdr:colOff>57150</xdr:colOff>
                    <xdr:row>294</xdr:row>
                    <xdr:rowOff>38100</xdr:rowOff>
                  </from>
                  <to>
                    <xdr:col>14</xdr:col>
                    <xdr:colOff>0</xdr:colOff>
                    <xdr:row>294</xdr:row>
                    <xdr:rowOff>447675</xdr:rowOff>
                  </to>
                </anchor>
              </controlPr>
            </control>
          </mc:Choice>
        </mc:AlternateContent>
        <mc:AlternateContent xmlns:mc="http://schemas.openxmlformats.org/markup-compatibility/2006">
          <mc:Choice Requires="x14">
            <control shapeId="13087" r:id="rId410" name="Drop Down 799">
              <controlPr defaultSize="0" autoLine="0" autoPict="0">
                <anchor moveWithCells="1" sizeWithCells="1">
                  <from>
                    <xdr:col>10</xdr:col>
                    <xdr:colOff>38100</xdr:colOff>
                    <xdr:row>294</xdr:row>
                    <xdr:rowOff>38100</xdr:rowOff>
                  </from>
                  <to>
                    <xdr:col>12</xdr:col>
                    <xdr:colOff>0</xdr:colOff>
                    <xdr:row>294</xdr:row>
                    <xdr:rowOff>447675</xdr:rowOff>
                  </to>
                </anchor>
              </controlPr>
            </control>
          </mc:Choice>
        </mc:AlternateContent>
        <mc:AlternateContent xmlns:mc="http://schemas.openxmlformats.org/markup-compatibility/2006">
          <mc:Choice Requires="x14">
            <control shapeId="13088" r:id="rId411" name="Drop Down 800">
              <controlPr defaultSize="0" autoLine="0" autoPict="0">
                <anchor moveWithCells="1" sizeWithCells="1">
                  <from>
                    <xdr:col>3</xdr:col>
                    <xdr:colOff>47625</xdr:colOff>
                    <xdr:row>295</xdr:row>
                    <xdr:rowOff>28575</xdr:rowOff>
                  </from>
                  <to>
                    <xdr:col>7</xdr:col>
                    <xdr:colOff>781050</xdr:colOff>
                    <xdr:row>295</xdr:row>
                    <xdr:rowOff>333375</xdr:rowOff>
                  </to>
                </anchor>
              </controlPr>
            </control>
          </mc:Choice>
        </mc:AlternateContent>
        <mc:AlternateContent xmlns:mc="http://schemas.openxmlformats.org/markup-compatibility/2006">
          <mc:Choice Requires="x14">
            <control shapeId="13089" r:id="rId412" name="Drop Down 801">
              <controlPr defaultSize="0" autoLine="0" autoPict="0">
                <anchor moveWithCells="1" sizeWithCells="1">
                  <from>
                    <xdr:col>12</xdr:col>
                    <xdr:colOff>57150</xdr:colOff>
                    <xdr:row>295</xdr:row>
                    <xdr:rowOff>38100</xdr:rowOff>
                  </from>
                  <to>
                    <xdr:col>14</xdr:col>
                    <xdr:colOff>0</xdr:colOff>
                    <xdr:row>295</xdr:row>
                    <xdr:rowOff>447675</xdr:rowOff>
                  </to>
                </anchor>
              </controlPr>
            </control>
          </mc:Choice>
        </mc:AlternateContent>
        <mc:AlternateContent xmlns:mc="http://schemas.openxmlformats.org/markup-compatibility/2006">
          <mc:Choice Requires="x14">
            <control shapeId="13090" r:id="rId413" name="Drop Down 802">
              <controlPr defaultSize="0" autoLine="0" autoPict="0">
                <anchor moveWithCells="1" sizeWithCells="1">
                  <from>
                    <xdr:col>10</xdr:col>
                    <xdr:colOff>38100</xdr:colOff>
                    <xdr:row>295</xdr:row>
                    <xdr:rowOff>38100</xdr:rowOff>
                  </from>
                  <to>
                    <xdr:col>12</xdr:col>
                    <xdr:colOff>0</xdr:colOff>
                    <xdr:row>295</xdr:row>
                    <xdr:rowOff>447675</xdr:rowOff>
                  </to>
                </anchor>
              </controlPr>
            </control>
          </mc:Choice>
        </mc:AlternateContent>
        <mc:AlternateContent xmlns:mc="http://schemas.openxmlformats.org/markup-compatibility/2006">
          <mc:Choice Requires="x14">
            <control shapeId="13091" r:id="rId414" name="Drop Down 803">
              <controlPr defaultSize="0" autoLine="0" autoPict="0">
                <anchor moveWithCells="1" sizeWithCells="1">
                  <from>
                    <xdr:col>3</xdr:col>
                    <xdr:colOff>47625</xdr:colOff>
                    <xdr:row>296</xdr:row>
                    <xdr:rowOff>28575</xdr:rowOff>
                  </from>
                  <to>
                    <xdr:col>7</xdr:col>
                    <xdr:colOff>781050</xdr:colOff>
                    <xdr:row>296</xdr:row>
                    <xdr:rowOff>333375</xdr:rowOff>
                  </to>
                </anchor>
              </controlPr>
            </control>
          </mc:Choice>
        </mc:AlternateContent>
        <mc:AlternateContent xmlns:mc="http://schemas.openxmlformats.org/markup-compatibility/2006">
          <mc:Choice Requires="x14">
            <control shapeId="13092" r:id="rId415" name="Drop Down 804">
              <controlPr defaultSize="0" autoLine="0" autoPict="0">
                <anchor moveWithCells="1" sizeWithCells="1">
                  <from>
                    <xdr:col>12</xdr:col>
                    <xdr:colOff>57150</xdr:colOff>
                    <xdr:row>296</xdr:row>
                    <xdr:rowOff>38100</xdr:rowOff>
                  </from>
                  <to>
                    <xdr:col>14</xdr:col>
                    <xdr:colOff>0</xdr:colOff>
                    <xdr:row>296</xdr:row>
                    <xdr:rowOff>447675</xdr:rowOff>
                  </to>
                </anchor>
              </controlPr>
            </control>
          </mc:Choice>
        </mc:AlternateContent>
        <mc:AlternateContent xmlns:mc="http://schemas.openxmlformats.org/markup-compatibility/2006">
          <mc:Choice Requires="x14">
            <control shapeId="13093" r:id="rId416" name="Drop Down 805">
              <controlPr defaultSize="0" autoLine="0" autoPict="0">
                <anchor moveWithCells="1" sizeWithCells="1">
                  <from>
                    <xdr:col>10</xdr:col>
                    <xdr:colOff>38100</xdr:colOff>
                    <xdr:row>296</xdr:row>
                    <xdr:rowOff>38100</xdr:rowOff>
                  </from>
                  <to>
                    <xdr:col>12</xdr:col>
                    <xdr:colOff>0</xdr:colOff>
                    <xdr:row>296</xdr:row>
                    <xdr:rowOff>447675</xdr:rowOff>
                  </to>
                </anchor>
              </controlPr>
            </control>
          </mc:Choice>
        </mc:AlternateContent>
        <mc:AlternateContent xmlns:mc="http://schemas.openxmlformats.org/markup-compatibility/2006">
          <mc:Choice Requires="x14">
            <control shapeId="13094" r:id="rId417" name="Drop Down 806">
              <controlPr defaultSize="0" autoLine="0" autoPict="0">
                <anchor moveWithCells="1" sizeWithCells="1">
                  <from>
                    <xdr:col>3</xdr:col>
                    <xdr:colOff>47625</xdr:colOff>
                    <xdr:row>297</xdr:row>
                    <xdr:rowOff>28575</xdr:rowOff>
                  </from>
                  <to>
                    <xdr:col>7</xdr:col>
                    <xdr:colOff>781050</xdr:colOff>
                    <xdr:row>297</xdr:row>
                    <xdr:rowOff>333375</xdr:rowOff>
                  </to>
                </anchor>
              </controlPr>
            </control>
          </mc:Choice>
        </mc:AlternateContent>
        <mc:AlternateContent xmlns:mc="http://schemas.openxmlformats.org/markup-compatibility/2006">
          <mc:Choice Requires="x14">
            <control shapeId="13095" r:id="rId418" name="Drop Down 807">
              <controlPr defaultSize="0" autoLine="0" autoPict="0">
                <anchor moveWithCells="1" sizeWithCells="1">
                  <from>
                    <xdr:col>12</xdr:col>
                    <xdr:colOff>57150</xdr:colOff>
                    <xdr:row>297</xdr:row>
                    <xdr:rowOff>38100</xdr:rowOff>
                  </from>
                  <to>
                    <xdr:col>14</xdr:col>
                    <xdr:colOff>0</xdr:colOff>
                    <xdr:row>297</xdr:row>
                    <xdr:rowOff>447675</xdr:rowOff>
                  </to>
                </anchor>
              </controlPr>
            </control>
          </mc:Choice>
        </mc:AlternateContent>
        <mc:AlternateContent xmlns:mc="http://schemas.openxmlformats.org/markup-compatibility/2006">
          <mc:Choice Requires="x14">
            <control shapeId="13096" r:id="rId419" name="Drop Down 808">
              <controlPr defaultSize="0" autoLine="0" autoPict="0">
                <anchor moveWithCells="1" sizeWithCells="1">
                  <from>
                    <xdr:col>10</xdr:col>
                    <xdr:colOff>38100</xdr:colOff>
                    <xdr:row>297</xdr:row>
                    <xdr:rowOff>38100</xdr:rowOff>
                  </from>
                  <to>
                    <xdr:col>12</xdr:col>
                    <xdr:colOff>0</xdr:colOff>
                    <xdr:row>297</xdr:row>
                    <xdr:rowOff>447675</xdr:rowOff>
                  </to>
                </anchor>
              </controlPr>
            </control>
          </mc:Choice>
        </mc:AlternateContent>
        <mc:AlternateContent xmlns:mc="http://schemas.openxmlformats.org/markup-compatibility/2006">
          <mc:Choice Requires="x14">
            <control shapeId="13097" r:id="rId420" name="Drop Down 809">
              <controlPr defaultSize="0" autoLine="0" autoPict="0">
                <anchor moveWithCells="1" sizeWithCells="1">
                  <from>
                    <xdr:col>3</xdr:col>
                    <xdr:colOff>47625</xdr:colOff>
                    <xdr:row>298</xdr:row>
                    <xdr:rowOff>28575</xdr:rowOff>
                  </from>
                  <to>
                    <xdr:col>7</xdr:col>
                    <xdr:colOff>781050</xdr:colOff>
                    <xdr:row>298</xdr:row>
                    <xdr:rowOff>333375</xdr:rowOff>
                  </to>
                </anchor>
              </controlPr>
            </control>
          </mc:Choice>
        </mc:AlternateContent>
        <mc:AlternateContent xmlns:mc="http://schemas.openxmlformats.org/markup-compatibility/2006">
          <mc:Choice Requires="x14">
            <control shapeId="13098" r:id="rId421" name="Drop Down 810">
              <controlPr defaultSize="0" autoLine="0" autoPict="0">
                <anchor moveWithCells="1" sizeWithCells="1">
                  <from>
                    <xdr:col>12</xdr:col>
                    <xdr:colOff>57150</xdr:colOff>
                    <xdr:row>298</xdr:row>
                    <xdr:rowOff>38100</xdr:rowOff>
                  </from>
                  <to>
                    <xdr:col>14</xdr:col>
                    <xdr:colOff>0</xdr:colOff>
                    <xdr:row>298</xdr:row>
                    <xdr:rowOff>447675</xdr:rowOff>
                  </to>
                </anchor>
              </controlPr>
            </control>
          </mc:Choice>
        </mc:AlternateContent>
        <mc:AlternateContent xmlns:mc="http://schemas.openxmlformats.org/markup-compatibility/2006">
          <mc:Choice Requires="x14">
            <control shapeId="13099" r:id="rId422" name="Drop Down 811">
              <controlPr defaultSize="0" autoLine="0" autoPict="0">
                <anchor moveWithCells="1" sizeWithCells="1">
                  <from>
                    <xdr:col>10</xdr:col>
                    <xdr:colOff>38100</xdr:colOff>
                    <xdr:row>298</xdr:row>
                    <xdr:rowOff>38100</xdr:rowOff>
                  </from>
                  <to>
                    <xdr:col>12</xdr:col>
                    <xdr:colOff>0</xdr:colOff>
                    <xdr:row>298</xdr:row>
                    <xdr:rowOff>447675</xdr:rowOff>
                  </to>
                </anchor>
              </controlPr>
            </control>
          </mc:Choice>
        </mc:AlternateContent>
        <mc:AlternateContent xmlns:mc="http://schemas.openxmlformats.org/markup-compatibility/2006">
          <mc:Choice Requires="x14">
            <control shapeId="13100" r:id="rId423" name="Drop Down 812">
              <controlPr defaultSize="0" autoLine="0" autoPict="0">
                <anchor moveWithCells="1" sizeWithCells="1">
                  <from>
                    <xdr:col>3</xdr:col>
                    <xdr:colOff>47625</xdr:colOff>
                    <xdr:row>299</xdr:row>
                    <xdr:rowOff>28575</xdr:rowOff>
                  </from>
                  <to>
                    <xdr:col>7</xdr:col>
                    <xdr:colOff>781050</xdr:colOff>
                    <xdr:row>299</xdr:row>
                    <xdr:rowOff>333375</xdr:rowOff>
                  </to>
                </anchor>
              </controlPr>
            </control>
          </mc:Choice>
        </mc:AlternateContent>
        <mc:AlternateContent xmlns:mc="http://schemas.openxmlformats.org/markup-compatibility/2006">
          <mc:Choice Requires="x14">
            <control shapeId="13101" r:id="rId424" name="Drop Down 813">
              <controlPr defaultSize="0" autoLine="0" autoPict="0">
                <anchor moveWithCells="1" sizeWithCells="1">
                  <from>
                    <xdr:col>12</xdr:col>
                    <xdr:colOff>57150</xdr:colOff>
                    <xdr:row>299</xdr:row>
                    <xdr:rowOff>38100</xdr:rowOff>
                  </from>
                  <to>
                    <xdr:col>14</xdr:col>
                    <xdr:colOff>0</xdr:colOff>
                    <xdr:row>299</xdr:row>
                    <xdr:rowOff>447675</xdr:rowOff>
                  </to>
                </anchor>
              </controlPr>
            </control>
          </mc:Choice>
        </mc:AlternateContent>
        <mc:AlternateContent xmlns:mc="http://schemas.openxmlformats.org/markup-compatibility/2006">
          <mc:Choice Requires="x14">
            <control shapeId="13102" r:id="rId425" name="Drop Down 814">
              <controlPr defaultSize="0" autoLine="0" autoPict="0">
                <anchor moveWithCells="1" sizeWithCells="1">
                  <from>
                    <xdr:col>10</xdr:col>
                    <xdr:colOff>38100</xdr:colOff>
                    <xdr:row>299</xdr:row>
                    <xdr:rowOff>38100</xdr:rowOff>
                  </from>
                  <to>
                    <xdr:col>12</xdr:col>
                    <xdr:colOff>0</xdr:colOff>
                    <xdr:row>299</xdr:row>
                    <xdr:rowOff>447675</xdr:rowOff>
                  </to>
                </anchor>
              </controlPr>
            </control>
          </mc:Choice>
        </mc:AlternateContent>
        <mc:AlternateContent xmlns:mc="http://schemas.openxmlformats.org/markup-compatibility/2006">
          <mc:Choice Requires="x14">
            <control shapeId="13106" r:id="rId426" name="Drop Down 818">
              <controlPr defaultSize="0" autoLine="0" autoPict="0">
                <anchor moveWithCells="1" sizeWithCells="1">
                  <from>
                    <xdr:col>3</xdr:col>
                    <xdr:colOff>47625</xdr:colOff>
                    <xdr:row>300</xdr:row>
                    <xdr:rowOff>28575</xdr:rowOff>
                  </from>
                  <to>
                    <xdr:col>7</xdr:col>
                    <xdr:colOff>781050</xdr:colOff>
                    <xdr:row>300</xdr:row>
                    <xdr:rowOff>333375</xdr:rowOff>
                  </to>
                </anchor>
              </controlPr>
            </control>
          </mc:Choice>
        </mc:AlternateContent>
        <mc:AlternateContent xmlns:mc="http://schemas.openxmlformats.org/markup-compatibility/2006">
          <mc:Choice Requires="x14">
            <control shapeId="13107" r:id="rId427" name="Drop Down 819">
              <controlPr defaultSize="0" autoLine="0" autoPict="0">
                <anchor moveWithCells="1" sizeWithCells="1">
                  <from>
                    <xdr:col>12</xdr:col>
                    <xdr:colOff>57150</xdr:colOff>
                    <xdr:row>300</xdr:row>
                    <xdr:rowOff>38100</xdr:rowOff>
                  </from>
                  <to>
                    <xdr:col>14</xdr:col>
                    <xdr:colOff>0</xdr:colOff>
                    <xdr:row>300</xdr:row>
                    <xdr:rowOff>447675</xdr:rowOff>
                  </to>
                </anchor>
              </controlPr>
            </control>
          </mc:Choice>
        </mc:AlternateContent>
        <mc:AlternateContent xmlns:mc="http://schemas.openxmlformats.org/markup-compatibility/2006">
          <mc:Choice Requires="x14">
            <control shapeId="13108" r:id="rId428" name="Drop Down 820">
              <controlPr defaultSize="0" autoLine="0" autoPict="0">
                <anchor moveWithCells="1" sizeWithCells="1">
                  <from>
                    <xdr:col>10</xdr:col>
                    <xdr:colOff>38100</xdr:colOff>
                    <xdr:row>300</xdr:row>
                    <xdr:rowOff>38100</xdr:rowOff>
                  </from>
                  <to>
                    <xdr:col>12</xdr:col>
                    <xdr:colOff>0</xdr:colOff>
                    <xdr:row>300</xdr:row>
                    <xdr:rowOff>447675</xdr:rowOff>
                  </to>
                </anchor>
              </controlPr>
            </control>
          </mc:Choice>
        </mc:AlternateContent>
        <mc:AlternateContent xmlns:mc="http://schemas.openxmlformats.org/markup-compatibility/2006">
          <mc:Choice Requires="x14">
            <control shapeId="13109" r:id="rId429" name="Button 821">
              <controlPr defaultSize="0" print="0" autoFill="0" autoPict="0" macro="[0]!Module2AutoFitCellsSafC">
                <anchor moveWithCells="1" sizeWithCells="1">
                  <from>
                    <xdr:col>3</xdr:col>
                    <xdr:colOff>0</xdr:colOff>
                    <xdr:row>304</xdr:row>
                    <xdr:rowOff>114300</xdr:rowOff>
                  </from>
                  <to>
                    <xdr:col>5</xdr:col>
                    <xdr:colOff>781050</xdr:colOff>
                    <xdr:row>306</xdr:row>
                    <xdr:rowOff>180975</xdr:rowOff>
                  </to>
                </anchor>
              </controlPr>
            </control>
          </mc:Choice>
        </mc:AlternateContent>
        <mc:AlternateContent xmlns:mc="http://schemas.openxmlformats.org/markup-compatibility/2006">
          <mc:Choice Requires="x14">
            <control shapeId="13110" r:id="rId430" name="Drop Down 822">
              <controlPr defaultSize="0" autoLine="0" autoPict="0">
                <anchor moveWithCells="1" sizeWithCells="1">
                  <from>
                    <xdr:col>3</xdr:col>
                    <xdr:colOff>47625</xdr:colOff>
                    <xdr:row>375</xdr:row>
                    <xdr:rowOff>28575</xdr:rowOff>
                  </from>
                  <to>
                    <xdr:col>7</xdr:col>
                    <xdr:colOff>781050</xdr:colOff>
                    <xdr:row>375</xdr:row>
                    <xdr:rowOff>333375</xdr:rowOff>
                  </to>
                </anchor>
              </controlPr>
            </control>
          </mc:Choice>
        </mc:AlternateContent>
        <mc:AlternateContent xmlns:mc="http://schemas.openxmlformats.org/markup-compatibility/2006">
          <mc:Choice Requires="x14">
            <control shapeId="13111" r:id="rId431" name="Drop Down 823">
              <controlPr defaultSize="0" autoLine="0" autoPict="0">
                <anchor moveWithCells="1" sizeWithCells="1">
                  <from>
                    <xdr:col>12</xdr:col>
                    <xdr:colOff>57150</xdr:colOff>
                    <xdr:row>375</xdr:row>
                    <xdr:rowOff>38100</xdr:rowOff>
                  </from>
                  <to>
                    <xdr:col>14</xdr:col>
                    <xdr:colOff>0</xdr:colOff>
                    <xdr:row>375</xdr:row>
                    <xdr:rowOff>447675</xdr:rowOff>
                  </to>
                </anchor>
              </controlPr>
            </control>
          </mc:Choice>
        </mc:AlternateContent>
        <mc:AlternateContent xmlns:mc="http://schemas.openxmlformats.org/markup-compatibility/2006">
          <mc:Choice Requires="x14">
            <control shapeId="13112" r:id="rId432" name="Drop Down 824">
              <controlPr defaultSize="0" autoLine="0" autoPict="0">
                <anchor moveWithCells="1" sizeWithCells="1">
                  <from>
                    <xdr:col>10</xdr:col>
                    <xdr:colOff>38100</xdr:colOff>
                    <xdr:row>375</xdr:row>
                    <xdr:rowOff>38100</xdr:rowOff>
                  </from>
                  <to>
                    <xdr:col>12</xdr:col>
                    <xdr:colOff>0</xdr:colOff>
                    <xdr:row>375</xdr:row>
                    <xdr:rowOff>447675</xdr:rowOff>
                  </to>
                </anchor>
              </controlPr>
            </control>
          </mc:Choice>
        </mc:AlternateContent>
        <mc:AlternateContent xmlns:mc="http://schemas.openxmlformats.org/markup-compatibility/2006">
          <mc:Choice Requires="x14">
            <control shapeId="13116" r:id="rId433" name="Drop Down 828">
              <controlPr defaultSize="0" autoLine="0" autoPict="0">
                <anchor moveWithCells="1" sizeWithCells="1">
                  <from>
                    <xdr:col>3</xdr:col>
                    <xdr:colOff>47625</xdr:colOff>
                    <xdr:row>372</xdr:row>
                    <xdr:rowOff>28575</xdr:rowOff>
                  </from>
                  <to>
                    <xdr:col>7</xdr:col>
                    <xdr:colOff>781050</xdr:colOff>
                    <xdr:row>372</xdr:row>
                    <xdr:rowOff>333375</xdr:rowOff>
                  </to>
                </anchor>
              </controlPr>
            </control>
          </mc:Choice>
        </mc:AlternateContent>
        <mc:AlternateContent xmlns:mc="http://schemas.openxmlformats.org/markup-compatibility/2006">
          <mc:Choice Requires="x14">
            <control shapeId="13117" r:id="rId434" name="Drop Down 829">
              <controlPr defaultSize="0" autoLine="0" autoPict="0">
                <anchor moveWithCells="1" sizeWithCells="1">
                  <from>
                    <xdr:col>12</xdr:col>
                    <xdr:colOff>57150</xdr:colOff>
                    <xdr:row>372</xdr:row>
                    <xdr:rowOff>38100</xdr:rowOff>
                  </from>
                  <to>
                    <xdr:col>14</xdr:col>
                    <xdr:colOff>0</xdr:colOff>
                    <xdr:row>372</xdr:row>
                    <xdr:rowOff>447675</xdr:rowOff>
                  </to>
                </anchor>
              </controlPr>
            </control>
          </mc:Choice>
        </mc:AlternateContent>
        <mc:AlternateContent xmlns:mc="http://schemas.openxmlformats.org/markup-compatibility/2006">
          <mc:Choice Requires="x14">
            <control shapeId="13118" r:id="rId435" name="Drop Down 830">
              <controlPr defaultSize="0" autoLine="0" autoPict="0">
                <anchor moveWithCells="1" sizeWithCells="1">
                  <from>
                    <xdr:col>10</xdr:col>
                    <xdr:colOff>38100</xdr:colOff>
                    <xdr:row>372</xdr:row>
                    <xdr:rowOff>38100</xdr:rowOff>
                  </from>
                  <to>
                    <xdr:col>12</xdr:col>
                    <xdr:colOff>0</xdr:colOff>
                    <xdr:row>372</xdr:row>
                    <xdr:rowOff>447675</xdr:rowOff>
                  </to>
                </anchor>
              </controlPr>
            </control>
          </mc:Choice>
        </mc:AlternateContent>
        <mc:AlternateContent xmlns:mc="http://schemas.openxmlformats.org/markup-compatibility/2006">
          <mc:Choice Requires="x14">
            <control shapeId="13119" r:id="rId436" name="Drop Down 831">
              <controlPr defaultSize="0" autoLine="0" autoPict="0">
                <anchor moveWithCells="1" sizeWithCells="1">
                  <from>
                    <xdr:col>3</xdr:col>
                    <xdr:colOff>47625</xdr:colOff>
                    <xdr:row>371</xdr:row>
                    <xdr:rowOff>28575</xdr:rowOff>
                  </from>
                  <to>
                    <xdr:col>7</xdr:col>
                    <xdr:colOff>781050</xdr:colOff>
                    <xdr:row>371</xdr:row>
                    <xdr:rowOff>333375</xdr:rowOff>
                  </to>
                </anchor>
              </controlPr>
            </control>
          </mc:Choice>
        </mc:AlternateContent>
        <mc:AlternateContent xmlns:mc="http://schemas.openxmlformats.org/markup-compatibility/2006">
          <mc:Choice Requires="x14">
            <control shapeId="13120" r:id="rId437" name="Drop Down 832">
              <controlPr defaultSize="0" autoLine="0" autoPict="0">
                <anchor moveWithCells="1" sizeWithCells="1">
                  <from>
                    <xdr:col>12</xdr:col>
                    <xdr:colOff>57150</xdr:colOff>
                    <xdr:row>371</xdr:row>
                    <xdr:rowOff>38100</xdr:rowOff>
                  </from>
                  <to>
                    <xdr:col>14</xdr:col>
                    <xdr:colOff>0</xdr:colOff>
                    <xdr:row>371</xdr:row>
                    <xdr:rowOff>447675</xdr:rowOff>
                  </to>
                </anchor>
              </controlPr>
            </control>
          </mc:Choice>
        </mc:AlternateContent>
        <mc:AlternateContent xmlns:mc="http://schemas.openxmlformats.org/markup-compatibility/2006">
          <mc:Choice Requires="x14">
            <control shapeId="13121" r:id="rId438" name="Drop Down 833">
              <controlPr defaultSize="0" autoLine="0" autoPict="0">
                <anchor moveWithCells="1" sizeWithCells="1">
                  <from>
                    <xdr:col>10</xdr:col>
                    <xdr:colOff>38100</xdr:colOff>
                    <xdr:row>371</xdr:row>
                    <xdr:rowOff>38100</xdr:rowOff>
                  </from>
                  <to>
                    <xdr:col>12</xdr:col>
                    <xdr:colOff>0</xdr:colOff>
                    <xdr:row>371</xdr:row>
                    <xdr:rowOff>447675</xdr:rowOff>
                  </to>
                </anchor>
              </controlPr>
            </control>
          </mc:Choice>
        </mc:AlternateContent>
        <mc:AlternateContent xmlns:mc="http://schemas.openxmlformats.org/markup-compatibility/2006">
          <mc:Choice Requires="x14">
            <control shapeId="13122" r:id="rId439" name="Drop Down 834">
              <controlPr defaultSize="0" autoLine="0" autoPict="0">
                <anchor moveWithCells="1" sizeWithCells="1">
                  <from>
                    <xdr:col>3</xdr:col>
                    <xdr:colOff>47625</xdr:colOff>
                    <xdr:row>374</xdr:row>
                    <xdr:rowOff>28575</xdr:rowOff>
                  </from>
                  <to>
                    <xdr:col>7</xdr:col>
                    <xdr:colOff>781050</xdr:colOff>
                    <xdr:row>374</xdr:row>
                    <xdr:rowOff>333375</xdr:rowOff>
                  </to>
                </anchor>
              </controlPr>
            </control>
          </mc:Choice>
        </mc:AlternateContent>
        <mc:AlternateContent xmlns:mc="http://schemas.openxmlformats.org/markup-compatibility/2006">
          <mc:Choice Requires="x14">
            <control shapeId="13123" r:id="rId440" name="Drop Down 835">
              <controlPr defaultSize="0" autoLine="0" autoPict="0">
                <anchor moveWithCells="1" sizeWithCells="1">
                  <from>
                    <xdr:col>12</xdr:col>
                    <xdr:colOff>57150</xdr:colOff>
                    <xdr:row>374</xdr:row>
                    <xdr:rowOff>38100</xdr:rowOff>
                  </from>
                  <to>
                    <xdr:col>14</xdr:col>
                    <xdr:colOff>0</xdr:colOff>
                    <xdr:row>374</xdr:row>
                    <xdr:rowOff>447675</xdr:rowOff>
                  </to>
                </anchor>
              </controlPr>
            </control>
          </mc:Choice>
        </mc:AlternateContent>
        <mc:AlternateContent xmlns:mc="http://schemas.openxmlformats.org/markup-compatibility/2006">
          <mc:Choice Requires="x14">
            <control shapeId="13124" r:id="rId441" name="Drop Down 836">
              <controlPr defaultSize="0" autoLine="0" autoPict="0">
                <anchor moveWithCells="1" sizeWithCells="1">
                  <from>
                    <xdr:col>10</xdr:col>
                    <xdr:colOff>38100</xdr:colOff>
                    <xdr:row>374</xdr:row>
                    <xdr:rowOff>38100</xdr:rowOff>
                  </from>
                  <to>
                    <xdr:col>12</xdr:col>
                    <xdr:colOff>0</xdr:colOff>
                    <xdr:row>374</xdr:row>
                    <xdr:rowOff>447675</xdr:rowOff>
                  </to>
                </anchor>
              </controlPr>
            </control>
          </mc:Choice>
        </mc:AlternateContent>
        <mc:AlternateContent xmlns:mc="http://schemas.openxmlformats.org/markup-compatibility/2006">
          <mc:Choice Requires="x14">
            <control shapeId="13125" r:id="rId442" name="Drop Down 837">
              <controlPr defaultSize="0" autoLine="0" autoPict="0">
                <anchor moveWithCells="1" sizeWithCells="1">
                  <from>
                    <xdr:col>3</xdr:col>
                    <xdr:colOff>47625</xdr:colOff>
                    <xdr:row>373</xdr:row>
                    <xdr:rowOff>28575</xdr:rowOff>
                  </from>
                  <to>
                    <xdr:col>7</xdr:col>
                    <xdr:colOff>781050</xdr:colOff>
                    <xdr:row>373</xdr:row>
                    <xdr:rowOff>333375</xdr:rowOff>
                  </to>
                </anchor>
              </controlPr>
            </control>
          </mc:Choice>
        </mc:AlternateContent>
        <mc:AlternateContent xmlns:mc="http://schemas.openxmlformats.org/markup-compatibility/2006">
          <mc:Choice Requires="x14">
            <control shapeId="13126" r:id="rId443" name="Drop Down 838">
              <controlPr defaultSize="0" autoLine="0" autoPict="0">
                <anchor moveWithCells="1" sizeWithCells="1">
                  <from>
                    <xdr:col>12</xdr:col>
                    <xdr:colOff>57150</xdr:colOff>
                    <xdr:row>373</xdr:row>
                    <xdr:rowOff>38100</xdr:rowOff>
                  </from>
                  <to>
                    <xdr:col>14</xdr:col>
                    <xdr:colOff>0</xdr:colOff>
                    <xdr:row>373</xdr:row>
                    <xdr:rowOff>447675</xdr:rowOff>
                  </to>
                </anchor>
              </controlPr>
            </control>
          </mc:Choice>
        </mc:AlternateContent>
        <mc:AlternateContent xmlns:mc="http://schemas.openxmlformats.org/markup-compatibility/2006">
          <mc:Choice Requires="x14">
            <control shapeId="13127" r:id="rId444" name="Drop Down 839">
              <controlPr defaultSize="0" autoLine="0" autoPict="0">
                <anchor moveWithCells="1" sizeWithCells="1">
                  <from>
                    <xdr:col>10</xdr:col>
                    <xdr:colOff>38100</xdr:colOff>
                    <xdr:row>373</xdr:row>
                    <xdr:rowOff>38100</xdr:rowOff>
                  </from>
                  <to>
                    <xdr:col>12</xdr:col>
                    <xdr:colOff>0</xdr:colOff>
                    <xdr:row>373</xdr:row>
                    <xdr:rowOff>447675</xdr:rowOff>
                  </to>
                </anchor>
              </controlPr>
            </control>
          </mc:Choice>
        </mc:AlternateContent>
        <mc:AlternateContent xmlns:mc="http://schemas.openxmlformats.org/markup-compatibility/2006">
          <mc:Choice Requires="x14">
            <control shapeId="13128" r:id="rId445" name="Drop Down 840">
              <controlPr defaultSize="0" autoLine="0" autoPict="0">
                <anchor moveWithCells="1" sizeWithCells="1">
                  <from>
                    <xdr:col>3</xdr:col>
                    <xdr:colOff>47625</xdr:colOff>
                    <xdr:row>384</xdr:row>
                    <xdr:rowOff>28575</xdr:rowOff>
                  </from>
                  <to>
                    <xdr:col>7</xdr:col>
                    <xdr:colOff>781050</xdr:colOff>
                    <xdr:row>384</xdr:row>
                    <xdr:rowOff>333375</xdr:rowOff>
                  </to>
                </anchor>
              </controlPr>
            </control>
          </mc:Choice>
        </mc:AlternateContent>
        <mc:AlternateContent xmlns:mc="http://schemas.openxmlformats.org/markup-compatibility/2006">
          <mc:Choice Requires="x14">
            <control shapeId="13129" r:id="rId446" name="Drop Down 841">
              <controlPr defaultSize="0" autoLine="0" autoPict="0">
                <anchor moveWithCells="1" sizeWithCells="1">
                  <from>
                    <xdr:col>12</xdr:col>
                    <xdr:colOff>57150</xdr:colOff>
                    <xdr:row>384</xdr:row>
                    <xdr:rowOff>38100</xdr:rowOff>
                  </from>
                  <to>
                    <xdr:col>14</xdr:col>
                    <xdr:colOff>0</xdr:colOff>
                    <xdr:row>384</xdr:row>
                    <xdr:rowOff>447675</xdr:rowOff>
                  </to>
                </anchor>
              </controlPr>
            </control>
          </mc:Choice>
        </mc:AlternateContent>
        <mc:AlternateContent xmlns:mc="http://schemas.openxmlformats.org/markup-compatibility/2006">
          <mc:Choice Requires="x14">
            <control shapeId="13130" r:id="rId447" name="Drop Down 842">
              <controlPr defaultSize="0" autoLine="0" autoPict="0">
                <anchor moveWithCells="1" sizeWithCells="1">
                  <from>
                    <xdr:col>10</xdr:col>
                    <xdr:colOff>38100</xdr:colOff>
                    <xdr:row>384</xdr:row>
                    <xdr:rowOff>38100</xdr:rowOff>
                  </from>
                  <to>
                    <xdr:col>12</xdr:col>
                    <xdr:colOff>0</xdr:colOff>
                    <xdr:row>384</xdr:row>
                    <xdr:rowOff>447675</xdr:rowOff>
                  </to>
                </anchor>
              </controlPr>
            </control>
          </mc:Choice>
        </mc:AlternateContent>
        <mc:AlternateContent xmlns:mc="http://schemas.openxmlformats.org/markup-compatibility/2006">
          <mc:Choice Requires="x14">
            <control shapeId="13131" r:id="rId448" name="Drop Down 843">
              <controlPr defaultSize="0" autoLine="0" autoPict="0">
                <anchor moveWithCells="1" sizeWithCells="1">
                  <from>
                    <xdr:col>3</xdr:col>
                    <xdr:colOff>47625</xdr:colOff>
                    <xdr:row>385</xdr:row>
                    <xdr:rowOff>28575</xdr:rowOff>
                  </from>
                  <to>
                    <xdr:col>7</xdr:col>
                    <xdr:colOff>781050</xdr:colOff>
                    <xdr:row>385</xdr:row>
                    <xdr:rowOff>333375</xdr:rowOff>
                  </to>
                </anchor>
              </controlPr>
            </control>
          </mc:Choice>
        </mc:AlternateContent>
        <mc:AlternateContent xmlns:mc="http://schemas.openxmlformats.org/markup-compatibility/2006">
          <mc:Choice Requires="x14">
            <control shapeId="13132" r:id="rId449" name="Drop Down 844">
              <controlPr defaultSize="0" autoLine="0" autoPict="0">
                <anchor moveWithCells="1" sizeWithCells="1">
                  <from>
                    <xdr:col>12</xdr:col>
                    <xdr:colOff>57150</xdr:colOff>
                    <xdr:row>385</xdr:row>
                    <xdr:rowOff>38100</xdr:rowOff>
                  </from>
                  <to>
                    <xdr:col>14</xdr:col>
                    <xdr:colOff>0</xdr:colOff>
                    <xdr:row>385</xdr:row>
                    <xdr:rowOff>447675</xdr:rowOff>
                  </to>
                </anchor>
              </controlPr>
            </control>
          </mc:Choice>
        </mc:AlternateContent>
        <mc:AlternateContent xmlns:mc="http://schemas.openxmlformats.org/markup-compatibility/2006">
          <mc:Choice Requires="x14">
            <control shapeId="13133" r:id="rId450" name="Drop Down 845">
              <controlPr defaultSize="0" autoLine="0" autoPict="0">
                <anchor moveWithCells="1" sizeWithCells="1">
                  <from>
                    <xdr:col>10</xdr:col>
                    <xdr:colOff>38100</xdr:colOff>
                    <xdr:row>385</xdr:row>
                    <xdr:rowOff>38100</xdr:rowOff>
                  </from>
                  <to>
                    <xdr:col>12</xdr:col>
                    <xdr:colOff>0</xdr:colOff>
                    <xdr:row>385</xdr:row>
                    <xdr:rowOff>447675</xdr:rowOff>
                  </to>
                </anchor>
              </controlPr>
            </control>
          </mc:Choice>
        </mc:AlternateContent>
        <mc:AlternateContent xmlns:mc="http://schemas.openxmlformats.org/markup-compatibility/2006">
          <mc:Choice Requires="x14">
            <control shapeId="13143" r:id="rId451" name="Drop Down 855">
              <controlPr defaultSize="0" autoLine="0" autoPict="0">
                <anchor moveWithCells="1" sizeWithCells="1">
                  <from>
                    <xdr:col>3</xdr:col>
                    <xdr:colOff>47625</xdr:colOff>
                    <xdr:row>386</xdr:row>
                    <xdr:rowOff>28575</xdr:rowOff>
                  </from>
                  <to>
                    <xdr:col>7</xdr:col>
                    <xdr:colOff>781050</xdr:colOff>
                    <xdr:row>386</xdr:row>
                    <xdr:rowOff>333375</xdr:rowOff>
                  </to>
                </anchor>
              </controlPr>
            </control>
          </mc:Choice>
        </mc:AlternateContent>
        <mc:AlternateContent xmlns:mc="http://schemas.openxmlformats.org/markup-compatibility/2006">
          <mc:Choice Requires="x14">
            <control shapeId="13144" r:id="rId452" name="Drop Down 856">
              <controlPr defaultSize="0" autoLine="0" autoPict="0">
                <anchor moveWithCells="1" sizeWithCells="1">
                  <from>
                    <xdr:col>12</xdr:col>
                    <xdr:colOff>57150</xdr:colOff>
                    <xdr:row>386</xdr:row>
                    <xdr:rowOff>38100</xdr:rowOff>
                  </from>
                  <to>
                    <xdr:col>14</xdr:col>
                    <xdr:colOff>0</xdr:colOff>
                    <xdr:row>386</xdr:row>
                    <xdr:rowOff>447675</xdr:rowOff>
                  </to>
                </anchor>
              </controlPr>
            </control>
          </mc:Choice>
        </mc:AlternateContent>
        <mc:AlternateContent xmlns:mc="http://schemas.openxmlformats.org/markup-compatibility/2006">
          <mc:Choice Requires="x14">
            <control shapeId="13145" r:id="rId453" name="Drop Down 857">
              <controlPr defaultSize="0" autoLine="0" autoPict="0">
                <anchor moveWithCells="1" sizeWithCells="1">
                  <from>
                    <xdr:col>10</xdr:col>
                    <xdr:colOff>38100</xdr:colOff>
                    <xdr:row>386</xdr:row>
                    <xdr:rowOff>38100</xdr:rowOff>
                  </from>
                  <to>
                    <xdr:col>12</xdr:col>
                    <xdr:colOff>0</xdr:colOff>
                    <xdr:row>386</xdr:row>
                    <xdr:rowOff>447675</xdr:rowOff>
                  </to>
                </anchor>
              </controlPr>
            </control>
          </mc:Choice>
        </mc:AlternateContent>
        <mc:AlternateContent xmlns:mc="http://schemas.openxmlformats.org/markup-compatibility/2006">
          <mc:Choice Requires="x14">
            <control shapeId="13146" r:id="rId454" name="Drop Down 858">
              <controlPr defaultSize="0" autoLine="0" autoPict="0">
                <anchor moveWithCells="1" sizeWithCells="1">
                  <from>
                    <xdr:col>3</xdr:col>
                    <xdr:colOff>47625</xdr:colOff>
                    <xdr:row>387</xdr:row>
                    <xdr:rowOff>28575</xdr:rowOff>
                  </from>
                  <to>
                    <xdr:col>7</xdr:col>
                    <xdr:colOff>781050</xdr:colOff>
                    <xdr:row>387</xdr:row>
                    <xdr:rowOff>333375</xdr:rowOff>
                  </to>
                </anchor>
              </controlPr>
            </control>
          </mc:Choice>
        </mc:AlternateContent>
        <mc:AlternateContent xmlns:mc="http://schemas.openxmlformats.org/markup-compatibility/2006">
          <mc:Choice Requires="x14">
            <control shapeId="13147" r:id="rId455" name="Drop Down 859">
              <controlPr defaultSize="0" autoLine="0" autoPict="0">
                <anchor moveWithCells="1" sizeWithCells="1">
                  <from>
                    <xdr:col>12</xdr:col>
                    <xdr:colOff>57150</xdr:colOff>
                    <xdr:row>387</xdr:row>
                    <xdr:rowOff>38100</xdr:rowOff>
                  </from>
                  <to>
                    <xdr:col>14</xdr:col>
                    <xdr:colOff>0</xdr:colOff>
                    <xdr:row>387</xdr:row>
                    <xdr:rowOff>447675</xdr:rowOff>
                  </to>
                </anchor>
              </controlPr>
            </control>
          </mc:Choice>
        </mc:AlternateContent>
        <mc:AlternateContent xmlns:mc="http://schemas.openxmlformats.org/markup-compatibility/2006">
          <mc:Choice Requires="x14">
            <control shapeId="13148" r:id="rId456" name="Drop Down 860">
              <controlPr defaultSize="0" autoLine="0" autoPict="0">
                <anchor moveWithCells="1" sizeWithCells="1">
                  <from>
                    <xdr:col>10</xdr:col>
                    <xdr:colOff>38100</xdr:colOff>
                    <xdr:row>387</xdr:row>
                    <xdr:rowOff>38100</xdr:rowOff>
                  </from>
                  <to>
                    <xdr:col>12</xdr:col>
                    <xdr:colOff>0</xdr:colOff>
                    <xdr:row>387</xdr:row>
                    <xdr:rowOff>447675</xdr:rowOff>
                  </to>
                </anchor>
              </controlPr>
            </control>
          </mc:Choice>
        </mc:AlternateContent>
        <mc:AlternateContent xmlns:mc="http://schemas.openxmlformats.org/markup-compatibility/2006">
          <mc:Choice Requires="x14">
            <control shapeId="13149" r:id="rId457" name="Drop Down 861">
              <controlPr defaultSize="0" autoLine="0" autoPict="0">
                <anchor moveWithCells="1" sizeWithCells="1">
                  <from>
                    <xdr:col>3</xdr:col>
                    <xdr:colOff>47625</xdr:colOff>
                    <xdr:row>388</xdr:row>
                    <xdr:rowOff>28575</xdr:rowOff>
                  </from>
                  <to>
                    <xdr:col>7</xdr:col>
                    <xdr:colOff>781050</xdr:colOff>
                    <xdr:row>388</xdr:row>
                    <xdr:rowOff>333375</xdr:rowOff>
                  </to>
                </anchor>
              </controlPr>
            </control>
          </mc:Choice>
        </mc:AlternateContent>
        <mc:AlternateContent xmlns:mc="http://schemas.openxmlformats.org/markup-compatibility/2006">
          <mc:Choice Requires="x14">
            <control shapeId="13150" r:id="rId458" name="Drop Down 862">
              <controlPr defaultSize="0" autoLine="0" autoPict="0">
                <anchor moveWithCells="1" sizeWithCells="1">
                  <from>
                    <xdr:col>12</xdr:col>
                    <xdr:colOff>57150</xdr:colOff>
                    <xdr:row>388</xdr:row>
                    <xdr:rowOff>38100</xdr:rowOff>
                  </from>
                  <to>
                    <xdr:col>14</xdr:col>
                    <xdr:colOff>0</xdr:colOff>
                    <xdr:row>388</xdr:row>
                    <xdr:rowOff>447675</xdr:rowOff>
                  </to>
                </anchor>
              </controlPr>
            </control>
          </mc:Choice>
        </mc:AlternateContent>
        <mc:AlternateContent xmlns:mc="http://schemas.openxmlformats.org/markup-compatibility/2006">
          <mc:Choice Requires="x14">
            <control shapeId="13151" r:id="rId459" name="Drop Down 863">
              <controlPr defaultSize="0" autoLine="0" autoPict="0">
                <anchor moveWithCells="1" sizeWithCells="1">
                  <from>
                    <xdr:col>10</xdr:col>
                    <xdr:colOff>38100</xdr:colOff>
                    <xdr:row>388</xdr:row>
                    <xdr:rowOff>38100</xdr:rowOff>
                  </from>
                  <to>
                    <xdr:col>12</xdr:col>
                    <xdr:colOff>0</xdr:colOff>
                    <xdr:row>388</xdr:row>
                    <xdr:rowOff>447675</xdr:rowOff>
                  </to>
                </anchor>
              </controlPr>
            </control>
          </mc:Choice>
        </mc:AlternateContent>
        <mc:AlternateContent xmlns:mc="http://schemas.openxmlformats.org/markup-compatibility/2006">
          <mc:Choice Requires="x14">
            <control shapeId="13152" r:id="rId460" name="Drop Down 864">
              <controlPr defaultSize="0" autoLine="0" autoPict="0">
                <anchor moveWithCells="1" sizeWithCells="1">
                  <from>
                    <xdr:col>3</xdr:col>
                    <xdr:colOff>47625</xdr:colOff>
                    <xdr:row>390</xdr:row>
                    <xdr:rowOff>28575</xdr:rowOff>
                  </from>
                  <to>
                    <xdr:col>7</xdr:col>
                    <xdr:colOff>781050</xdr:colOff>
                    <xdr:row>390</xdr:row>
                    <xdr:rowOff>333375</xdr:rowOff>
                  </to>
                </anchor>
              </controlPr>
            </control>
          </mc:Choice>
        </mc:AlternateContent>
        <mc:AlternateContent xmlns:mc="http://schemas.openxmlformats.org/markup-compatibility/2006">
          <mc:Choice Requires="x14">
            <control shapeId="13153" r:id="rId461" name="Drop Down 865">
              <controlPr defaultSize="0" autoLine="0" autoPict="0">
                <anchor moveWithCells="1" sizeWithCells="1">
                  <from>
                    <xdr:col>12</xdr:col>
                    <xdr:colOff>57150</xdr:colOff>
                    <xdr:row>390</xdr:row>
                    <xdr:rowOff>38100</xdr:rowOff>
                  </from>
                  <to>
                    <xdr:col>14</xdr:col>
                    <xdr:colOff>0</xdr:colOff>
                    <xdr:row>390</xdr:row>
                    <xdr:rowOff>447675</xdr:rowOff>
                  </to>
                </anchor>
              </controlPr>
            </control>
          </mc:Choice>
        </mc:AlternateContent>
        <mc:AlternateContent xmlns:mc="http://schemas.openxmlformats.org/markup-compatibility/2006">
          <mc:Choice Requires="x14">
            <control shapeId="13154" r:id="rId462" name="Drop Down 866">
              <controlPr defaultSize="0" autoLine="0" autoPict="0">
                <anchor moveWithCells="1" sizeWithCells="1">
                  <from>
                    <xdr:col>10</xdr:col>
                    <xdr:colOff>38100</xdr:colOff>
                    <xdr:row>390</xdr:row>
                    <xdr:rowOff>38100</xdr:rowOff>
                  </from>
                  <to>
                    <xdr:col>12</xdr:col>
                    <xdr:colOff>0</xdr:colOff>
                    <xdr:row>390</xdr:row>
                    <xdr:rowOff>447675</xdr:rowOff>
                  </to>
                </anchor>
              </controlPr>
            </control>
          </mc:Choice>
        </mc:AlternateContent>
        <mc:AlternateContent xmlns:mc="http://schemas.openxmlformats.org/markup-compatibility/2006">
          <mc:Choice Requires="x14">
            <control shapeId="13156" r:id="rId463" name="Button 868">
              <controlPr defaultSize="0" print="0" autoFill="0" autoPict="0" macro="[0]!Module2AutoFitCellsSafD">
                <anchor moveWithCells="1" sizeWithCells="1">
                  <from>
                    <xdr:col>3</xdr:col>
                    <xdr:colOff>19050</xdr:colOff>
                    <xdr:row>394</xdr:row>
                    <xdr:rowOff>114300</xdr:rowOff>
                  </from>
                  <to>
                    <xdr:col>5</xdr:col>
                    <xdr:colOff>800100</xdr:colOff>
                    <xdr:row>396</xdr:row>
                    <xdr:rowOff>180975</xdr:rowOff>
                  </to>
                </anchor>
              </controlPr>
            </control>
          </mc:Choice>
        </mc:AlternateContent>
        <mc:AlternateContent xmlns:mc="http://schemas.openxmlformats.org/markup-compatibility/2006">
          <mc:Choice Requires="x14">
            <control shapeId="13157" r:id="rId464" name="Group Box 869">
              <controlPr defaultSize="0" autoFill="0" autoPict="0">
                <anchor moveWithCells="1" sizeWithCells="1">
                  <from>
                    <xdr:col>10</xdr:col>
                    <xdr:colOff>9525</xdr:colOff>
                    <xdr:row>456</xdr:row>
                    <xdr:rowOff>0</xdr:rowOff>
                  </from>
                  <to>
                    <xdr:col>12</xdr:col>
                    <xdr:colOff>447675</xdr:colOff>
                    <xdr:row>456</xdr:row>
                    <xdr:rowOff>371475</xdr:rowOff>
                  </to>
                </anchor>
              </controlPr>
            </control>
          </mc:Choice>
        </mc:AlternateContent>
        <mc:AlternateContent xmlns:mc="http://schemas.openxmlformats.org/markup-compatibility/2006">
          <mc:Choice Requires="x14">
            <control shapeId="13158" r:id="rId465" name="Option Button 870">
              <controlPr defaultSize="0" autoFill="0" autoLine="0" autoPict="0">
                <anchor moveWithCells="1" sizeWithCells="1">
                  <from>
                    <xdr:col>10</xdr:col>
                    <xdr:colOff>123825</xdr:colOff>
                    <xdr:row>456</xdr:row>
                    <xdr:rowOff>85725</xdr:rowOff>
                  </from>
                  <to>
                    <xdr:col>10</xdr:col>
                    <xdr:colOff>285750</xdr:colOff>
                    <xdr:row>456</xdr:row>
                    <xdr:rowOff>257175</xdr:rowOff>
                  </to>
                </anchor>
              </controlPr>
            </control>
          </mc:Choice>
        </mc:AlternateContent>
        <mc:AlternateContent xmlns:mc="http://schemas.openxmlformats.org/markup-compatibility/2006">
          <mc:Choice Requires="x14">
            <control shapeId="13159" r:id="rId466" name="Option Button 871">
              <controlPr defaultSize="0" autoFill="0" autoLine="0" autoPict="0">
                <anchor moveWithCells="1" sizeWithCells="1">
                  <from>
                    <xdr:col>11</xdr:col>
                    <xdr:colOff>95250</xdr:colOff>
                    <xdr:row>456</xdr:row>
                    <xdr:rowOff>85725</xdr:rowOff>
                  </from>
                  <to>
                    <xdr:col>11</xdr:col>
                    <xdr:colOff>257175</xdr:colOff>
                    <xdr:row>456</xdr:row>
                    <xdr:rowOff>257175</xdr:rowOff>
                  </to>
                </anchor>
              </controlPr>
            </control>
          </mc:Choice>
        </mc:AlternateContent>
        <mc:AlternateContent xmlns:mc="http://schemas.openxmlformats.org/markup-compatibility/2006">
          <mc:Choice Requires="x14">
            <control shapeId="13160" r:id="rId467" name="Group Box 872">
              <controlPr defaultSize="0" autoFill="0" autoPict="0">
                <anchor moveWithCells="1" sizeWithCells="1">
                  <from>
                    <xdr:col>10</xdr:col>
                    <xdr:colOff>0</xdr:colOff>
                    <xdr:row>458</xdr:row>
                    <xdr:rowOff>9525</xdr:rowOff>
                  </from>
                  <to>
                    <xdr:col>12</xdr:col>
                    <xdr:colOff>447675</xdr:colOff>
                    <xdr:row>458</xdr:row>
                    <xdr:rowOff>352425</xdr:rowOff>
                  </to>
                </anchor>
              </controlPr>
            </control>
          </mc:Choice>
        </mc:AlternateContent>
        <mc:AlternateContent xmlns:mc="http://schemas.openxmlformats.org/markup-compatibility/2006">
          <mc:Choice Requires="x14">
            <control shapeId="13161" r:id="rId468" name="Option Button 873">
              <controlPr defaultSize="0" autoFill="0" autoLine="0" autoPict="0">
                <anchor moveWithCells="1" sizeWithCells="1">
                  <from>
                    <xdr:col>10</xdr:col>
                    <xdr:colOff>123825</xdr:colOff>
                    <xdr:row>458</xdr:row>
                    <xdr:rowOff>95250</xdr:rowOff>
                  </from>
                  <to>
                    <xdr:col>10</xdr:col>
                    <xdr:colOff>285750</xdr:colOff>
                    <xdr:row>458</xdr:row>
                    <xdr:rowOff>247650</xdr:rowOff>
                  </to>
                </anchor>
              </controlPr>
            </control>
          </mc:Choice>
        </mc:AlternateContent>
        <mc:AlternateContent xmlns:mc="http://schemas.openxmlformats.org/markup-compatibility/2006">
          <mc:Choice Requires="x14">
            <control shapeId="13162" r:id="rId469" name="Option Button 874">
              <controlPr defaultSize="0" autoFill="0" autoLine="0" autoPict="0">
                <anchor moveWithCells="1" sizeWithCells="1">
                  <from>
                    <xdr:col>11</xdr:col>
                    <xdr:colOff>95250</xdr:colOff>
                    <xdr:row>458</xdr:row>
                    <xdr:rowOff>95250</xdr:rowOff>
                  </from>
                  <to>
                    <xdr:col>11</xdr:col>
                    <xdr:colOff>257175</xdr:colOff>
                    <xdr:row>458</xdr:row>
                    <xdr:rowOff>247650</xdr:rowOff>
                  </to>
                </anchor>
              </controlPr>
            </control>
          </mc:Choice>
        </mc:AlternateContent>
        <mc:AlternateContent xmlns:mc="http://schemas.openxmlformats.org/markup-compatibility/2006">
          <mc:Choice Requires="x14">
            <control shapeId="13163" r:id="rId470" name="Group Box 875">
              <controlPr defaultSize="0" autoFill="0" autoPict="0">
                <anchor moveWithCells="1" sizeWithCells="1">
                  <from>
                    <xdr:col>10</xdr:col>
                    <xdr:colOff>0</xdr:colOff>
                    <xdr:row>437</xdr:row>
                    <xdr:rowOff>0</xdr:rowOff>
                  </from>
                  <to>
                    <xdr:col>12</xdr:col>
                    <xdr:colOff>447675</xdr:colOff>
                    <xdr:row>438</xdr:row>
                    <xdr:rowOff>19050</xdr:rowOff>
                  </to>
                </anchor>
              </controlPr>
            </control>
          </mc:Choice>
        </mc:AlternateContent>
        <mc:AlternateContent xmlns:mc="http://schemas.openxmlformats.org/markup-compatibility/2006">
          <mc:Choice Requires="x14">
            <control shapeId="13164" r:id="rId471" name="Option Button 876">
              <controlPr defaultSize="0" autoFill="0" autoLine="0" autoPict="0">
                <anchor moveWithCells="1" sizeWithCells="1">
                  <from>
                    <xdr:col>10</xdr:col>
                    <xdr:colOff>123825</xdr:colOff>
                    <xdr:row>437</xdr:row>
                    <xdr:rowOff>95250</xdr:rowOff>
                  </from>
                  <to>
                    <xdr:col>10</xdr:col>
                    <xdr:colOff>285750</xdr:colOff>
                    <xdr:row>437</xdr:row>
                    <xdr:rowOff>266700</xdr:rowOff>
                  </to>
                </anchor>
              </controlPr>
            </control>
          </mc:Choice>
        </mc:AlternateContent>
        <mc:AlternateContent xmlns:mc="http://schemas.openxmlformats.org/markup-compatibility/2006">
          <mc:Choice Requires="x14">
            <control shapeId="13165" r:id="rId472" name="Option Button 877">
              <controlPr defaultSize="0" autoFill="0" autoLine="0" autoPict="0">
                <anchor moveWithCells="1" sizeWithCells="1">
                  <from>
                    <xdr:col>11</xdr:col>
                    <xdr:colOff>95250</xdr:colOff>
                    <xdr:row>437</xdr:row>
                    <xdr:rowOff>95250</xdr:rowOff>
                  </from>
                  <to>
                    <xdr:col>11</xdr:col>
                    <xdr:colOff>257175</xdr:colOff>
                    <xdr:row>437</xdr:row>
                    <xdr:rowOff>266700</xdr:rowOff>
                  </to>
                </anchor>
              </controlPr>
            </control>
          </mc:Choice>
        </mc:AlternateContent>
        <mc:AlternateContent xmlns:mc="http://schemas.openxmlformats.org/markup-compatibility/2006">
          <mc:Choice Requires="x14">
            <control shapeId="13168" r:id="rId473" name="Drop Down 880">
              <controlPr defaultSize="0" autoLine="0" autoPict="0">
                <anchor moveWithCells="1" sizeWithCells="1">
                  <from>
                    <xdr:col>3</xdr:col>
                    <xdr:colOff>47625</xdr:colOff>
                    <xdr:row>479</xdr:row>
                    <xdr:rowOff>28575</xdr:rowOff>
                  </from>
                  <to>
                    <xdr:col>7</xdr:col>
                    <xdr:colOff>781050</xdr:colOff>
                    <xdr:row>479</xdr:row>
                    <xdr:rowOff>333375</xdr:rowOff>
                  </to>
                </anchor>
              </controlPr>
            </control>
          </mc:Choice>
        </mc:AlternateContent>
        <mc:AlternateContent xmlns:mc="http://schemas.openxmlformats.org/markup-compatibility/2006">
          <mc:Choice Requires="x14">
            <control shapeId="13169" r:id="rId474" name="Drop Down 881">
              <controlPr defaultSize="0" autoLine="0" autoPict="0">
                <anchor moveWithCells="1" sizeWithCells="1">
                  <from>
                    <xdr:col>12</xdr:col>
                    <xdr:colOff>57150</xdr:colOff>
                    <xdr:row>479</xdr:row>
                    <xdr:rowOff>38100</xdr:rowOff>
                  </from>
                  <to>
                    <xdr:col>14</xdr:col>
                    <xdr:colOff>0</xdr:colOff>
                    <xdr:row>479</xdr:row>
                    <xdr:rowOff>447675</xdr:rowOff>
                  </to>
                </anchor>
              </controlPr>
            </control>
          </mc:Choice>
        </mc:AlternateContent>
        <mc:AlternateContent xmlns:mc="http://schemas.openxmlformats.org/markup-compatibility/2006">
          <mc:Choice Requires="x14">
            <control shapeId="13170" r:id="rId475" name="Drop Down 882">
              <controlPr defaultSize="0" autoLine="0" autoPict="0">
                <anchor moveWithCells="1" sizeWithCells="1">
                  <from>
                    <xdr:col>10</xdr:col>
                    <xdr:colOff>38100</xdr:colOff>
                    <xdr:row>479</xdr:row>
                    <xdr:rowOff>38100</xdr:rowOff>
                  </from>
                  <to>
                    <xdr:col>12</xdr:col>
                    <xdr:colOff>0</xdr:colOff>
                    <xdr:row>479</xdr:row>
                    <xdr:rowOff>447675</xdr:rowOff>
                  </to>
                </anchor>
              </controlPr>
            </control>
          </mc:Choice>
        </mc:AlternateContent>
        <mc:AlternateContent xmlns:mc="http://schemas.openxmlformats.org/markup-compatibility/2006">
          <mc:Choice Requires="x14">
            <control shapeId="13171" r:id="rId476" name="Drop Down 883">
              <controlPr defaultSize="0" autoLine="0" autoPict="0">
                <anchor moveWithCells="1" sizeWithCells="1">
                  <from>
                    <xdr:col>3</xdr:col>
                    <xdr:colOff>47625</xdr:colOff>
                    <xdr:row>480</xdr:row>
                    <xdr:rowOff>28575</xdr:rowOff>
                  </from>
                  <to>
                    <xdr:col>7</xdr:col>
                    <xdr:colOff>781050</xdr:colOff>
                    <xdr:row>480</xdr:row>
                    <xdr:rowOff>333375</xdr:rowOff>
                  </to>
                </anchor>
              </controlPr>
            </control>
          </mc:Choice>
        </mc:AlternateContent>
        <mc:AlternateContent xmlns:mc="http://schemas.openxmlformats.org/markup-compatibility/2006">
          <mc:Choice Requires="x14">
            <control shapeId="13172" r:id="rId477" name="Drop Down 884">
              <controlPr defaultSize="0" autoLine="0" autoPict="0">
                <anchor moveWithCells="1" sizeWithCells="1">
                  <from>
                    <xdr:col>12</xdr:col>
                    <xdr:colOff>57150</xdr:colOff>
                    <xdr:row>480</xdr:row>
                    <xdr:rowOff>38100</xdr:rowOff>
                  </from>
                  <to>
                    <xdr:col>14</xdr:col>
                    <xdr:colOff>0</xdr:colOff>
                    <xdr:row>480</xdr:row>
                    <xdr:rowOff>447675</xdr:rowOff>
                  </to>
                </anchor>
              </controlPr>
            </control>
          </mc:Choice>
        </mc:AlternateContent>
        <mc:AlternateContent xmlns:mc="http://schemas.openxmlformats.org/markup-compatibility/2006">
          <mc:Choice Requires="x14">
            <control shapeId="13173" r:id="rId478" name="Drop Down 885">
              <controlPr defaultSize="0" autoLine="0" autoPict="0">
                <anchor moveWithCells="1" sizeWithCells="1">
                  <from>
                    <xdr:col>10</xdr:col>
                    <xdr:colOff>38100</xdr:colOff>
                    <xdr:row>480</xdr:row>
                    <xdr:rowOff>38100</xdr:rowOff>
                  </from>
                  <to>
                    <xdr:col>12</xdr:col>
                    <xdr:colOff>0</xdr:colOff>
                    <xdr:row>480</xdr:row>
                    <xdr:rowOff>447675</xdr:rowOff>
                  </to>
                </anchor>
              </controlPr>
            </control>
          </mc:Choice>
        </mc:AlternateContent>
        <mc:AlternateContent xmlns:mc="http://schemas.openxmlformats.org/markup-compatibility/2006">
          <mc:Choice Requires="x14">
            <control shapeId="13174" r:id="rId479" name="Drop Down 886">
              <controlPr defaultSize="0" autoLine="0" autoPict="0">
                <anchor moveWithCells="1" sizeWithCells="1">
                  <from>
                    <xdr:col>3</xdr:col>
                    <xdr:colOff>47625</xdr:colOff>
                    <xdr:row>481</xdr:row>
                    <xdr:rowOff>28575</xdr:rowOff>
                  </from>
                  <to>
                    <xdr:col>7</xdr:col>
                    <xdr:colOff>781050</xdr:colOff>
                    <xdr:row>481</xdr:row>
                    <xdr:rowOff>333375</xdr:rowOff>
                  </to>
                </anchor>
              </controlPr>
            </control>
          </mc:Choice>
        </mc:AlternateContent>
        <mc:AlternateContent xmlns:mc="http://schemas.openxmlformats.org/markup-compatibility/2006">
          <mc:Choice Requires="x14">
            <control shapeId="13175" r:id="rId480" name="Drop Down 887">
              <controlPr defaultSize="0" autoLine="0" autoPict="0">
                <anchor moveWithCells="1" sizeWithCells="1">
                  <from>
                    <xdr:col>12</xdr:col>
                    <xdr:colOff>57150</xdr:colOff>
                    <xdr:row>481</xdr:row>
                    <xdr:rowOff>38100</xdr:rowOff>
                  </from>
                  <to>
                    <xdr:col>14</xdr:col>
                    <xdr:colOff>0</xdr:colOff>
                    <xdr:row>481</xdr:row>
                    <xdr:rowOff>447675</xdr:rowOff>
                  </to>
                </anchor>
              </controlPr>
            </control>
          </mc:Choice>
        </mc:AlternateContent>
        <mc:AlternateContent xmlns:mc="http://schemas.openxmlformats.org/markup-compatibility/2006">
          <mc:Choice Requires="x14">
            <control shapeId="13176" r:id="rId481" name="Drop Down 888">
              <controlPr defaultSize="0" autoLine="0" autoPict="0">
                <anchor moveWithCells="1" sizeWithCells="1">
                  <from>
                    <xdr:col>10</xdr:col>
                    <xdr:colOff>38100</xdr:colOff>
                    <xdr:row>481</xdr:row>
                    <xdr:rowOff>38100</xdr:rowOff>
                  </from>
                  <to>
                    <xdr:col>12</xdr:col>
                    <xdr:colOff>0</xdr:colOff>
                    <xdr:row>481</xdr:row>
                    <xdr:rowOff>447675</xdr:rowOff>
                  </to>
                </anchor>
              </controlPr>
            </control>
          </mc:Choice>
        </mc:AlternateContent>
        <mc:AlternateContent xmlns:mc="http://schemas.openxmlformats.org/markup-compatibility/2006">
          <mc:Choice Requires="x14">
            <control shapeId="13177" r:id="rId482" name="Drop Down 889">
              <controlPr defaultSize="0" autoLine="0" autoPict="0">
                <anchor moveWithCells="1" sizeWithCells="1">
                  <from>
                    <xdr:col>3</xdr:col>
                    <xdr:colOff>47625</xdr:colOff>
                    <xdr:row>482</xdr:row>
                    <xdr:rowOff>28575</xdr:rowOff>
                  </from>
                  <to>
                    <xdr:col>7</xdr:col>
                    <xdr:colOff>781050</xdr:colOff>
                    <xdr:row>482</xdr:row>
                    <xdr:rowOff>333375</xdr:rowOff>
                  </to>
                </anchor>
              </controlPr>
            </control>
          </mc:Choice>
        </mc:AlternateContent>
        <mc:AlternateContent xmlns:mc="http://schemas.openxmlformats.org/markup-compatibility/2006">
          <mc:Choice Requires="x14">
            <control shapeId="13178" r:id="rId483" name="Drop Down 890">
              <controlPr defaultSize="0" autoLine="0" autoPict="0">
                <anchor moveWithCells="1" sizeWithCells="1">
                  <from>
                    <xdr:col>12</xdr:col>
                    <xdr:colOff>57150</xdr:colOff>
                    <xdr:row>482</xdr:row>
                    <xdr:rowOff>38100</xdr:rowOff>
                  </from>
                  <to>
                    <xdr:col>14</xdr:col>
                    <xdr:colOff>0</xdr:colOff>
                    <xdr:row>482</xdr:row>
                    <xdr:rowOff>447675</xdr:rowOff>
                  </to>
                </anchor>
              </controlPr>
            </control>
          </mc:Choice>
        </mc:AlternateContent>
        <mc:AlternateContent xmlns:mc="http://schemas.openxmlformats.org/markup-compatibility/2006">
          <mc:Choice Requires="x14">
            <control shapeId="13179" r:id="rId484" name="Drop Down 891">
              <controlPr defaultSize="0" autoLine="0" autoPict="0">
                <anchor moveWithCells="1" sizeWithCells="1">
                  <from>
                    <xdr:col>10</xdr:col>
                    <xdr:colOff>38100</xdr:colOff>
                    <xdr:row>482</xdr:row>
                    <xdr:rowOff>38100</xdr:rowOff>
                  </from>
                  <to>
                    <xdr:col>12</xdr:col>
                    <xdr:colOff>0</xdr:colOff>
                    <xdr:row>482</xdr:row>
                    <xdr:rowOff>447675</xdr:rowOff>
                  </to>
                </anchor>
              </controlPr>
            </control>
          </mc:Choice>
        </mc:AlternateContent>
        <mc:AlternateContent xmlns:mc="http://schemas.openxmlformats.org/markup-compatibility/2006">
          <mc:Choice Requires="x14">
            <control shapeId="13180" r:id="rId485" name="Drop Down 892">
              <controlPr defaultSize="0" autoLine="0" autoPict="0">
                <anchor moveWithCells="1" sizeWithCells="1">
                  <from>
                    <xdr:col>3</xdr:col>
                    <xdr:colOff>47625</xdr:colOff>
                    <xdr:row>487</xdr:row>
                    <xdr:rowOff>28575</xdr:rowOff>
                  </from>
                  <to>
                    <xdr:col>7</xdr:col>
                    <xdr:colOff>781050</xdr:colOff>
                    <xdr:row>487</xdr:row>
                    <xdr:rowOff>333375</xdr:rowOff>
                  </to>
                </anchor>
              </controlPr>
            </control>
          </mc:Choice>
        </mc:AlternateContent>
        <mc:AlternateContent xmlns:mc="http://schemas.openxmlformats.org/markup-compatibility/2006">
          <mc:Choice Requires="x14">
            <control shapeId="13181" r:id="rId486" name="Drop Down 893">
              <controlPr defaultSize="0" autoLine="0" autoPict="0">
                <anchor moveWithCells="1" sizeWithCells="1">
                  <from>
                    <xdr:col>12</xdr:col>
                    <xdr:colOff>57150</xdr:colOff>
                    <xdr:row>487</xdr:row>
                    <xdr:rowOff>38100</xdr:rowOff>
                  </from>
                  <to>
                    <xdr:col>14</xdr:col>
                    <xdr:colOff>0</xdr:colOff>
                    <xdr:row>487</xdr:row>
                    <xdr:rowOff>447675</xdr:rowOff>
                  </to>
                </anchor>
              </controlPr>
            </control>
          </mc:Choice>
        </mc:AlternateContent>
        <mc:AlternateContent xmlns:mc="http://schemas.openxmlformats.org/markup-compatibility/2006">
          <mc:Choice Requires="x14">
            <control shapeId="13182" r:id="rId487" name="Drop Down 894">
              <controlPr defaultSize="0" autoLine="0" autoPict="0">
                <anchor moveWithCells="1" sizeWithCells="1">
                  <from>
                    <xdr:col>10</xdr:col>
                    <xdr:colOff>38100</xdr:colOff>
                    <xdr:row>487</xdr:row>
                    <xdr:rowOff>38100</xdr:rowOff>
                  </from>
                  <to>
                    <xdr:col>12</xdr:col>
                    <xdr:colOff>0</xdr:colOff>
                    <xdr:row>487</xdr:row>
                    <xdr:rowOff>447675</xdr:rowOff>
                  </to>
                </anchor>
              </controlPr>
            </control>
          </mc:Choice>
        </mc:AlternateContent>
        <mc:AlternateContent xmlns:mc="http://schemas.openxmlformats.org/markup-compatibility/2006">
          <mc:Choice Requires="x14">
            <control shapeId="13183" r:id="rId488" name="Drop Down 895">
              <controlPr defaultSize="0" autoLine="0" autoPict="0">
                <anchor moveWithCells="1" sizeWithCells="1">
                  <from>
                    <xdr:col>3</xdr:col>
                    <xdr:colOff>47625</xdr:colOff>
                    <xdr:row>496</xdr:row>
                    <xdr:rowOff>28575</xdr:rowOff>
                  </from>
                  <to>
                    <xdr:col>7</xdr:col>
                    <xdr:colOff>781050</xdr:colOff>
                    <xdr:row>496</xdr:row>
                    <xdr:rowOff>333375</xdr:rowOff>
                  </to>
                </anchor>
              </controlPr>
            </control>
          </mc:Choice>
        </mc:AlternateContent>
        <mc:AlternateContent xmlns:mc="http://schemas.openxmlformats.org/markup-compatibility/2006">
          <mc:Choice Requires="x14">
            <control shapeId="13184" r:id="rId489" name="Drop Down 896">
              <controlPr defaultSize="0" autoLine="0" autoPict="0">
                <anchor moveWithCells="1" sizeWithCells="1">
                  <from>
                    <xdr:col>12</xdr:col>
                    <xdr:colOff>57150</xdr:colOff>
                    <xdr:row>496</xdr:row>
                    <xdr:rowOff>38100</xdr:rowOff>
                  </from>
                  <to>
                    <xdr:col>14</xdr:col>
                    <xdr:colOff>0</xdr:colOff>
                    <xdr:row>496</xdr:row>
                    <xdr:rowOff>447675</xdr:rowOff>
                  </to>
                </anchor>
              </controlPr>
            </control>
          </mc:Choice>
        </mc:AlternateContent>
        <mc:AlternateContent xmlns:mc="http://schemas.openxmlformats.org/markup-compatibility/2006">
          <mc:Choice Requires="x14">
            <control shapeId="13185" r:id="rId490" name="Drop Down 897">
              <controlPr defaultSize="0" autoLine="0" autoPict="0">
                <anchor moveWithCells="1" sizeWithCells="1">
                  <from>
                    <xdr:col>10</xdr:col>
                    <xdr:colOff>38100</xdr:colOff>
                    <xdr:row>496</xdr:row>
                    <xdr:rowOff>38100</xdr:rowOff>
                  </from>
                  <to>
                    <xdr:col>12</xdr:col>
                    <xdr:colOff>0</xdr:colOff>
                    <xdr:row>496</xdr:row>
                    <xdr:rowOff>447675</xdr:rowOff>
                  </to>
                </anchor>
              </controlPr>
            </control>
          </mc:Choice>
        </mc:AlternateContent>
        <mc:AlternateContent xmlns:mc="http://schemas.openxmlformats.org/markup-compatibility/2006">
          <mc:Choice Requires="x14">
            <control shapeId="13186" r:id="rId491" name="Drop Down 898">
              <controlPr defaultSize="0" autoLine="0" autoPict="0">
                <anchor moveWithCells="1" sizeWithCells="1">
                  <from>
                    <xdr:col>3</xdr:col>
                    <xdr:colOff>47625</xdr:colOff>
                    <xdr:row>497</xdr:row>
                    <xdr:rowOff>28575</xdr:rowOff>
                  </from>
                  <to>
                    <xdr:col>7</xdr:col>
                    <xdr:colOff>781050</xdr:colOff>
                    <xdr:row>497</xdr:row>
                    <xdr:rowOff>333375</xdr:rowOff>
                  </to>
                </anchor>
              </controlPr>
            </control>
          </mc:Choice>
        </mc:AlternateContent>
        <mc:AlternateContent xmlns:mc="http://schemas.openxmlformats.org/markup-compatibility/2006">
          <mc:Choice Requires="x14">
            <control shapeId="13187" r:id="rId492" name="Drop Down 899">
              <controlPr defaultSize="0" autoLine="0" autoPict="0">
                <anchor moveWithCells="1" sizeWithCells="1">
                  <from>
                    <xdr:col>12</xdr:col>
                    <xdr:colOff>57150</xdr:colOff>
                    <xdr:row>497</xdr:row>
                    <xdr:rowOff>38100</xdr:rowOff>
                  </from>
                  <to>
                    <xdr:col>14</xdr:col>
                    <xdr:colOff>0</xdr:colOff>
                    <xdr:row>497</xdr:row>
                    <xdr:rowOff>447675</xdr:rowOff>
                  </to>
                </anchor>
              </controlPr>
            </control>
          </mc:Choice>
        </mc:AlternateContent>
        <mc:AlternateContent xmlns:mc="http://schemas.openxmlformats.org/markup-compatibility/2006">
          <mc:Choice Requires="x14">
            <control shapeId="13188" r:id="rId493" name="Drop Down 900">
              <controlPr defaultSize="0" autoLine="0" autoPict="0">
                <anchor moveWithCells="1" sizeWithCells="1">
                  <from>
                    <xdr:col>10</xdr:col>
                    <xdr:colOff>38100</xdr:colOff>
                    <xdr:row>497</xdr:row>
                    <xdr:rowOff>38100</xdr:rowOff>
                  </from>
                  <to>
                    <xdr:col>12</xdr:col>
                    <xdr:colOff>0</xdr:colOff>
                    <xdr:row>497</xdr:row>
                    <xdr:rowOff>447675</xdr:rowOff>
                  </to>
                </anchor>
              </controlPr>
            </control>
          </mc:Choice>
        </mc:AlternateContent>
        <mc:AlternateContent xmlns:mc="http://schemas.openxmlformats.org/markup-compatibility/2006">
          <mc:Choice Requires="x14">
            <control shapeId="13189" r:id="rId494" name="Drop Down 901">
              <controlPr defaultSize="0" autoLine="0" autoPict="0">
                <anchor moveWithCells="1" sizeWithCells="1">
                  <from>
                    <xdr:col>3</xdr:col>
                    <xdr:colOff>47625</xdr:colOff>
                    <xdr:row>498</xdr:row>
                    <xdr:rowOff>28575</xdr:rowOff>
                  </from>
                  <to>
                    <xdr:col>7</xdr:col>
                    <xdr:colOff>781050</xdr:colOff>
                    <xdr:row>498</xdr:row>
                    <xdr:rowOff>333375</xdr:rowOff>
                  </to>
                </anchor>
              </controlPr>
            </control>
          </mc:Choice>
        </mc:AlternateContent>
        <mc:AlternateContent xmlns:mc="http://schemas.openxmlformats.org/markup-compatibility/2006">
          <mc:Choice Requires="x14">
            <control shapeId="13190" r:id="rId495" name="Drop Down 902">
              <controlPr defaultSize="0" autoLine="0" autoPict="0">
                <anchor moveWithCells="1" sizeWithCells="1">
                  <from>
                    <xdr:col>12</xdr:col>
                    <xdr:colOff>57150</xdr:colOff>
                    <xdr:row>498</xdr:row>
                    <xdr:rowOff>38100</xdr:rowOff>
                  </from>
                  <to>
                    <xdr:col>14</xdr:col>
                    <xdr:colOff>0</xdr:colOff>
                    <xdr:row>498</xdr:row>
                    <xdr:rowOff>447675</xdr:rowOff>
                  </to>
                </anchor>
              </controlPr>
            </control>
          </mc:Choice>
        </mc:AlternateContent>
        <mc:AlternateContent xmlns:mc="http://schemas.openxmlformats.org/markup-compatibility/2006">
          <mc:Choice Requires="x14">
            <control shapeId="13191" r:id="rId496" name="Drop Down 903">
              <controlPr defaultSize="0" autoLine="0" autoPict="0">
                <anchor moveWithCells="1" sizeWithCells="1">
                  <from>
                    <xdr:col>10</xdr:col>
                    <xdr:colOff>38100</xdr:colOff>
                    <xdr:row>498</xdr:row>
                    <xdr:rowOff>38100</xdr:rowOff>
                  </from>
                  <to>
                    <xdr:col>12</xdr:col>
                    <xdr:colOff>0</xdr:colOff>
                    <xdr:row>498</xdr:row>
                    <xdr:rowOff>447675</xdr:rowOff>
                  </to>
                </anchor>
              </controlPr>
            </control>
          </mc:Choice>
        </mc:AlternateContent>
        <mc:AlternateContent xmlns:mc="http://schemas.openxmlformats.org/markup-compatibility/2006">
          <mc:Choice Requires="x14">
            <control shapeId="13192" r:id="rId497" name="Drop Down 904">
              <controlPr defaultSize="0" autoLine="0" autoPict="0">
                <anchor moveWithCells="1" sizeWithCells="1">
                  <from>
                    <xdr:col>3</xdr:col>
                    <xdr:colOff>47625</xdr:colOff>
                    <xdr:row>499</xdr:row>
                    <xdr:rowOff>28575</xdr:rowOff>
                  </from>
                  <to>
                    <xdr:col>7</xdr:col>
                    <xdr:colOff>781050</xdr:colOff>
                    <xdr:row>499</xdr:row>
                    <xdr:rowOff>333375</xdr:rowOff>
                  </to>
                </anchor>
              </controlPr>
            </control>
          </mc:Choice>
        </mc:AlternateContent>
        <mc:AlternateContent xmlns:mc="http://schemas.openxmlformats.org/markup-compatibility/2006">
          <mc:Choice Requires="x14">
            <control shapeId="13193" r:id="rId498" name="Drop Down 905">
              <controlPr defaultSize="0" autoLine="0" autoPict="0">
                <anchor moveWithCells="1" sizeWithCells="1">
                  <from>
                    <xdr:col>12</xdr:col>
                    <xdr:colOff>57150</xdr:colOff>
                    <xdr:row>499</xdr:row>
                    <xdr:rowOff>38100</xdr:rowOff>
                  </from>
                  <to>
                    <xdr:col>14</xdr:col>
                    <xdr:colOff>0</xdr:colOff>
                    <xdr:row>499</xdr:row>
                    <xdr:rowOff>447675</xdr:rowOff>
                  </to>
                </anchor>
              </controlPr>
            </control>
          </mc:Choice>
        </mc:AlternateContent>
        <mc:AlternateContent xmlns:mc="http://schemas.openxmlformats.org/markup-compatibility/2006">
          <mc:Choice Requires="x14">
            <control shapeId="13194" r:id="rId499" name="Drop Down 906">
              <controlPr defaultSize="0" autoLine="0" autoPict="0">
                <anchor moveWithCells="1" sizeWithCells="1">
                  <from>
                    <xdr:col>10</xdr:col>
                    <xdr:colOff>38100</xdr:colOff>
                    <xdr:row>499</xdr:row>
                    <xdr:rowOff>38100</xdr:rowOff>
                  </from>
                  <to>
                    <xdr:col>12</xdr:col>
                    <xdr:colOff>0</xdr:colOff>
                    <xdr:row>499</xdr:row>
                    <xdr:rowOff>447675</xdr:rowOff>
                  </to>
                </anchor>
              </controlPr>
            </control>
          </mc:Choice>
        </mc:AlternateContent>
        <mc:AlternateContent xmlns:mc="http://schemas.openxmlformats.org/markup-compatibility/2006">
          <mc:Choice Requires="x14">
            <control shapeId="13195" r:id="rId500" name="Drop Down 907">
              <controlPr defaultSize="0" autoLine="0" autoPict="0">
                <anchor moveWithCells="1" sizeWithCells="1">
                  <from>
                    <xdr:col>3</xdr:col>
                    <xdr:colOff>47625</xdr:colOff>
                    <xdr:row>500</xdr:row>
                    <xdr:rowOff>28575</xdr:rowOff>
                  </from>
                  <to>
                    <xdr:col>7</xdr:col>
                    <xdr:colOff>781050</xdr:colOff>
                    <xdr:row>500</xdr:row>
                    <xdr:rowOff>333375</xdr:rowOff>
                  </to>
                </anchor>
              </controlPr>
            </control>
          </mc:Choice>
        </mc:AlternateContent>
        <mc:AlternateContent xmlns:mc="http://schemas.openxmlformats.org/markup-compatibility/2006">
          <mc:Choice Requires="x14">
            <control shapeId="13196" r:id="rId501" name="Drop Down 908">
              <controlPr defaultSize="0" autoLine="0" autoPict="0">
                <anchor moveWithCells="1" sizeWithCells="1">
                  <from>
                    <xdr:col>12</xdr:col>
                    <xdr:colOff>57150</xdr:colOff>
                    <xdr:row>500</xdr:row>
                    <xdr:rowOff>38100</xdr:rowOff>
                  </from>
                  <to>
                    <xdr:col>14</xdr:col>
                    <xdr:colOff>0</xdr:colOff>
                    <xdr:row>500</xdr:row>
                    <xdr:rowOff>447675</xdr:rowOff>
                  </to>
                </anchor>
              </controlPr>
            </control>
          </mc:Choice>
        </mc:AlternateContent>
        <mc:AlternateContent xmlns:mc="http://schemas.openxmlformats.org/markup-compatibility/2006">
          <mc:Choice Requires="x14">
            <control shapeId="13197" r:id="rId502" name="Drop Down 909">
              <controlPr defaultSize="0" autoLine="0" autoPict="0">
                <anchor moveWithCells="1" sizeWithCells="1">
                  <from>
                    <xdr:col>10</xdr:col>
                    <xdr:colOff>38100</xdr:colOff>
                    <xdr:row>500</xdr:row>
                    <xdr:rowOff>38100</xdr:rowOff>
                  </from>
                  <to>
                    <xdr:col>12</xdr:col>
                    <xdr:colOff>0</xdr:colOff>
                    <xdr:row>500</xdr:row>
                    <xdr:rowOff>447675</xdr:rowOff>
                  </to>
                </anchor>
              </controlPr>
            </control>
          </mc:Choice>
        </mc:AlternateContent>
        <mc:AlternateContent xmlns:mc="http://schemas.openxmlformats.org/markup-compatibility/2006">
          <mc:Choice Requires="x14">
            <control shapeId="13198" r:id="rId503" name="Drop Down 910">
              <controlPr defaultSize="0" autoLine="0" autoPict="0">
                <anchor moveWithCells="1" sizeWithCells="1">
                  <from>
                    <xdr:col>3</xdr:col>
                    <xdr:colOff>47625</xdr:colOff>
                    <xdr:row>501</xdr:row>
                    <xdr:rowOff>28575</xdr:rowOff>
                  </from>
                  <to>
                    <xdr:col>7</xdr:col>
                    <xdr:colOff>781050</xdr:colOff>
                    <xdr:row>501</xdr:row>
                    <xdr:rowOff>333375</xdr:rowOff>
                  </to>
                </anchor>
              </controlPr>
            </control>
          </mc:Choice>
        </mc:AlternateContent>
        <mc:AlternateContent xmlns:mc="http://schemas.openxmlformats.org/markup-compatibility/2006">
          <mc:Choice Requires="x14">
            <control shapeId="13199" r:id="rId504" name="Drop Down 911">
              <controlPr defaultSize="0" autoLine="0" autoPict="0">
                <anchor moveWithCells="1" sizeWithCells="1">
                  <from>
                    <xdr:col>12</xdr:col>
                    <xdr:colOff>57150</xdr:colOff>
                    <xdr:row>501</xdr:row>
                    <xdr:rowOff>38100</xdr:rowOff>
                  </from>
                  <to>
                    <xdr:col>14</xdr:col>
                    <xdr:colOff>0</xdr:colOff>
                    <xdr:row>501</xdr:row>
                    <xdr:rowOff>447675</xdr:rowOff>
                  </to>
                </anchor>
              </controlPr>
            </control>
          </mc:Choice>
        </mc:AlternateContent>
        <mc:AlternateContent xmlns:mc="http://schemas.openxmlformats.org/markup-compatibility/2006">
          <mc:Choice Requires="x14">
            <control shapeId="13200" r:id="rId505" name="Drop Down 912">
              <controlPr defaultSize="0" autoLine="0" autoPict="0">
                <anchor moveWithCells="1" sizeWithCells="1">
                  <from>
                    <xdr:col>10</xdr:col>
                    <xdr:colOff>38100</xdr:colOff>
                    <xdr:row>501</xdr:row>
                    <xdr:rowOff>38100</xdr:rowOff>
                  </from>
                  <to>
                    <xdr:col>12</xdr:col>
                    <xdr:colOff>0</xdr:colOff>
                    <xdr:row>501</xdr:row>
                    <xdr:rowOff>447675</xdr:rowOff>
                  </to>
                </anchor>
              </controlPr>
            </control>
          </mc:Choice>
        </mc:AlternateContent>
        <mc:AlternateContent xmlns:mc="http://schemas.openxmlformats.org/markup-compatibility/2006">
          <mc:Choice Requires="x14">
            <control shapeId="13201" r:id="rId506" name="Drop Down 913">
              <controlPr defaultSize="0" autoLine="0" autoPict="0">
                <anchor moveWithCells="1" sizeWithCells="1">
                  <from>
                    <xdr:col>3</xdr:col>
                    <xdr:colOff>47625</xdr:colOff>
                    <xdr:row>502</xdr:row>
                    <xdr:rowOff>28575</xdr:rowOff>
                  </from>
                  <to>
                    <xdr:col>7</xdr:col>
                    <xdr:colOff>781050</xdr:colOff>
                    <xdr:row>502</xdr:row>
                    <xdr:rowOff>333375</xdr:rowOff>
                  </to>
                </anchor>
              </controlPr>
            </control>
          </mc:Choice>
        </mc:AlternateContent>
        <mc:AlternateContent xmlns:mc="http://schemas.openxmlformats.org/markup-compatibility/2006">
          <mc:Choice Requires="x14">
            <control shapeId="13202" r:id="rId507" name="Drop Down 914">
              <controlPr defaultSize="0" autoLine="0" autoPict="0">
                <anchor moveWithCells="1" sizeWithCells="1">
                  <from>
                    <xdr:col>12</xdr:col>
                    <xdr:colOff>57150</xdr:colOff>
                    <xdr:row>502</xdr:row>
                    <xdr:rowOff>38100</xdr:rowOff>
                  </from>
                  <to>
                    <xdr:col>14</xdr:col>
                    <xdr:colOff>0</xdr:colOff>
                    <xdr:row>502</xdr:row>
                    <xdr:rowOff>447675</xdr:rowOff>
                  </to>
                </anchor>
              </controlPr>
            </control>
          </mc:Choice>
        </mc:AlternateContent>
        <mc:AlternateContent xmlns:mc="http://schemas.openxmlformats.org/markup-compatibility/2006">
          <mc:Choice Requires="x14">
            <control shapeId="13203" r:id="rId508" name="Drop Down 915">
              <controlPr defaultSize="0" autoLine="0" autoPict="0">
                <anchor moveWithCells="1" sizeWithCells="1">
                  <from>
                    <xdr:col>10</xdr:col>
                    <xdr:colOff>38100</xdr:colOff>
                    <xdr:row>502</xdr:row>
                    <xdr:rowOff>38100</xdr:rowOff>
                  </from>
                  <to>
                    <xdr:col>12</xdr:col>
                    <xdr:colOff>0</xdr:colOff>
                    <xdr:row>502</xdr:row>
                    <xdr:rowOff>447675</xdr:rowOff>
                  </to>
                </anchor>
              </controlPr>
            </control>
          </mc:Choice>
        </mc:AlternateContent>
        <mc:AlternateContent xmlns:mc="http://schemas.openxmlformats.org/markup-compatibility/2006">
          <mc:Choice Requires="x14">
            <control shapeId="13204" r:id="rId509" name="Drop Down 916">
              <controlPr defaultSize="0" autoLine="0" autoPict="0">
                <anchor moveWithCells="1" sizeWithCells="1">
                  <from>
                    <xdr:col>3</xdr:col>
                    <xdr:colOff>47625</xdr:colOff>
                    <xdr:row>503</xdr:row>
                    <xdr:rowOff>28575</xdr:rowOff>
                  </from>
                  <to>
                    <xdr:col>7</xdr:col>
                    <xdr:colOff>781050</xdr:colOff>
                    <xdr:row>503</xdr:row>
                    <xdr:rowOff>333375</xdr:rowOff>
                  </to>
                </anchor>
              </controlPr>
            </control>
          </mc:Choice>
        </mc:AlternateContent>
        <mc:AlternateContent xmlns:mc="http://schemas.openxmlformats.org/markup-compatibility/2006">
          <mc:Choice Requires="x14">
            <control shapeId="13205" r:id="rId510" name="Drop Down 917">
              <controlPr defaultSize="0" autoLine="0" autoPict="0">
                <anchor moveWithCells="1" sizeWithCells="1">
                  <from>
                    <xdr:col>12</xdr:col>
                    <xdr:colOff>57150</xdr:colOff>
                    <xdr:row>503</xdr:row>
                    <xdr:rowOff>38100</xdr:rowOff>
                  </from>
                  <to>
                    <xdr:col>14</xdr:col>
                    <xdr:colOff>0</xdr:colOff>
                    <xdr:row>503</xdr:row>
                    <xdr:rowOff>447675</xdr:rowOff>
                  </to>
                </anchor>
              </controlPr>
            </control>
          </mc:Choice>
        </mc:AlternateContent>
        <mc:AlternateContent xmlns:mc="http://schemas.openxmlformats.org/markup-compatibility/2006">
          <mc:Choice Requires="x14">
            <control shapeId="13206" r:id="rId511" name="Drop Down 918">
              <controlPr defaultSize="0" autoLine="0" autoPict="0">
                <anchor moveWithCells="1" sizeWithCells="1">
                  <from>
                    <xdr:col>10</xdr:col>
                    <xdr:colOff>38100</xdr:colOff>
                    <xdr:row>503</xdr:row>
                    <xdr:rowOff>38100</xdr:rowOff>
                  </from>
                  <to>
                    <xdr:col>12</xdr:col>
                    <xdr:colOff>0</xdr:colOff>
                    <xdr:row>503</xdr:row>
                    <xdr:rowOff>447675</xdr:rowOff>
                  </to>
                </anchor>
              </controlPr>
            </control>
          </mc:Choice>
        </mc:AlternateContent>
        <mc:AlternateContent xmlns:mc="http://schemas.openxmlformats.org/markup-compatibility/2006">
          <mc:Choice Requires="x14">
            <control shapeId="13213" r:id="rId512" name="Drop Down 925">
              <controlPr defaultSize="0" autoLine="0" autoPict="0">
                <anchor moveWithCells="1" sizeWithCells="1">
                  <from>
                    <xdr:col>3</xdr:col>
                    <xdr:colOff>47625</xdr:colOff>
                    <xdr:row>504</xdr:row>
                    <xdr:rowOff>28575</xdr:rowOff>
                  </from>
                  <to>
                    <xdr:col>7</xdr:col>
                    <xdr:colOff>781050</xdr:colOff>
                    <xdr:row>504</xdr:row>
                    <xdr:rowOff>333375</xdr:rowOff>
                  </to>
                </anchor>
              </controlPr>
            </control>
          </mc:Choice>
        </mc:AlternateContent>
        <mc:AlternateContent xmlns:mc="http://schemas.openxmlformats.org/markup-compatibility/2006">
          <mc:Choice Requires="x14">
            <control shapeId="13214" r:id="rId513" name="Drop Down 926">
              <controlPr defaultSize="0" autoLine="0" autoPict="0">
                <anchor moveWithCells="1" sizeWithCells="1">
                  <from>
                    <xdr:col>12</xdr:col>
                    <xdr:colOff>57150</xdr:colOff>
                    <xdr:row>504</xdr:row>
                    <xdr:rowOff>38100</xdr:rowOff>
                  </from>
                  <to>
                    <xdr:col>14</xdr:col>
                    <xdr:colOff>0</xdr:colOff>
                    <xdr:row>504</xdr:row>
                    <xdr:rowOff>447675</xdr:rowOff>
                  </to>
                </anchor>
              </controlPr>
            </control>
          </mc:Choice>
        </mc:AlternateContent>
        <mc:AlternateContent xmlns:mc="http://schemas.openxmlformats.org/markup-compatibility/2006">
          <mc:Choice Requires="x14">
            <control shapeId="13215" r:id="rId514" name="Drop Down 927">
              <controlPr defaultSize="0" autoLine="0" autoPict="0">
                <anchor moveWithCells="1" sizeWithCells="1">
                  <from>
                    <xdr:col>10</xdr:col>
                    <xdr:colOff>38100</xdr:colOff>
                    <xdr:row>504</xdr:row>
                    <xdr:rowOff>38100</xdr:rowOff>
                  </from>
                  <to>
                    <xdr:col>12</xdr:col>
                    <xdr:colOff>0</xdr:colOff>
                    <xdr:row>504</xdr:row>
                    <xdr:rowOff>447675</xdr:rowOff>
                  </to>
                </anchor>
              </controlPr>
            </control>
          </mc:Choice>
        </mc:AlternateContent>
        <mc:AlternateContent xmlns:mc="http://schemas.openxmlformats.org/markup-compatibility/2006">
          <mc:Choice Requires="x14">
            <control shapeId="13216" r:id="rId515" name="Button 928">
              <controlPr defaultSize="0" print="0" autoFill="0" autoPict="0" macro="[0]!Module2AutoFitCellsSafE">
                <anchor moveWithCells="1" sizeWithCells="1">
                  <from>
                    <xdr:col>3</xdr:col>
                    <xdr:colOff>19050</xdr:colOff>
                    <xdr:row>508</xdr:row>
                    <xdr:rowOff>104775</xdr:rowOff>
                  </from>
                  <to>
                    <xdr:col>5</xdr:col>
                    <xdr:colOff>800100</xdr:colOff>
                    <xdr:row>510</xdr:row>
                    <xdr:rowOff>171450</xdr:rowOff>
                  </to>
                </anchor>
              </controlPr>
            </control>
          </mc:Choice>
        </mc:AlternateContent>
        <mc:AlternateContent xmlns:mc="http://schemas.openxmlformats.org/markup-compatibility/2006">
          <mc:Choice Requires="x14">
            <control shapeId="13217" r:id="rId516" name="Drop Down 929">
              <controlPr defaultSize="0" autoLine="0" autoPict="0">
                <anchor moveWithCells="1" sizeWithCells="1">
                  <from>
                    <xdr:col>3</xdr:col>
                    <xdr:colOff>47625</xdr:colOff>
                    <xdr:row>578</xdr:row>
                    <xdr:rowOff>28575</xdr:rowOff>
                  </from>
                  <to>
                    <xdr:col>7</xdr:col>
                    <xdr:colOff>781050</xdr:colOff>
                    <xdr:row>578</xdr:row>
                    <xdr:rowOff>333375</xdr:rowOff>
                  </to>
                </anchor>
              </controlPr>
            </control>
          </mc:Choice>
        </mc:AlternateContent>
        <mc:AlternateContent xmlns:mc="http://schemas.openxmlformats.org/markup-compatibility/2006">
          <mc:Choice Requires="x14">
            <control shapeId="13218" r:id="rId517" name="Drop Down 930">
              <controlPr defaultSize="0" autoLine="0" autoPict="0">
                <anchor moveWithCells="1" sizeWithCells="1">
                  <from>
                    <xdr:col>12</xdr:col>
                    <xdr:colOff>57150</xdr:colOff>
                    <xdr:row>578</xdr:row>
                    <xdr:rowOff>38100</xdr:rowOff>
                  </from>
                  <to>
                    <xdr:col>14</xdr:col>
                    <xdr:colOff>0</xdr:colOff>
                    <xdr:row>578</xdr:row>
                    <xdr:rowOff>447675</xdr:rowOff>
                  </to>
                </anchor>
              </controlPr>
            </control>
          </mc:Choice>
        </mc:AlternateContent>
        <mc:AlternateContent xmlns:mc="http://schemas.openxmlformats.org/markup-compatibility/2006">
          <mc:Choice Requires="x14">
            <control shapeId="13219" r:id="rId518" name="Drop Down 931">
              <controlPr defaultSize="0" autoLine="0" autoPict="0">
                <anchor moveWithCells="1" sizeWithCells="1">
                  <from>
                    <xdr:col>10</xdr:col>
                    <xdr:colOff>38100</xdr:colOff>
                    <xdr:row>578</xdr:row>
                    <xdr:rowOff>38100</xdr:rowOff>
                  </from>
                  <to>
                    <xdr:col>12</xdr:col>
                    <xdr:colOff>0</xdr:colOff>
                    <xdr:row>578</xdr:row>
                    <xdr:rowOff>447675</xdr:rowOff>
                  </to>
                </anchor>
              </controlPr>
            </control>
          </mc:Choice>
        </mc:AlternateContent>
        <mc:AlternateContent xmlns:mc="http://schemas.openxmlformats.org/markup-compatibility/2006">
          <mc:Choice Requires="x14">
            <control shapeId="13220" r:id="rId519" name="Drop Down 932">
              <controlPr defaultSize="0" autoLine="0" autoPict="0">
                <anchor moveWithCells="1" sizeWithCells="1">
                  <from>
                    <xdr:col>3</xdr:col>
                    <xdr:colOff>47625</xdr:colOff>
                    <xdr:row>579</xdr:row>
                    <xdr:rowOff>28575</xdr:rowOff>
                  </from>
                  <to>
                    <xdr:col>7</xdr:col>
                    <xdr:colOff>781050</xdr:colOff>
                    <xdr:row>579</xdr:row>
                    <xdr:rowOff>333375</xdr:rowOff>
                  </to>
                </anchor>
              </controlPr>
            </control>
          </mc:Choice>
        </mc:AlternateContent>
        <mc:AlternateContent xmlns:mc="http://schemas.openxmlformats.org/markup-compatibility/2006">
          <mc:Choice Requires="x14">
            <control shapeId="13221" r:id="rId520" name="Drop Down 933">
              <controlPr defaultSize="0" autoLine="0" autoPict="0">
                <anchor moveWithCells="1" sizeWithCells="1">
                  <from>
                    <xdr:col>12</xdr:col>
                    <xdr:colOff>57150</xdr:colOff>
                    <xdr:row>579</xdr:row>
                    <xdr:rowOff>38100</xdr:rowOff>
                  </from>
                  <to>
                    <xdr:col>14</xdr:col>
                    <xdr:colOff>0</xdr:colOff>
                    <xdr:row>579</xdr:row>
                    <xdr:rowOff>447675</xdr:rowOff>
                  </to>
                </anchor>
              </controlPr>
            </control>
          </mc:Choice>
        </mc:AlternateContent>
        <mc:AlternateContent xmlns:mc="http://schemas.openxmlformats.org/markup-compatibility/2006">
          <mc:Choice Requires="x14">
            <control shapeId="13222" r:id="rId521" name="Drop Down 934">
              <controlPr defaultSize="0" autoLine="0" autoPict="0">
                <anchor moveWithCells="1" sizeWithCells="1">
                  <from>
                    <xdr:col>10</xdr:col>
                    <xdr:colOff>38100</xdr:colOff>
                    <xdr:row>579</xdr:row>
                    <xdr:rowOff>38100</xdr:rowOff>
                  </from>
                  <to>
                    <xdr:col>12</xdr:col>
                    <xdr:colOff>0</xdr:colOff>
                    <xdr:row>579</xdr:row>
                    <xdr:rowOff>447675</xdr:rowOff>
                  </to>
                </anchor>
              </controlPr>
            </control>
          </mc:Choice>
        </mc:AlternateContent>
        <mc:AlternateContent xmlns:mc="http://schemas.openxmlformats.org/markup-compatibility/2006">
          <mc:Choice Requires="x14">
            <control shapeId="13223" r:id="rId522" name="Drop Down 935">
              <controlPr defaultSize="0" autoLine="0" autoPict="0">
                <anchor moveWithCells="1" sizeWithCells="1">
                  <from>
                    <xdr:col>3</xdr:col>
                    <xdr:colOff>47625</xdr:colOff>
                    <xdr:row>580</xdr:row>
                    <xdr:rowOff>28575</xdr:rowOff>
                  </from>
                  <to>
                    <xdr:col>7</xdr:col>
                    <xdr:colOff>781050</xdr:colOff>
                    <xdr:row>580</xdr:row>
                    <xdr:rowOff>333375</xdr:rowOff>
                  </to>
                </anchor>
              </controlPr>
            </control>
          </mc:Choice>
        </mc:AlternateContent>
        <mc:AlternateContent xmlns:mc="http://schemas.openxmlformats.org/markup-compatibility/2006">
          <mc:Choice Requires="x14">
            <control shapeId="13224" r:id="rId523" name="Drop Down 936">
              <controlPr defaultSize="0" autoLine="0" autoPict="0">
                <anchor moveWithCells="1" sizeWithCells="1">
                  <from>
                    <xdr:col>12</xdr:col>
                    <xdr:colOff>57150</xdr:colOff>
                    <xdr:row>580</xdr:row>
                    <xdr:rowOff>38100</xdr:rowOff>
                  </from>
                  <to>
                    <xdr:col>14</xdr:col>
                    <xdr:colOff>0</xdr:colOff>
                    <xdr:row>580</xdr:row>
                    <xdr:rowOff>447675</xdr:rowOff>
                  </to>
                </anchor>
              </controlPr>
            </control>
          </mc:Choice>
        </mc:AlternateContent>
        <mc:AlternateContent xmlns:mc="http://schemas.openxmlformats.org/markup-compatibility/2006">
          <mc:Choice Requires="x14">
            <control shapeId="13225" r:id="rId524" name="Drop Down 937">
              <controlPr defaultSize="0" autoLine="0" autoPict="0">
                <anchor moveWithCells="1" sizeWithCells="1">
                  <from>
                    <xdr:col>10</xdr:col>
                    <xdr:colOff>38100</xdr:colOff>
                    <xdr:row>580</xdr:row>
                    <xdr:rowOff>38100</xdr:rowOff>
                  </from>
                  <to>
                    <xdr:col>12</xdr:col>
                    <xdr:colOff>0</xdr:colOff>
                    <xdr:row>580</xdr:row>
                    <xdr:rowOff>447675</xdr:rowOff>
                  </to>
                </anchor>
              </controlPr>
            </control>
          </mc:Choice>
        </mc:AlternateContent>
        <mc:AlternateContent xmlns:mc="http://schemas.openxmlformats.org/markup-compatibility/2006">
          <mc:Choice Requires="x14">
            <control shapeId="13226" r:id="rId525" name="Drop Down 938">
              <controlPr defaultSize="0" autoLine="0" autoPict="0">
                <anchor moveWithCells="1" sizeWithCells="1">
                  <from>
                    <xdr:col>3</xdr:col>
                    <xdr:colOff>47625</xdr:colOff>
                    <xdr:row>581</xdr:row>
                    <xdr:rowOff>28575</xdr:rowOff>
                  </from>
                  <to>
                    <xdr:col>7</xdr:col>
                    <xdr:colOff>781050</xdr:colOff>
                    <xdr:row>581</xdr:row>
                    <xdr:rowOff>333375</xdr:rowOff>
                  </to>
                </anchor>
              </controlPr>
            </control>
          </mc:Choice>
        </mc:AlternateContent>
        <mc:AlternateContent xmlns:mc="http://schemas.openxmlformats.org/markup-compatibility/2006">
          <mc:Choice Requires="x14">
            <control shapeId="13227" r:id="rId526" name="Drop Down 939">
              <controlPr defaultSize="0" autoLine="0" autoPict="0">
                <anchor moveWithCells="1" sizeWithCells="1">
                  <from>
                    <xdr:col>12</xdr:col>
                    <xdr:colOff>57150</xdr:colOff>
                    <xdr:row>581</xdr:row>
                    <xdr:rowOff>38100</xdr:rowOff>
                  </from>
                  <to>
                    <xdr:col>14</xdr:col>
                    <xdr:colOff>0</xdr:colOff>
                    <xdr:row>581</xdr:row>
                    <xdr:rowOff>447675</xdr:rowOff>
                  </to>
                </anchor>
              </controlPr>
            </control>
          </mc:Choice>
        </mc:AlternateContent>
        <mc:AlternateContent xmlns:mc="http://schemas.openxmlformats.org/markup-compatibility/2006">
          <mc:Choice Requires="x14">
            <control shapeId="13228" r:id="rId527" name="Drop Down 940">
              <controlPr defaultSize="0" autoLine="0" autoPict="0">
                <anchor moveWithCells="1" sizeWithCells="1">
                  <from>
                    <xdr:col>10</xdr:col>
                    <xdr:colOff>38100</xdr:colOff>
                    <xdr:row>581</xdr:row>
                    <xdr:rowOff>38100</xdr:rowOff>
                  </from>
                  <to>
                    <xdr:col>12</xdr:col>
                    <xdr:colOff>0</xdr:colOff>
                    <xdr:row>581</xdr:row>
                    <xdr:rowOff>447675</xdr:rowOff>
                  </to>
                </anchor>
              </controlPr>
            </control>
          </mc:Choice>
        </mc:AlternateContent>
        <mc:AlternateContent xmlns:mc="http://schemas.openxmlformats.org/markup-compatibility/2006">
          <mc:Choice Requires="x14">
            <control shapeId="13229" r:id="rId528" name="Button 941">
              <controlPr defaultSize="0" print="0" autoFill="0" autoPict="0" macro="[0]!Module2AutoFitCellsSafF">
                <anchor moveWithCells="1" sizeWithCells="1">
                  <from>
                    <xdr:col>3</xdr:col>
                    <xdr:colOff>0</xdr:colOff>
                    <xdr:row>585</xdr:row>
                    <xdr:rowOff>104775</xdr:rowOff>
                  </from>
                  <to>
                    <xdr:col>5</xdr:col>
                    <xdr:colOff>781050</xdr:colOff>
                    <xdr:row>587</xdr:row>
                    <xdr:rowOff>171450</xdr:rowOff>
                  </to>
                </anchor>
              </controlPr>
            </control>
          </mc:Choice>
        </mc:AlternateContent>
        <mc:AlternateContent xmlns:mc="http://schemas.openxmlformats.org/markup-compatibility/2006">
          <mc:Choice Requires="x14">
            <control shapeId="13230" r:id="rId529" name="Drop Down 942">
              <controlPr defaultSize="0" autoLine="0" autoPict="0">
                <anchor moveWithCells="1" sizeWithCells="1">
                  <from>
                    <xdr:col>3</xdr:col>
                    <xdr:colOff>47625</xdr:colOff>
                    <xdr:row>658</xdr:row>
                    <xdr:rowOff>28575</xdr:rowOff>
                  </from>
                  <to>
                    <xdr:col>7</xdr:col>
                    <xdr:colOff>781050</xdr:colOff>
                    <xdr:row>658</xdr:row>
                    <xdr:rowOff>333375</xdr:rowOff>
                  </to>
                </anchor>
              </controlPr>
            </control>
          </mc:Choice>
        </mc:AlternateContent>
        <mc:AlternateContent xmlns:mc="http://schemas.openxmlformats.org/markup-compatibility/2006">
          <mc:Choice Requires="x14">
            <control shapeId="13231" r:id="rId530" name="Drop Down 943">
              <controlPr defaultSize="0" autoLine="0" autoPict="0">
                <anchor moveWithCells="1" sizeWithCells="1">
                  <from>
                    <xdr:col>12</xdr:col>
                    <xdr:colOff>57150</xdr:colOff>
                    <xdr:row>658</xdr:row>
                    <xdr:rowOff>38100</xdr:rowOff>
                  </from>
                  <to>
                    <xdr:col>14</xdr:col>
                    <xdr:colOff>0</xdr:colOff>
                    <xdr:row>658</xdr:row>
                    <xdr:rowOff>447675</xdr:rowOff>
                  </to>
                </anchor>
              </controlPr>
            </control>
          </mc:Choice>
        </mc:AlternateContent>
        <mc:AlternateContent xmlns:mc="http://schemas.openxmlformats.org/markup-compatibility/2006">
          <mc:Choice Requires="x14">
            <control shapeId="13232" r:id="rId531" name="Drop Down 944">
              <controlPr defaultSize="0" autoLine="0" autoPict="0">
                <anchor moveWithCells="1" sizeWithCells="1">
                  <from>
                    <xdr:col>10</xdr:col>
                    <xdr:colOff>38100</xdr:colOff>
                    <xdr:row>658</xdr:row>
                    <xdr:rowOff>38100</xdr:rowOff>
                  </from>
                  <to>
                    <xdr:col>12</xdr:col>
                    <xdr:colOff>0</xdr:colOff>
                    <xdr:row>658</xdr:row>
                    <xdr:rowOff>447675</xdr:rowOff>
                  </to>
                </anchor>
              </controlPr>
            </control>
          </mc:Choice>
        </mc:AlternateContent>
        <mc:AlternateContent xmlns:mc="http://schemas.openxmlformats.org/markup-compatibility/2006">
          <mc:Choice Requires="x14">
            <control shapeId="13233" r:id="rId532" name="Drop Down 945">
              <controlPr defaultSize="0" autoLine="0" autoPict="0">
                <anchor moveWithCells="1" sizeWithCells="1">
                  <from>
                    <xdr:col>3</xdr:col>
                    <xdr:colOff>47625</xdr:colOff>
                    <xdr:row>659</xdr:row>
                    <xdr:rowOff>28575</xdr:rowOff>
                  </from>
                  <to>
                    <xdr:col>7</xdr:col>
                    <xdr:colOff>781050</xdr:colOff>
                    <xdr:row>659</xdr:row>
                    <xdr:rowOff>333375</xdr:rowOff>
                  </to>
                </anchor>
              </controlPr>
            </control>
          </mc:Choice>
        </mc:AlternateContent>
        <mc:AlternateContent xmlns:mc="http://schemas.openxmlformats.org/markup-compatibility/2006">
          <mc:Choice Requires="x14">
            <control shapeId="13234" r:id="rId533" name="Drop Down 946">
              <controlPr defaultSize="0" autoLine="0" autoPict="0">
                <anchor moveWithCells="1" sizeWithCells="1">
                  <from>
                    <xdr:col>12</xdr:col>
                    <xdr:colOff>57150</xdr:colOff>
                    <xdr:row>659</xdr:row>
                    <xdr:rowOff>38100</xdr:rowOff>
                  </from>
                  <to>
                    <xdr:col>14</xdr:col>
                    <xdr:colOff>0</xdr:colOff>
                    <xdr:row>659</xdr:row>
                    <xdr:rowOff>447675</xdr:rowOff>
                  </to>
                </anchor>
              </controlPr>
            </control>
          </mc:Choice>
        </mc:AlternateContent>
        <mc:AlternateContent xmlns:mc="http://schemas.openxmlformats.org/markup-compatibility/2006">
          <mc:Choice Requires="x14">
            <control shapeId="13235" r:id="rId534" name="Drop Down 947">
              <controlPr defaultSize="0" autoLine="0" autoPict="0">
                <anchor moveWithCells="1" sizeWithCells="1">
                  <from>
                    <xdr:col>10</xdr:col>
                    <xdr:colOff>38100</xdr:colOff>
                    <xdr:row>659</xdr:row>
                    <xdr:rowOff>38100</xdr:rowOff>
                  </from>
                  <to>
                    <xdr:col>12</xdr:col>
                    <xdr:colOff>0</xdr:colOff>
                    <xdr:row>659</xdr:row>
                    <xdr:rowOff>447675</xdr:rowOff>
                  </to>
                </anchor>
              </controlPr>
            </control>
          </mc:Choice>
        </mc:AlternateContent>
        <mc:AlternateContent xmlns:mc="http://schemas.openxmlformats.org/markup-compatibility/2006">
          <mc:Choice Requires="x14">
            <control shapeId="13236" r:id="rId535" name="Drop Down 948">
              <controlPr defaultSize="0" autoLine="0" autoPict="0">
                <anchor moveWithCells="1" sizeWithCells="1">
                  <from>
                    <xdr:col>3</xdr:col>
                    <xdr:colOff>47625</xdr:colOff>
                    <xdr:row>660</xdr:row>
                    <xdr:rowOff>28575</xdr:rowOff>
                  </from>
                  <to>
                    <xdr:col>7</xdr:col>
                    <xdr:colOff>781050</xdr:colOff>
                    <xdr:row>660</xdr:row>
                    <xdr:rowOff>333375</xdr:rowOff>
                  </to>
                </anchor>
              </controlPr>
            </control>
          </mc:Choice>
        </mc:AlternateContent>
        <mc:AlternateContent xmlns:mc="http://schemas.openxmlformats.org/markup-compatibility/2006">
          <mc:Choice Requires="x14">
            <control shapeId="13237" r:id="rId536" name="Drop Down 949">
              <controlPr defaultSize="0" autoLine="0" autoPict="0">
                <anchor moveWithCells="1" sizeWithCells="1">
                  <from>
                    <xdr:col>12</xdr:col>
                    <xdr:colOff>57150</xdr:colOff>
                    <xdr:row>660</xdr:row>
                    <xdr:rowOff>38100</xdr:rowOff>
                  </from>
                  <to>
                    <xdr:col>14</xdr:col>
                    <xdr:colOff>0</xdr:colOff>
                    <xdr:row>660</xdr:row>
                    <xdr:rowOff>447675</xdr:rowOff>
                  </to>
                </anchor>
              </controlPr>
            </control>
          </mc:Choice>
        </mc:AlternateContent>
        <mc:AlternateContent xmlns:mc="http://schemas.openxmlformats.org/markup-compatibility/2006">
          <mc:Choice Requires="x14">
            <control shapeId="13238" r:id="rId537" name="Drop Down 950">
              <controlPr defaultSize="0" autoLine="0" autoPict="0">
                <anchor moveWithCells="1" sizeWithCells="1">
                  <from>
                    <xdr:col>10</xdr:col>
                    <xdr:colOff>38100</xdr:colOff>
                    <xdr:row>660</xdr:row>
                    <xdr:rowOff>38100</xdr:rowOff>
                  </from>
                  <to>
                    <xdr:col>12</xdr:col>
                    <xdr:colOff>0</xdr:colOff>
                    <xdr:row>660</xdr:row>
                    <xdr:rowOff>447675</xdr:rowOff>
                  </to>
                </anchor>
              </controlPr>
            </control>
          </mc:Choice>
        </mc:AlternateContent>
        <mc:AlternateContent xmlns:mc="http://schemas.openxmlformats.org/markup-compatibility/2006">
          <mc:Choice Requires="x14">
            <control shapeId="13239" r:id="rId538" name="Drop Down 951">
              <controlPr defaultSize="0" autoLine="0" autoPict="0">
                <anchor moveWithCells="1" sizeWithCells="1">
                  <from>
                    <xdr:col>3</xdr:col>
                    <xdr:colOff>47625</xdr:colOff>
                    <xdr:row>661</xdr:row>
                    <xdr:rowOff>28575</xdr:rowOff>
                  </from>
                  <to>
                    <xdr:col>7</xdr:col>
                    <xdr:colOff>781050</xdr:colOff>
                    <xdr:row>661</xdr:row>
                    <xdr:rowOff>333375</xdr:rowOff>
                  </to>
                </anchor>
              </controlPr>
            </control>
          </mc:Choice>
        </mc:AlternateContent>
        <mc:AlternateContent xmlns:mc="http://schemas.openxmlformats.org/markup-compatibility/2006">
          <mc:Choice Requires="x14">
            <control shapeId="13240" r:id="rId539" name="Drop Down 952">
              <controlPr defaultSize="0" autoLine="0" autoPict="0">
                <anchor moveWithCells="1" sizeWithCells="1">
                  <from>
                    <xdr:col>12</xdr:col>
                    <xdr:colOff>57150</xdr:colOff>
                    <xdr:row>661</xdr:row>
                    <xdr:rowOff>38100</xdr:rowOff>
                  </from>
                  <to>
                    <xdr:col>14</xdr:col>
                    <xdr:colOff>0</xdr:colOff>
                    <xdr:row>661</xdr:row>
                    <xdr:rowOff>447675</xdr:rowOff>
                  </to>
                </anchor>
              </controlPr>
            </control>
          </mc:Choice>
        </mc:AlternateContent>
        <mc:AlternateContent xmlns:mc="http://schemas.openxmlformats.org/markup-compatibility/2006">
          <mc:Choice Requires="x14">
            <control shapeId="13241" r:id="rId540" name="Drop Down 953">
              <controlPr defaultSize="0" autoLine="0" autoPict="0">
                <anchor moveWithCells="1" sizeWithCells="1">
                  <from>
                    <xdr:col>10</xdr:col>
                    <xdr:colOff>38100</xdr:colOff>
                    <xdr:row>661</xdr:row>
                    <xdr:rowOff>38100</xdr:rowOff>
                  </from>
                  <to>
                    <xdr:col>12</xdr:col>
                    <xdr:colOff>0</xdr:colOff>
                    <xdr:row>661</xdr:row>
                    <xdr:rowOff>447675</xdr:rowOff>
                  </to>
                </anchor>
              </controlPr>
            </control>
          </mc:Choice>
        </mc:AlternateContent>
        <mc:AlternateContent xmlns:mc="http://schemas.openxmlformats.org/markup-compatibility/2006">
          <mc:Choice Requires="x14">
            <control shapeId="13242" r:id="rId541" name="Drop Down 954">
              <controlPr defaultSize="0" autoLine="0" autoPict="0">
                <anchor moveWithCells="1" sizeWithCells="1">
                  <from>
                    <xdr:col>3</xdr:col>
                    <xdr:colOff>47625</xdr:colOff>
                    <xdr:row>662</xdr:row>
                    <xdr:rowOff>28575</xdr:rowOff>
                  </from>
                  <to>
                    <xdr:col>7</xdr:col>
                    <xdr:colOff>781050</xdr:colOff>
                    <xdr:row>662</xdr:row>
                    <xdr:rowOff>333375</xdr:rowOff>
                  </to>
                </anchor>
              </controlPr>
            </control>
          </mc:Choice>
        </mc:AlternateContent>
        <mc:AlternateContent xmlns:mc="http://schemas.openxmlformats.org/markup-compatibility/2006">
          <mc:Choice Requires="x14">
            <control shapeId="13243" r:id="rId542" name="Drop Down 955">
              <controlPr defaultSize="0" autoLine="0" autoPict="0">
                <anchor moveWithCells="1" sizeWithCells="1">
                  <from>
                    <xdr:col>12</xdr:col>
                    <xdr:colOff>57150</xdr:colOff>
                    <xdr:row>662</xdr:row>
                    <xdr:rowOff>38100</xdr:rowOff>
                  </from>
                  <to>
                    <xdr:col>14</xdr:col>
                    <xdr:colOff>0</xdr:colOff>
                    <xdr:row>662</xdr:row>
                    <xdr:rowOff>447675</xdr:rowOff>
                  </to>
                </anchor>
              </controlPr>
            </control>
          </mc:Choice>
        </mc:AlternateContent>
        <mc:AlternateContent xmlns:mc="http://schemas.openxmlformats.org/markup-compatibility/2006">
          <mc:Choice Requires="x14">
            <control shapeId="13244" r:id="rId543" name="Drop Down 956">
              <controlPr defaultSize="0" autoLine="0" autoPict="0">
                <anchor moveWithCells="1" sizeWithCells="1">
                  <from>
                    <xdr:col>10</xdr:col>
                    <xdr:colOff>38100</xdr:colOff>
                    <xdr:row>662</xdr:row>
                    <xdr:rowOff>38100</xdr:rowOff>
                  </from>
                  <to>
                    <xdr:col>12</xdr:col>
                    <xdr:colOff>0</xdr:colOff>
                    <xdr:row>662</xdr:row>
                    <xdr:rowOff>447675</xdr:rowOff>
                  </to>
                </anchor>
              </controlPr>
            </control>
          </mc:Choice>
        </mc:AlternateContent>
        <mc:AlternateContent xmlns:mc="http://schemas.openxmlformats.org/markup-compatibility/2006">
          <mc:Choice Requires="x14">
            <control shapeId="13245" r:id="rId544" name="Drop Down 957">
              <controlPr defaultSize="0" autoLine="0" autoPict="0">
                <anchor moveWithCells="1" sizeWithCells="1">
                  <from>
                    <xdr:col>3</xdr:col>
                    <xdr:colOff>47625</xdr:colOff>
                    <xdr:row>663</xdr:row>
                    <xdr:rowOff>28575</xdr:rowOff>
                  </from>
                  <to>
                    <xdr:col>7</xdr:col>
                    <xdr:colOff>781050</xdr:colOff>
                    <xdr:row>663</xdr:row>
                    <xdr:rowOff>333375</xdr:rowOff>
                  </to>
                </anchor>
              </controlPr>
            </control>
          </mc:Choice>
        </mc:AlternateContent>
        <mc:AlternateContent xmlns:mc="http://schemas.openxmlformats.org/markup-compatibility/2006">
          <mc:Choice Requires="x14">
            <control shapeId="13246" r:id="rId545" name="Drop Down 958">
              <controlPr defaultSize="0" autoLine="0" autoPict="0">
                <anchor moveWithCells="1" sizeWithCells="1">
                  <from>
                    <xdr:col>12</xdr:col>
                    <xdr:colOff>57150</xdr:colOff>
                    <xdr:row>663</xdr:row>
                    <xdr:rowOff>38100</xdr:rowOff>
                  </from>
                  <to>
                    <xdr:col>14</xdr:col>
                    <xdr:colOff>0</xdr:colOff>
                    <xdr:row>663</xdr:row>
                    <xdr:rowOff>447675</xdr:rowOff>
                  </to>
                </anchor>
              </controlPr>
            </control>
          </mc:Choice>
        </mc:AlternateContent>
        <mc:AlternateContent xmlns:mc="http://schemas.openxmlformats.org/markup-compatibility/2006">
          <mc:Choice Requires="x14">
            <control shapeId="13247" r:id="rId546" name="Drop Down 959">
              <controlPr defaultSize="0" autoLine="0" autoPict="0">
                <anchor moveWithCells="1" sizeWithCells="1">
                  <from>
                    <xdr:col>10</xdr:col>
                    <xdr:colOff>38100</xdr:colOff>
                    <xdr:row>663</xdr:row>
                    <xdr:rowOff>38100</xdr:rowOff>
                  </from>
                  <to>
                    <xdr:col>12</xdr:col>
                    <xdr:colOff>0</xdr:colOff>
                    <xdr:row>663</xdr:row>
                    <xdr:rowOff>447675</xdr:rowOff>
                  </to>
                </anchor>
              </controlPr>
            </control>
          </mc:Choice>
        </mc:AlternateContent>
        <mc:AlternateContent xmlns:mc="http://schemas.openxmlformats.org/markup-compatibility/2006">
          <mc:Choice Requires="x14">
            <control shapeId="12342" r:id="rId547" name="Button 54">
              <controlPr defaultSize="0" autoFill="0" autoPict="0" macro="[0]!Module2ImportBenefitsRisksSafeguardA">
                <anchor moveWithCells="1" sizeWithCells="1">
                  <from>
                    <xdr:col>2</xdr:col>
                    <xdr:colOff>990600</xdr:colOff>
                    <xdr:row>74</xdr:row>
                    <xdr:rowOff>85725</xdr:rowOff>
                  </from>
                  <to>
                    <xdr:col>9</xdr:col>
                    <xdr:colOff>723900</xdr:colOff>
                    <xdr:row>74</xdr:row>
                    <xdr:rowOff>762000</xdr:rowOff>
                  </to>
                </anchor>
              </controlPr>
            </control>
          </mc:Choice>
        </mc:AlternateContent>
        <mc:AlternateContent xmlns:mc="http://schemas.openxmlformats.org/markup-compatibility/2006">
          <mc:Choice Requires="x14">
            <control shapeId="12289" r:id="rId548" name="Drop Down 1">
              <controlPr defaultSize="0" autoLine="0" autoPict="0">
                <anchor moveWithCells="1" sizeWithCells="1">
                  <from>
                    <xdr:col>3</xdr:col>
                    <xdr:colOff>47625</xdr:colOff>
                    <xdr:row>97</xdr:row>
                    <xdr:rowOff>28575</xdr:rowOff>
                  </from>
                  <to>
                    <xdr:col>7</xdr:col>
                    <xdr:colOff>790575</xdr:colOff>
                    <xdr:row>97</xdr:row>
                    <xdr:rowOff>333375</xdr:rowOff>
                  </to>
                </anchor>
              </controlPr>
            </control>
          </mc:Choice>
        </mc:AlternateContent>
        <mc:AlternateContent xmlns:mc="http://schemas.openxmlformats.org/markup-compatibility/2006">
          <mc:Choice Requires="x14">
            <control shapeId="12290" r:id="rId549" name="Drop Down 2">
              <controlPr defaultSize="0" autoLine="0" autoPict="0">
                <anchor moveWithCells="1" sizeWithCells="1">
                  <from>
                    <xdr:col>3</xdr:col>
                    <xdr:colOff>47625</xdr:colOff>
                    <xdr:row>95</xdr:row>
                    <xdr:rowOff>28575</xdr:rowOff>
                  </from>
                  <to>
                    <xdr:col>7</xdr:col>
                    <xdr:colOff>790575</xdr:colOff>
                    <xdr:row>95</xdr:row>
                    <xdr:rowOff>333375</xdr:rowOff>
                  </to>
                </anchor>
              </controlPr>
            </control>
          </mc:Choice>
        </mc:AlternateContent>
        <mc:AlternateContent xmlns:mc="http://schemas.openxmlformats.org/markup-compatibility/2006">
          <mc:Choice Requires="x14">
            <control shapeId="12291" r:id="rId550" name="Drop Down 3">
              <controlPr defaultSize="0" autoLine="0" autoPict="0">
                <anchor moveWithCells="1" sizeWithCells="1">
                  <from>
                    <xdr:col>3</xdr:col>
                    <xdr:colOff>47625</xdr:colOff>
                    <xdr:row>98</xdr:row>
                    <xdr:rowOff>28575</xdr:rowOff>
                  </from>
                  <to>
                    <xdr:col>7</xdr:col>
                    <xdr:colOff>790575</xdr:colOff>
                    <xdr:row>98</xdr:row>
                    <xdr:rowOff>333375</xdr:rowOff>
                  </to>
                </anchor>
              </controlPr>
            </control>
          </mc:Choice>
        </mc:AlternateContent>
        <mc:AlternateContent xmlns:mc="http://schemas.openxmlformats.org/markup-compatibility/2006">
          <mc:Choice Requires="x14">
            <control shapeId="12292" r:id="rId551" name="Drop Down 4">
              <controlPr defaultSize="0" autoLine="0" autoPict="0">
                <anchor moveWithCells="1" sizeWithCells="1">
                  <from>
                    <xdr:col>3</xdr:col>
                    <xdr:colOff>47625</xdr:colOff>
                    <xdr:row>99</xdr:row>
                    <xdr:rowOff>28575</xdr:rowOff>
                  </from>
                  <to>
                    <xdr:col>7</xdr:col>
                    <xdr:colOff>790575</xdr:colOff>
                    <xdr:row>99</xdr:row>
                    <xdr:rowOff>333375</xdr:rowOff>
                  </to>
                </anchor>
              </controlPr>
            </control>
          </mc:Choice>
        </mc:AlternateContent>
        <mc:AlternateContent xmlns:mc="http://schemas.openxmlformats.org/markup-compatibility/2006">
          <mc:Choice Requires="x14">
            <control shapeId="12293" r:id="rId552" name="Drop Down 5">
              <controlPr defaultSize="0" autoLine="0" autoPict="0">
                <anchor moveWithCells="1" sizeWithCells="1">
                  <from>
                    <xdr:col>3</xdr:col>
                    <xdr:colOff>47625</xdr:colOff>
                    <xdr:row>100</xdr:row>
                    <xdr:rowOff>28575</xdr:rowOff>
                  </from>
                  <to>
                    <xdr:col>7</xdr:col>
                    <xdr:colOff>790575</xdr:colOff>
                    <xdr:row>100</xdr:row>
                    <xdr:rowOff>333375</xdr:rowOff>
                  </to>
                </anchor>
              </controlPr>
            </control>
          </mc:Choice>
        </mc:AlternateContent>
        <mc:AlternateContent xmlns:mc="http://schemas.openxmlformats.org/markup-compatibility/2006">
          <mc:Choice Requires="x14">
            <control shapeId="12294" r:id="rId553" name="Drop Down 6">
              <controlPr defaultSize="0" autoLine="0" autoPict="0">
                <anchor moveWithCells="1" sizeWithCells="1">
                  <from>
                    <xdr:col>3</xdr:col>
                    <xdr:colOff>47625</xdr:colOff>
                    <xdr:row>101</xdr:row>
                    <xdr:rowOff>28575</xdr:rowOff>
                  </from>
                  <to>
                    <xdr:col>7</xdr:col>
                    <xdr:colOff>790575</xdr:colOff>
                    <xdr:row>101</xdr:row>
                    <xdr:rowOff>333375</xdr:rowOff>
                  </to>
                </anchor>
              </controlPr>
            </control>
          </mc:Choice>
        </mc:AlternateContent>
        <mc:AlternateContent xmlns:mc="http://schemas.openxmlformats.org/markup-compatibility/2006">
          <mc:Choice Requires="x14">
            <control shapeId="12295" r:id="rId554" name="Drop Down 7">
              <controlPr defaultSize="0" autoLine="0" autoPict="0">
                <anchor moveWithCells="1" sizeWithCells="1">
                  <from>
                    <xdr:col>3</xdr:col>
                    <xdr:colOff>47625</xdr:colOff>
                    <xdr:row>96</xdr:row>
                    <xdr:rowOff>28575</xdr:rowOff>
                  </from>
                  <to>
                    <xdr:col>7</xdr:col>
                    <xdr:colOff>790575</xdr:colOff>
                    <xdr:row>96</xdr:row>
                    <xdr:rowOff>333375</xdr:rowOff>
                  </to>
                </anchor>
              </controlPr>
            </control>
          </mc:Choice>
        </mc:AlternateContent>
        <mc:AlternateContent xmlns:mc="http://schemas.openxmlformats.org/markup-compatibility/2006">
          <mc:Choice Requires="x14">
            <control shapeId="12329" r:id="rId555" name="Drop Down 41">
              <controlPr defaultSize="0" autoLine="0" autoPict="0">
                <anchor moveWithCells="1" sizeWithCells="1">
                  <from>
                    <xdr:col>12</xdr:col>
                    <xdr:colOff>57150</xdr:colOff>
                    <xdr:row>96</xdr:row>
                    <xdr:rowOff>38100</xdr:rowOff>
                  </from>
                  <to>
                    <xdr:col>14</xdr:col>
                    <xdr:colOff>0</xdr:colOff>
                    <xdr:row>96</xdr:row>
                    <xdr:rowOff>447675</xdr:rowOff>
                  </to>
                </anchor>
              </controlPr>
            </control>
          </mc:Choice>
        </mc:AlternateContent>
        <mc:AlternateContent xmlns:mc="http://schemas.openxmlformats.org/markup-compatibility/2006">
          <mc:Choice Requires="x14">
            <control shapeId="12330" r:id="rId556" name="Drop Down 42">
              <controlPr defaultSize="0" autoLine="0" autoPict="0">
                <anchor moveWithCells="1" sizeWithCells="1">
                  <from>
                    <xdr:col>12</xdr:col>
                    <xdr:colOff>57150</xdr:colOff>
                    <xdr:row>97</xdr:row>
                    <xdr:rowOff>38100</xdr:rowOff>
                  </from>
                  <to>
                    <xdr:col>14</xdr:col>
                    <xdr:colOff>0</xdr:colOff>
                    <xdr:row>97</xdr:row>
                    <xdr:rowOff>447675</xdr:rowOff>
                  </to>
                </anchor>
              </controlPr>
            </control>
          </mc:Choice>
        </mc:AlternateContent>
        <mc:AlternateContent xmlns:mc="http://schemas.openxmlformats.org/markup-compatibility/2006">
          <mc:Choice Requires="x14">
            <control shapeId="12331" r:id="rId557" name="Drop Down 43">
              <controlPr defaultSize="0" autoLine="0" autoPict="0">
                <anchor moveWithCells="1" sizeWithCells="1">
                  <from>
                    <xdr:col>12</xdr:col>
                    <xdr:colOff>57150</xdr:colOff>
                    <xdr:row>98</xdr:row>
                    <xdr:rowOff>38100</xdr:rowOff>
                  </from>
                  <to>
                    <xdr:col>14</xdr:col>
                    <xdr:colOff>0</xdr:colOff>
                    <xdr:row>98</xdr:row>
                    <xdr:rowOff>447675</xdr:rowOff>
                  </to>
                </anchor>
              </controlPr>
            </control>
          </mc:Choice>
        </mc:AlternateContent>
        <mc:AlternateContent xmlns:mc="http://schemas.openxmlformats.org/markup-compatibility/2006">
          <mc:Choice Requires="x14">
            <control shapeId="12332" r:id="rId558" name="Drop Down 44">
              <controlPr defaultSize="0" autoLine="0" autoPict="0">
                <anchor moveWithCells="1" sizeWithCells="1">
                  <from>
                    <xdr:col>12</xdr:col>
                    <xdr:colOff>57150</xdr:colOff>
                    <xdr:row>99</xdr:row>
                    <xdr:rowOff>38100</xdr:rowOff>
                  </from>
                  <to>
                    <xdr:col>14</xdr:col>
                    <xdr:colOff>0</xdr:colOff>
                    <xdr:row>99</xdr:row>
                    <xdr:rowOff>447675</xdr:rowOff>
                  </to>
                </anchor>
              </controlPr>
            </control>
          </mc:Choice>
        </mc:AlternateContent>
        <mc:AlternateContent xmlns:mc="http://schemas.openxmlformats.org/markup-compatibility/2006">
          <mc:Choice Requires="x14">
            <control shapeId="12333" r:id="rId559" name="Drop Down 45">
              <controlPr defaultSize="0" autoLine="0" autoPict="0">
                <anchor moveWithCells="1" sizeWithCells="1">
                  <from>
                    <xdr:col>12</xdr:col>
                    <xdr:colOff>57150</xdr:colOff>
                    <xdr:row>100</xdr:row>
                    <xdr:rowOff>38100</xdr:rowOff>
                  </from>
                  <to>
                    <xdr:col>14</xdr:col>
                    <xdr:colOff>0</xdr:colOff>
                    <xdr:row>100</xdr:row>
                    <xdr:rowOff>447675</xdr:rowOff>
                  </to>
                </anchor>
              </controlPr>
            </control>
          </mc:Choice>
        </mc:AlternateContent>
        <mc:AlternateContent xmlns:mc="http://schemas.openxmlformats.org/markup-compatibility/2006">
          <mc:Choice Requires="x14">
            <control shapeId="12334" r:id="rId560" name="Drop Down 46">
              <controlPr defaultSize="0" autoLine="0" autoPict="0">
                <anchor moveWithCells="1" sizeWithCells="1">
                  <from>
                    <xdr:col>12</xdr:col>
                    <xdr:colOff>57150</xdr:colOff>
                    <xdr:row>101</xdr:row>
                    <xdr:rowOff>38100</xdr:rowOff>
                  </from>
                  <to>
                    <xdr:col>14</xdr:col>
                    <xdr:colOff>0</xdr:colOff>
                    <xdr:row>101</xdr:row>
                    <xdr:rowOff>447675</xdr:rowOff>
                  </to>
                </anchor>
              </controlPr>
            </control>
          </mc:Choice>
        </mc:AlternateContent>
        <mc:AlternateContent xmlns:mc="http://schemas.openxmlformats.org/markup-compatibility/2006">
          <mc:Choice Requires="x14">
            <control shapeId="12350" r:id="rId561" name="Drop Down 62">
              <controlPr defaultSize="0" autoLine="0" autoPict="0">
                <anchor moveWithCells="1" sizeWithCells="1">
                  <from>
                    <xdr:col>10</xdr:col>
                    <xdr:colOff>38100</xdr:colOff>
                    <xdr:row>96</xdr:row>
                    <xdr:rowOff>38100</xdr:rowOff>
                  </from>
                  <to>
                    <xdr:col>12</xdr:col>
                    <xdr:colOff>0</xdr:colOff>
                    <xdr:row>96</xdr:row>
                    <xdr:rowOff>447675</xdr:rowOff>
                  </to>
                </anchor>
              </controlPr>
            </control>
          </mc:Choice>
        </mc:AlternateContent>
        <mc:AlternateContent xmlns:mc="http://schemas.openxmlformats.org/markup-compatibility/2006">
          <mc:Choice Requires="x14">
            <control shapeId="12351" r:id="rId562" name="Drop Down 63">
              <controlPr defaultSize="0" autoLine="0" autoPict="0">
                <anchor moveWithCells="1" sizeWithCells="1">
                  <from>
                    <xdr:col>10</xdr:col>
                    <xdr:colOff>38100</xdr:colOff>
                    <xdr:row>97</xdr:row>
                    <xdr:rowOff>38100</xdr:rowOff>
                  </from>
                  <to>
                    <xdr:col>12</xdr:col>
                    <xdr:colOff>0</xdr:colOff>
                    <xdr:row>97</xdr:row>
                    <xdr:rowOff>447675</xdr:rowOff>
                  </to>
                </anchor>
              </controlPr>
            </control>
          </mc:Choice>
        </mc:AlternateContent>
        <mc:AlternateContent xmlns:mc="http://schemas.openxmlformats.org/markup-compatibility/2006">
          <mc:Choice Requires="x14">
            <control shapeId="12352" r:id="rId563" name="Drop Down 64">
              <controlPr defaultSize="0" autoLine="0" autoPict="0">
                <anchor moveWithCells="1" sizeWithCells="1">
                  <from>
                    <xdr:col>10</xdr:col>
                    <xdr:colOff>38100</xdr:colOff>
                    <xdr:row>98</xdr:row>
                    <xdr:rowOff>38100</xdr:rowOff>
                  </from>
                  <to>
                    <xdr:col>12</xdr:col>
                    <xdr:colOff>0</xdr:colOff>
                    <xdr:row>98</xdr:row>
                    <xdr:rowOff>447675</xdr:rowOff>
                  </to>
                </anchor>
              </controlPr>
            </control>
          </mc:Choice>
        </mc:AlternateContent>
        <mc:AlternateContent xmlns:mc="http://schemas.openxmlformats.org/markup-compatibility/2006">
          <mc:Choice Requires="x14">
            <control shapeId="12353" r:id="rId564" name="Drop Down 65">
              <controlPr defaultSize="0" autoLine="0" autoPict="0">
                <anchor moveWithCells="1" sizeWithCells="1">
                  <from>
                    <xdr:col>10</xdr:col>
                    <xdr:colOff>38100</xdr:colOff>
                    <xdr:row>99</xdr:row>
                    <xdr:rowOff>38100</xdr:rowOff>
                  </from>
                  <to>
                    <xdr:col>12</xdr:col>
                    <xdr:colOff>0</xdr:colOff>
                    <xdr:row>99</xdr:row>
                    <xdr:rowOff>447675</xdr:rowOff>
                  </to>
                </anchor>
              </controlPr>
            </control>
          </mc:Choice>
        </mc:AlternateContent>
        <mc:AlternateContent xmlns:mc="http://schemas.openxmlformats.org/markup-compatibility/2006">
          <mc:Choice Requires="x14">
            <control shapeId="12354" r:id="rId565" name="Drop Down 66">
              <controlPr defaultSize="0" autoLine="0" autoPict="0">
                <anchor moveWithCells="1" sizeWithCells="1">
                  <from>
                    <xdr:col>10</xdr:col>
                    <xdr:colOff>38100</xdr:colOff>
                    <xdr:row>100</xdr:row>
                    <xdr:rowOff>38100</xdr:rowOff>
                  </from>
                  <to>
                    <xdr:col>12</xdr:col>
                    <xdr:colOff>0</xdr:colOff>
                    <xdr:row>100</xdr:row>
                    <xdr:rowOff>447675</xdr:rowOff>
                  </to>
                </anchor>
              </controlPr>
            </control>
          </mc:Choice>
        </mc:AlternateContent>
        <mc:AlternateContent xmlns:mc="http://schemas.openxmlformats.org/markup-compatibility/2006">
          <mc:Choice Requires="x14">
            <control shapeId="12355" r:id="rId566" name="Drop Down 67">
              <controlPr defaultSize="0" autoLine="0" autoPict="0">
                <anchor moveWithCells="1" sizeWithCells="1">
                  <from>
                    <xdr:col>10</xdr:col>
                    <xdr:colOff>38100</xdr:colOff>
                    <xdr:row>101</xdr:row>
                    <xdr:rowOff>38100</xdr:rowOff>
                  </from>
                  <to>
                    <xdr:col>12</xdr:col>
                    <xdr:colOff>0</xdr:colOff>
                    <xdr:row>101</xdr:row>
                    <xdr:rowOff>447675</xdr:rowOff>
                  </to>
                </anchor>
              </controlPr>
            </control>
          </mc:Choice>
        </mc:AlternateContent>
        <mc:AlternateContent xmlns:mc="http://schemas.openxmlformats.org/markup-compatibility/2006">
          <mc:Choice Requires="x14">
            <control shapeId="13018" r:id="rId567" name="Drop Down 730">
              <controlPr defaultSize="0" autoLine="0" autoPict="0">
                <anchor moveWithCells="1" sizeWithCells="1">
                  <from>
                    <xdr:col>3</xdr:col>
                    <xdr:colOff>47625</xdr:colOff>
                    <xdr:row>102</xdr:row>
                    <xdr:rowOff>28575</xdr:rowOff>
                  </from>
                  <to>
                    <xdr:col>7</xdr:col>
                    <xdr:colOff>790575</xdr:colOff>
                    <xdr:row>102</xdr:row>
                    <xdr:rowOff>333375</xdr:rowOff>
                  </to>
                </anchor>
              </controlPr>
            </control>
          </mc:Choice>
        </mc:AlternateContent>
        <mc:AlternateContent xmlns:mc="http://schemas.openxmlformats.org/markup-compatibility/2006">
          <mc:Choice Requires="x14">
            <control shapeId="13019" r:id="rId568" name="Drop Down 731">
              <controlPr defaultSize="0" autoLine="0" autoPict="0">
                <anchor moveWithCells="1" sizeWithCells="1">
                  <from>
                    <xdr:col>12</xdr:col>
                    <xdr:colOff>57150</xdr:colOff>
                    <xdr:row>102</xdr:row>
                    <xdr:rowOff>38100</xdr:rowOff>
                  </from>
                  <to>
                    <xdr:col>14</xdr:col>
                    <xdr:colOff>0</xdr:colOff>
                    <xdr:row>102</xdr:row>
                    <xdr:rowOff>447675</xdr:rowOff>
                  </to>
                </anchor>
              </controlPr>
            </control>
          </mc:Choice>
        </mc:AlternateContent>
        <mc:AlternateContent xmlns:mc="http://schemas.openxmlformats.org/markup-compatibility/2006">
          <mc:Choice Requires="x14">
            <control shapeId="13020" r:id="rId569" name="Drop Down 732">
              <controlPr defaultSize="0" autoLine="0" autoPict="0">
                <anchor moveWithCells="1" sizeWithCells="1">
                  <from>
                    <xdr:col>10</xdr:col>
                    <xdr:colOff>38100</xdr:colOff>
                    <xdr:row>102</xdr:row>
                    <xdr:rowOff>38100</xdr:rowOff>
                  </from>
                  <to>
                    <xdr:col>12</xdr:col>
                    <xdr:colOff>0</xdr:colOff>
                    <xdr:row>102</xdr:row>
                    <xdr:rowOff>447675</xdr:rowOff>
                  </to>
                </anchor>
              </controlPr>
            </control>
          </mc:Choice>
        </mc:AlternateContent>
        <mc:AlternateContent xmlns:mc="http://schemas.openxmlformats.org/markup-compatibility/2006">
          <mc:Choice Requires="x14">
            <control shapeId="13021" r:id="rId570" name="Drop Down 733">
              <controlPr defaultSize="0" autoLine="0" autoPict="0">
                <anchor moveWithCells="1" sizeWithCells="1">
                  <from>
                    <xdr:col>3</xdr:col>
                    <xdr:colOff>47625</xdr:colOff>
                    <xdr:row>105</xdr:row>
                    <xdr:rowOff>28575</xdr:rowOff>
                  </from>
                  <to>
                    <xdr:col>7</xdr:col>
                    <xdr:colOff>790575</xdr:colOff>
                    <xdr:row>105</xdr:row>
                    <xdr:rowOff>333375</xdr:rowOff>
                  </to>
                </anchor>
              </controlPr>
            </control>
          </mc:Choice>
        </mc:AlternateContent>
        <mc:AlternateContent xmlns:mc="http://schemas.openxmlformats.org/markup-compatibility/2006">
          <mc:Choice Requires="x14">
            <control shapeId="13022" r:id="rId571" name="Drop Down 734">
              <controlPr defaultSize="0" autoLine="0" autoPict="0">
                <anchor moveWithCells="1" sizeWithCells="1">
                  <from>
                    <xdr:col>12</xdr:col>
                    <xdr:colOff>57150</xdr:colOff>
                    <xdr:row>105</xdr:row>
                    <xdr:rowOff>38100</xdr:rowOff>
                  </from>
                  <to>
                    <xdr:col>14</xdr:col>
                    <xdr:colOff>0</xdr:colOff>
                    <xdr:row>105</xdr:row>
                    <xdr:rowOff>447675</xdr:rowOff>
                  </to>
                </anchor>
              </controlPr>
            </control>
          </mc:Choice>
        </mc:AlternateContent>
        <mc:AlternateContent xmlns:mc="http://schemas.openxmlformats.org/markup-compatibility/2006">
          <mc:Choice Requires="x14">
            <control shapeId="13023" r:id="rId572" name="Drop Down 735">
              <controlPr defaultSize="0" autoLine="0" autoPict="0">
                <anchor moveWithCells="1" sizeWithCells="1">
                  <from>
                    <xdr:col>10</xdr:col>
                    <xdr:colOff>38100</xdr:colOff>
                    <xdr:row>105</xdr:row>
                    <xdr:rowOff>38100</xdr:rowOff>
                  </from>
                  <to>
                    <xdr:col>12</xdr:col>
                    <xdr:colOff>0</xdr:colOff>
                    <xdr:row>105</xdr:row>
                    <xdr:rowOff>447675</xdr:rowOff>
                  </to>
                </anchor>
              </controlPr>
            </control>
          </mc:Choice>
        </mc:AlternateContent>
        <mc:AlternateContent xmlns:mc="http://schemas.openxmlformats.org/markup-compatibility/2006">
          <mc:Choice Requires="x14">
            <control shapeId="12307" r:id="rId573" name="Drop Down 19">
              <controlPr defaultSize="0" autoLine="0" autoPict="0">
                <anchor moveWithCells="1" sizeWithCells="1">
                  <from>
                    <xdr:col>3</xdr:col>
                    <xdr:colOff>47625</xdr:colOff>
                    <xdr:row>86</xdr:row>
                    <xdr:rowOff>28575</xdr:rowOff>
                  </from>
                  <to>
                    <xdr:col>7</xdr:col>
                    <xdr:colOff>790575</xdr:colOff>
                    <xdr:row>86</xdr:row>
                    <xdr:rowOff>333375</xdr:rowOff>
                  </to>
                </anchor>
              </controlPr>
            </control>
          </mc:Choice>
        </mc:AlternateContent>
        <mc:AlternateContent xmlns:mc="http://schemas.openxmlformats.org/markup-compatibility/2006">
          <mc:Choice Requires="x14">
            <control shapeId="12308" r:id="rId574" name="Drop Down 20">
              <controlPr defaultSize="0" autoLine="0" autoPict="0">
                <anchor moveWithCells="1" sizeWithCells="1">
                  <from>
                    <xdr:col>3</xdr:col>
                    <xdr:colOff>47625</xdr:colOff>
                    <xdr:row>84</xdr:row>
                    <xdr:rowOff>28575</xdr:rowOff>
                  </from>
                  <to>
                    <xdr:col>7</xdr:col>
                    <xdr:colOff>790575</xdr:colOff>
                    <xdr:row>84</xdr:row>
                    <xdr:rowOff>333375</xdr:rowOff>
                  </to>
                </anchor>
              </controlPr>
            </control>
          </mc:Choice>
        </mc:AlternateContent>
        <mc:AlternateContent xmlns:mc="http://schemas.openxmlformats.org/markup-compatibility/2006">
          <mc:Choice Requires="x14">
            <control shapeId="12309" r:id="rId575" name="Drop Down 21">
              <controlPr defaultSize="0" autoLine="0" autoPict="0">
                <anchor moveWithCells="1" sizeWithCells="1">
                  <from>
                    <xdr:col>3</xdr:col>
                    <xdr:colOff>47625</xdr:colOff>
                    <xdr:row>87</xdr:row>
                    <xdr:rowOff>28575</xdr:rowOff>
                  </from>
                  <to>
                    <xdr:col>7</xdr:col>
                    <xdr:colOff>790575</xdr:colOff>
                    <xdr:row>87</xdr:row>
                    <xdr:rowOff>333375</xdr:rowOff>
                  </to>
                </anchor>
              </controlPr>
            </control>
          </mc:Choice>
        </mc:AlternateContent>
        <mc:AlternateContent xmlns:mc="http://schemas.openxmlformats.org/markup-compatibility/2006">
          <mc:Choice Requires="x14">
            <control shapeId="12310" r:id="rId576" name="Drop Down 22">
              <controlPr defaultSize="0" autoLine="0" autoPict="0">
                <anchor moveWithCells="1" sizeWithCells="1">
                  <from>
                    <xdr:col>3</xdr:col>
                    <xdr:colOff>47625</xdr:colOff>
                    <xdr:row>88</xdr:row>
                    <xdr:rowOff>28575</xdr:rowOff>
                  </from>
                  <to>
                    <xdr:col>7</xdr:col>
                    <xdr:colOff>790575</xdr:colOff>
                    <xdr:row>88</xdr:row>
                    <xdr:rowOff>333375</xdr:rowOff>
                  </to>
                </anchor>
              </controlPr>
            </control>
          </mc:Choice>
        </mc:AlternateContent>
        <mc:AlternateContent xmlns:mc="http://schemas.openxmlformats.org/markup-compatibility/2006">
          <mc:Choice Requires="x14">
            <control shapeId="12311" r:id="rId577" name="Drop Down 23">
              <controlPr defaultSize="0" autoLine="0" autoPict="0">
                <anchor moveWithCells="1" sizeWithCells="1">
                  <from>
                    <xdr:col>3</xdr:col>
                    <xdr:colOff>47625</xdr:colOff>
                    <xdr:row>89</xdr:row>
                    <xdr:rowOff>28575</xdr:rowOff>
                  </from>
                  <to>
                    <xdr:col>7</xdr:col>
                    <xdr:colOff>790575</xdr:colOff>
                    <xdr:row>89</xdr:row>
                    <xdr:rowOff>333375</xdr:rowOff>
                  </to>
                </anchor>
              </controlPr>
            </control>
          </mc:Choice>
        </mc:AlternateContent>
        <mc:AlternateContent xmlns:mc="http://schemas.openxmlformats.org/markup-compatibility/2006">
          <mc:Choice Requires="x14">
            <control shapeId="12312" r:id="rId578" name="Drop Down 24">
              <controlPr defaultSize="0" autoLine="0" autoPict="0">
                <anchor moveWithCells="1" sizeWithCells="1">
                  <from>
                    <xdr:col>3</xdr:col>
                    <xdr:colOff>47625</xdr:colOff>
                    <xdr:row>90</xdr:row>
                    <xdr:rowOff>28575</xdr:rowOff>
                  </from>
                  <to>
                    <xdr:col>7</xdr:col>
                    <xdr:colOff>790575</xdr:colOff>
                    <xdr:row>90</xdr:row>
                    <xdr:rowOff>333375</xdr:rowOff>
                  </to>
                </anchor>
              </controlPr>
            </control>
          </mc:Choice>
        </mc:AlternateContent>
        <mc:AlternateContent xmlns:mc="http://schemas.openxmlformats.org/markup-compatibility/2006">
          <mc:Choice Requires="x14">
            <control shapeId="12313" r:id="rId579" name="Drop Down 25">
              <controlPr defaultSize="0" autoLine="0" autoPict="0">
                <anchor moveWithCells="1" sizeWithCells="1">
                  <from>
                    <xdr:col>3</xdr:col>
                    <xdr:colOff>47625</xdr:colOff>
                    <xdr:row>85</xdr:row>
                    <xdr:rowOff>28575</xdr:rowOff>
                  </from>
                  <to>
                    <xdr:col>7</xdr:col>
                    <xdr:colOff>790575</xdr:colOff>
                    <xdr:row>85</xdr:row>
                    <xdr:rowOff>342900</xdr:rowOff>
                  </to>
                </anchor>
              </controlPr>
            </control>
          </mc:Choice>
        </mc:AlternateContent>
        <mc:AlternateContent xmlns:mc="http://schemas.openxmlformats.org/markup-compatibility/2006">
          <mc:Choice Requires="x14">
            <control shapeId="12323" r:id="rId580" name="Drop Down 35">
              <controlPr defaultSize="0" autoLine="0" autoPict="0">
                <anchor moveWithCells="1" sizeWithCells="1">
                  <from>
                    <xdr:col>12</xdr:col>
                    <xdr:colOff>57150</xdr:colOff>
                    <xdr:row>85</xdr:row>
                    <xdr:rowOff>38100</xdr:rowOff>
                  </from>
                  <to>
                    <xdr:col>14</xdr:col>
                    <xdr:colOff>0</xdr:colOff>
                    <xdr:row>85</xdr:row>
                    <xdr:rowOff>447675</xdr:rowOff>
                  </to>
                </anchor>
              </controlPr>
            </control>
          </mc:Choice>
        </mc:AlternateContent>
        <mc:AlternateContent xmlns:mc="http://schemas.openxmlformats.org/markup-compatibility/2006">
          <mc:Choice Requires="x14">
            <control shapeId="12324" r:id="rId581" name="Drop Down 36">
              <controlPr defaultSize="0" autoLine="0" autoPict="0">
                <anchor moveWithCells="1" sizeWithCells="1">
                  <from>
                    <xdr:col>12</xdr:col>
                    <xdr:colOff>57150</xdr:colOff>
                    <xdr:row>86</xdr:row>
                    <xdr:rowOff>38100</xdr:rowOff>
                  </from>
                  <to>
                    <xdr:col>14</xdr:col>
                    <xdr:colOff>0</xdr:colOff>
                    <xdr:row>86</xdr:row>
                    <xdr:rowOff>447675</xdr:rowOff>
                  </to>
                </anchor>
              </controlPr>
            </control>
          </mc:Choice>
        </mc:AlternateContent>
        <mc:AlternateContent xmlns:mc="http://schemas.openxmlformats.org/markup-compatibility/2006">
          <mc:Choice Requires="x14">
            <control shapeId="12325" r:id="rId582" name="Drop Down 37">
              <controlPr defaultSize="0" autoLine="0" autoPict="0">
                <anchor moveWithCells="1" sizeWithCells="1">
                  <from>
                    <xdr:col>12</xdr:col>
                    <xdr:colOff>57150</xdr:colOff>
                    <xdr:row>87</xdr:row>
                    <xdr:rowOff>38100</xdr:rowOff>
                  </from>
                  <to>
                    <xdr:col>14</xdr:col>
                    <xdr:colOff>0</xdr:colOff>
                    <xdr:row>87</xdr:row>
                    <xdr:rowOff>447675</xdr:rowOff>
                  </to>
                </anchor>
              </controlPr>
            </control>
          </mc:Choice>
        </mc:AlternateContent>
        <mc:AlternateContent xmlns:mc="http://schemas.openxmlformats.org/markup-compatibility/2006">
          <mc:Choice Requires="x14">
            <control shapeId="12326" r:id="rId583" name="Drop Down 38">
              <controlPr defaultSize="0" autoLine="0" autoPict="0">
                <anchor moveWithCells="1" sizeWithCells="1">
                  <from>
                    <xdr:col>12</xdr:col>
                    <xdr:colOff>57150</xdr:colOff>
                    <xdr:row>88</xdr:row>
                    <xdr:rowOff>38100</xdr:rowOff>
                  </from>
                  <to>
                    <xdr:col>14</xdr:col>
                    <xdr:colOff>0</xdr:colOff>
                    <xdr:row>88</xdr:row>
                    <xdr:rowOff>447675</xdr:rowOff>
                  </to>
                </anchor>
              </controlPr>
            </control>
          </mc:Choice>
        </mc:AlternateContent>
        <mc:AlternateContent xmlns:mc="http://schemas.openxmlformats.org/markup-compatibility/2006">
          <mc:Choice Requires="x14">
            <control shapeId="12327" r:id="rId584" name="Drop Down 39">
              <controlPr defaultSize="0" autoLine="0" autoPict="0">
                <anchor moveWithCells="1" sizeWithCells="1">
                  <from>
                    <xdr:col>12</xdr:col>
                    <xdr:colOff>57150</xdr:colOff>
                    <xdr:row>89</xdr:row>
                    <xdr:rowOff>38100</xdr:rowOff>
                  </from>
                  <to>
                    <xdr:col>14</xdr:col>
                    <xdr:colOff>0</xdr:colOff>
                    <xdr:row>89</xdr:row>
                    <xdr:rowOff>447675</xdr:rowOff>
                  </to>
                </anchor>
              </controlPr>
            </control>
          </mc:Choice>
        </mc:AlternateContent>
        <mc:AlternateContent xmlns:mc="http://schemas.openxmlformats.org/markup-compatibility/2006">
          <mc:Choice Requires="x14">
            <control shapeId="12328" r:id="rId585" name="Drop Down 40">
              <controlPr defaultSize="0" autoLine="0" autoPict="0">
                <anchor moveWithCells="1" sizeWithCells="1">
                  <from>
                    <xdr:col>12</xdr:col>
                    <xdr:colOff>57150</xdr:colOff>
                    <xdr:row>90</xdr:row>
                    <xdr:rowOff>38100</xdr:rowOff>
                  </from>
                  <to>
                    <xdr:col>14</xdr:col>
                    <xdr:colOff>0</xdr:colOff>
                    <xdr:row>90</xdr:row>
                    <xdr:rowOff>447675</xdr:rowOff>
                  </to>
                </anchor>
              </controlPr>
            </control>
          </mc:Choice>
        </mc:AlternateContent>
        <mc:AlternateContent xmlns:mc="http://schemas.openxmlformats.org/markup-compatibility/2006">
          <mc:Choice Requires="x14">
            <control shapeId="12345" r:id="rId586" name="Drop Down 57">
              <controlPr defaultSize="0" autoLine="0" autoPict="0">
                <anchor moveWithCells="1" sizeWithCells="1">
                  <from>
                    <xdr:col>10</xdr:col>
                    <xdr:colOff>38100</xdr:colOff>
                    <xdr:row>85</xdr:row>
                    <xdr:rowOff>38100</xdr:rowOff>
                  </from>
                  <to>
                    <xdr:col>11</xdr:col>
                    <xdr:colOff>447675</xdr:colOff>
                    <xdr:row>85</xdr:row>
                    <xdr:rowOff>447675</xdr:rowOff>
                  </to>
                </anchor>
              </controlPr>
            </control>
          </mc:Choice>
        </mc:AlternateContent>
        <mc:AlternateContent xmlns:mc="http://schemas.openxmlformats.org/markup-compatibility/2006">
          <mc:Choice Requires="x14">
            <control shapeId="12346" r:id="rId587" name="Drop Down 58">
              <controlPr defaultSize="0" autoLine="0" autoPict="0">
                <anchor moveWithCells="1" sizeWithCells="1">
                  <from>
                    <xdr:col>10</xdr:col>
                    <xdr:colOff>38100</xdr:colOff>
                    <xdr:row>86</xdr:row>
                    <xdr:rowOff>38100</xdr:rowOff>
                  </from>
                  <to>
                    <xdr:col>11</xdr:col>
                    <xdr:colOff>447675</xdr:colOff>
                    <xdr:row>86</xdr:row>
                    <xdr:rowOff>447675</xdr:rowOff>
                  </to>
                </anchor>
              </controlPr>
            </control>
          </mc:Choice>
        </mc:AlternateContent>
        <mc:AlternateContent xmlns:mc="http://schemas.openxmlformats.org/markup-compatibility/2006">
          <mc:Choice Requires="x14">
            <control shapeId="12347" r:id="rId588" name="Drop Down 59">
              <controlPr defaultSize="0" autoLine="0" autoPict="0">
                <anchor moveWithCells="1" sizeWithCells="1">
                  <from>
                    <xdr:col>10</xdr:col>
                    <xdr:colOff>38100</xdr:colOff>
                    <xdr:row>87</xdr:row>
                    <xdr:rowOff>38100</xdr:rowOff>
                  </from>
                  <to>
                    <xdr:col>11</xdr:col>
                    <xdr:colOff>447675</xdr:colOff>
                    <xdr:row>87</xdr:row>
                    <xdr:rowOff>447675</xdr:rowOff>
                  </to>
                </anchor>
              </controlPr>
            </control>
          </mc:Choice>
        </mc:AlternateContent>
        <mc:AlternateContent xmlns:mc="http://schemas.openxmlformats.org/markup-compatibility/2006">
          <mc:Choice Requires="x14">
            <control shapeId="12348" r:id="rId589" name="Drop Down 60">
              <controlPr defaultSize="0" autoLine="0" autoPict="0">
                <anchor moveWithCells="1" sizeWithCells="1">
                  <from>
                    <xdr:col>10</xdr:col>
                    <xdr:colOff>38100</xdr:colOff>
                    <xdr:row>88</xdr:row>
                    <xdr:rowOff>38100</xdr:rowOff>
                  </from>
                  <to>
                    <xdr:col>12</xdr:col>
                    <xdr:colOff>0</xdr:colOff>
                    <xdr:row>88</xdr:row>
                    <xdr:rowOff>447675</xdr:rowOff>
                  </to>
                </anchor>
              </controlPr>
            </control>
          </mc:Choice>
        </mc:AlternateContent>
        <mc:AlternateContent xmlns:mc="http://schemas.openxmlformats.org/markup-compatibility/2006">
          <mc:Choice Requires="x14">
            <control shapeId="12349" r:id="rId590" name="Drop Down 61">
              <controlPr defaultSize="0" autoLine="0" autoPict="0">
                <anchor moveWithCells="1" sizeWithCells="1">
                  <from>
                    <xdr:col>10</xdr:col>
                    <xdr:colOff>38100</xdr:colOff>
                    <xdr:row>90</xdr:row>
                    <xdr:rowOff>38100</xdr:rowOff>
                  </from>
                  <to>
                    <xdr:col>11</xdr:col>
                    <xdr:colOff>447675</xdr:colOff>
                    <xdr:row>90</xdr:row>
                    <xdr:rowOff>447675</xdr:rowOff>
                  </to>
                </anchor>
              </controlPr>
            </control>
          </mc:Choice>
        </mc:AlternateContent>
        <mc:AlternateContent xmlns:mc="http://schemas.openxmlformats.org/markup-compatibility/2006">
          <mc:Choice Requires="x14">
            <control shapeId="12356" r:id="rId591" name="Drop Down 68">
              <controlPr defaultSize="0" autoLine="0" autoPict="0">
                <anchor moveWithCells="1" sizeWithCells="1">
                  <from>
                    <xdr:col>10</xdr:col>
                    <xdr:colOff>38100</xdr:colOff>
                    <xdr:row>89</xdr:row>
                    <xdr:rowOff>38100</xdr:rowOff>
                  </from>
                  <to>
                    <xdr:col>11</xdr:col>
                    <xdr:colOff>447675</xdr:colOff>
                    <xdr:row>89</xdr:row>
                    <xdr:rowOff>447675</xdr:rowOff>
                  </to>
                </anchor>
              </controlPr>
            </control>
          </mc:Choice>
        </mc:AlternateContent>
        <mc:AlternateContent xmlns:mc="http://schemas.openxmlformats.org/markup-compatibility/2006">
          <mc:Choice Requires="x14">
            <control shapeId="13012" r:id="rId592" name="Drop Down 724">
              <controlPr defaultSize="0" autoLine="0" autoPict="0">
                <anchor moveWithCells="1" sizeWithCells="1">
                  <from>
                    <xdr:col>3</xdr:col>
                    <xdr:colOff>47625</xdr:colOff>
                    <xdr:row>91</xdr:row>
                    <xdr:rowOff>28575</xdr:rowOff>
                  </from>
                  <to>
                    <xdr:col>7</xdr:col>
                    <xdr:colOff>790575</xdr:colOff>
                    <xdr:row>91</xdr:row>
                    <xdr:rowOff>333375</xdr:rowOff>
                  </to>
                </anchor>
              </controlPr>
            </control>
          </mc:Choice>
        </mc:AlternateContent>
        <mc:AlternateContent xmlns:mc="http://schemas.openxmlformats.org/markup-compatibility/2006">
          <mc:Choice Requires="x14">
            <control shapeId="13013" r:id="rId593" name="Drop Down 725">
              <controlPr defaultSize="0" autoLine="0" autoPict="0">
                <anchor moveWithCells="1" sizeWithCells="1">
                  <from>
                    <xdr:col>12</xdr:col>
                    <xdr:colOff>57150</xdr:colOff>
                    <xdr:row>91</xdr:row>
                    <xdr:rowOff>38100</xdr:rowOff>
                  </from>
                  <to>
                    <xdr:col>14</xdr:col>
                    <xdr:colOff>0</xdr:colOff>
                    <xdr:row>91</xdr:row>
                    <xdr:rowOff>447675</xdr:rowOff>
                  </to>
                </anchor>
              </controlPr>
            </control>
          </mc:Choice>
        </mc:AlternateContent>
        <mc:AlternateContent xmlns:mc="http://schemas.openxmlformats.org/markup-compatibility/2006">
          <mc:Choice Requires="x14">
            <control shapeId="13014" r:id="rId594" name="Drop Down 726">
              <controlPr defaultSize="0" autoLine="0" autoPict="0">
                <anchor moveWithCells="1" sizeWithCells="1">
                  <from>
                    <xdr:col>10</xdr:col>
                    <xdr:colOff>38100</xdr:colOff>
                    <xdr:row>91</xdr:row>
                    <xdr:rowOff>38100</xdr:rowOff>
                  </from>
                  <to>
                    <xdr:col>11</xdr:col>
                    <xdr:colOff>447675</xdr:colOff>
                    <xdr:row>91</xdr:row>
                    <xdr:rowOff>447675</xdr:rowOff>
                  </to>
                </anchor>
              </controlPr>
            </control>
          </mc:Choice>
        </mc:AlternateContent>
        <mc:AlternateContent xmlns:mc="http://schemas.openxmlformats.org/markup-compatibility/2006">
          <mc:Choice Requires="x14">
            <control shapeId="13015" r:id="rId595" name="Drop Down 727">
              <controlPr defaultSize="0" autoLine="0" autoPict="0">
                <anchor moveWithCells="1" sizeWithCells="1">
                  <from>
                    <xdr:col>3</xdr:col>
                    <xdr:colOff>47625</xdr:colOff>
                    <xdr:row>92</xdr:row>
                    <xdr:rowOff>28575</xdr:rowOff>
                  </from>
                  <to>
                    <xdr:col>7</xdr:col>
                    <xdr:colOff>790575</xdr:colOff>
                    <xdr:row>92</xdr:row>
                    <xdr:rowOff>333375</xdr:rowOff>
                  </to>
                </anchor>
              </controlPr>
            </control>
          </mc:Choice>
        </mc:AlternateContent>
        <mc:AlternateContent xmlns:mc="http://schemas.openxmlformats.org/markup-compatibility/2006">
          <mc:Choice Requires="x14">
            <control shapeId="13016" r:id="rId596" name="Drop Down 728">
              <controlPr defaultSize="0" autoLine="0" autoPict="0">
                <anchor moveWithCells="1" sizeWithCells="1">
                  <from>
                    <xdr:col>12</xdr:col>
                    <xdr:colOff>57150</xdr:colOff>
                    <xdr:row>92</xdr:row>
                    <xdr:rowOff>38100</xdr:rowOff>
                  </from>
                  <to>
                    <xdr:col>14</xdr:col>
                    <xdr:colOff>0</xdr:colOff>
                    <xdr:row>92</xdr:row>
                    <xdr:rowOff>447675</xdr:rowOff>
                  </to>
                </anchor>
              </controlPr>
            </control>
          </mc:Choice>
        </mc:AlternateContent>
        <mc:AlternateContent xmlns:mc="http://schemas.openxmlformats.org/markup-compatibility/2006">
          <mc:Choice Requires="x14">
            <control shapeId="13017" r:id="rId597" name="Drop Down 729">
              <controlPr defaultSize="0" autoLine="0" autoPict="0">
                <anchor moveWithCells="1" sizeWithCells="1">
                  <from>
                    <xdr:col>10</xdr:col>
                    <xdr:colOff>38100</xdr:colOff>
                    <xdr:row>92</xdr:row>
                    <xdr:rowOff>38100</xdr:rowOff>
                  </from>
                  <to>
                    <xdr:col>11</xdr:col>
                    <xdr:colOff>447675</xdr:colOff>
                    <xdr:row>92</xdr:row>
                    <xdr:rowOff>447675</xdr:rowOff>
                  </to>
                </anchor>
              </controlPr>
            </control>
          </mc:Choice>
        </mc:AlternateContent>
        <mc:AlternateContent xmlns:mc="http://schemas.openxmlformats.org/markup-compatibility/2006">
          <mc:Choice Requires="x14">
            <control shapeId="13039" r:id="rId598" name="Drop Down 751">
              <controlPr defaultSize="0" autoLine="0" autoPict="0">
                <anchor moveWithCells="1" sizeWithCells="1">
                  <from>
                    <xdr:col>3</xdr:col>
                    <xdr:colOff>47625</xdr:colOff>
                    <xdr:row>93</xdr:row>
                    <xdr:rowOff>28575</xdr:rowOff>
                  </from>
                  <to>
                    <xdr:col>7</xdr:col>
                    <xdr:colOff>790575</xdr:colOff>
                    <xdr:row>93</xdr:row>
                    <xdr:rowOff>333375</xdr:rowOff>
                  </to>
                </anchor>
              </controlPr>
            </control>
          </mc:Choice>
        </mc:AlternateContent>
        <mc:AlternateContent xmlns:mc="http://schemas.openxmlformats.org/markup-compatibility/2006">
          <mc:Choice Requires="x14">
            <control shapeId="13040" r:id="rId599" name="Drop Down 752">
              <controlPr defaultSize="0" autoLine="0" autoPict="0">
                <anchor moveWithCells="1" sizeWithCells="1">
                  <from>
                    <xdr:col>12</xdr:col>
                    <xdr:colOff>57150</xdr:colOff>
                    <xdr:row>93</xdr:row>
                    <xdr:rowOff>38100</xdr:rowOff>
                  </from>
                  <to>
                    <xdr:col>14</xdr:col>
                    <xdr:colOff>0</xdr:colOff>
                    <xdr:row>93</xdr:row>
                    <xdr:rowOff>447675</xdr:rowOff>
                  </to>
                </anchor>
              </controlPr>
            </control>
          </mc:Choice>
        </mc:AlternateContent>
        <mc:AlternateContent xmlns:mc="http://schemas.openxmlformats.org/markup-compatibility/2006">
          <mc:Choice Requires="x14">
            <control shapeId="13011" r:id="rId600" name="Button 723">
              <controlPr defaultSize="0" print="0" autoFill="0" autoPict="0" macro="[0]!Module2AutoFitCellsSafA">
                <anchor moveWithCells="1" sizeWithCells="1">
                  <from>
                    <xdr:col>3</xdr:col>
                    <xdr:colOff>19050</xdr:colOff>
                    <xdr:row>109</xdr:row>
                    <xdr:rowOff>66675</xdr:rowOff>
                  </from>
                  <to>
                    <xdr:col>5</xdr:col>
                    <xdr:colOff>800100</xdr:colOff>
                    <xdr:row>111</xdr:row>
                    <xdr:rowOff>133350</xdr:rowOff>
                  </to>
                </anchor>
              </controlPr>
            </control>
          </mc:Choice>
        </mc:AlternateContent>
        <mc:AlternateContent xmlns:mc="http://schemas.openxmlformats.org/markup-compatibility/2006">
          <mc:Choice Requires="x14">
            <control shapeId="12391" r:id="rId601" name="Button 103">
              <controlPr defaultSize="0" autoFill="0" autoPict="0" macro="[0]!Module2ImportBenefitsRisksSafeguardB">
                <anchor moveWithCells="1" sizeWithCells="1">
                  <from>
                    <xdr:col>2</xdr:col>
                    <xdr:colOff>990600</xdr:colOff>
                    <xdr:row>166</xdr:row>
                    <xdr:rowOff>85725</xdr:rowOff>
                  </from>
                  <to>
                    <xdr:col>9</xdr:col>
                    <xdr:colOff>723900</xdr:colOff>
                    <xdr:row>166</xdr:row>
                    <xdr:rowOff>762000</xdr:rowOff>
                  </to>
                </anchor>
              </controlPr>
            </control>
          </mc:Choice>
        </mc:AlternateContent>
        <mc:AlternateContent xmlns:mc="http://schemas.openxmlformats.org/markup-compatibility/2006">
          <mc:Choice Requires="x14">
            <control shapeId="12437" r:id="rId602" name="Button 149">
              <controlPr defaultSize="0" autoFill="0" autoPict="0" macro="[0]!Module2ImportBenefitsRisksSafeguardC">
                <anchor moveWithCells="1" sizeWithCells="1">
                  <from>
                    <xdr:col>2</xdr:col>
                    <xdr:colOff>990600</xdr:colOff>
                    <xdr:row>268</xdr:row>
                    <xdr:rowOff>85725</xdr:rowOff>
                  </from>
                  <to>
                    <xdr:col>9</xdr:col>
                    <xdr:colOff>723900</xdr:colOff>
                    <xdr:row>268</xdr:row>
                    <xdr:rowOff>762000</xdr:rowOff>
                  </to>
                </anchor>
              </controlPr>
            </control>
          </mc:Choice>
        </mc:AlternateContent>
        <mc:AlternateContent xmlns:mc="http://schemas.openxmlformats.org/markup-compatibility/2006">
          <mc:Choice Requires="x14">
            <control shapeId="12547" r:id="rId603" name="Button 259">
              <controlPr defaultSize="0" autoFill="0" autoPict="0" macro="[0]!Module2ImportBenefitsRisksSafeguardD">
                <anchor moveWithCells="1" sizeWithCells="1">
                  <from>
                    <xdr:col>2</xdr:col>
                    <xdr:colOff>990600</xdr:colOff>
                    <xdr:row>354</xdr:row>
                    <xdr:rowOff>85725</xdr:rowOff>
                  </from>
                  <to>
                    <xdr:col>9</xdr:col>
                    <xdr:colOff>723900</xdr:colOff>
                    <xdr:row>354</xdr:row>
                    <xdr:rowOff>762000</xdr:rowOff>
                  </to>
                </anchor>
              </controlPr>
            </control>
          </mc:Choice>
        </mc:AlternateContent>
        <mc:AlternateContent xmlns:mc="http://schemas.openxmlformats.org/markup-compatibility/2006">
          <mc:Choice Requires="x14">
            <control shapeId="12609" r:id="rId604" name="Button 321">
              <controlPr defaultSize="0" autoFill="0" autoPict="0" macro="[0]!Module2ImportBenefitsRisksSafeguardE">
                <anchor moveWithCells="1" sizeWithCells="1">
                  <from>
                    <xdr:col>2</xdr:col>
                    <xdr:colOff>990600</xdr:colOff>
                    <xdr:row>461</xdr:row>
                    <xdr:rowOff>85725</xdr:rowOff>
                  </from>
                  <to>
                    <xdr:col>9</xdr:col>
                    <xdr:colOff>723900</xdr:colOff>
                    <xdr:row>461</xdr:row>
                    <xdr:rowOff>762000</xdr:rowOff>
                  </to>
                </anchor>
              </controlPr>
            </control>
          </mc:Choice>
        </mc:AlternateContent>
        <mc:AlternateContent xmlns:mc="http://schemas.openxmlformats.org/markup-compatibility/2006">
          <mc:Choice Requires="x14">
            <control shapeId="12682" r:id="rId605" name="Button 394">
              <controlPr defaultSize="0" autoFill="0" autoPict="0" macro="[0]!Module2ImportBenefitsRisksSafeguardF">
                <anchor moveWithCells="1" sizeWithCells="1">
                  <from>
                    <xdr:col>2</xdr:col>
                    <xdr:colOff>990600</xdr:colOff>
                    <xdr:row>553</xdr:row>
                    <xdr:rowOff>85725</xdr:rowOff>
                  </from>
                  <to>
                    <xdr:col>9</xdr:col>
                    <xdr:colOff>723900</xdr:colOff>
                    <xdr:row>553</xdr:row>
                    <xdr:rowOff>762000</xdr:rowOff>
                  </to>
                </anchor>
              </controlPr>
            </control>
          </mc:Choice>
        </mc:AlternateContent>
        <mc:AlternateContent xmlns:mc="http://schemas.openxmlformats.org/markup-compatibility/2006">
          <mc:Choice Requires="x14">
            <control shapeId="12741" r:id="rId606" name="Button 453">
              <controlPr defaultSize="0" autoFill="0" autoPict="0" macro="[0]!Module2ImportBenefitsRisksSafeguardG">
                <anchor moveWithCells="1" sizeWithCells="1">
                  <from>
                    <xdr:col>2</xdr:col>
                    <xdr:colOff>990600</xdr:colOff>
                    <xdr:row>633</xdr:row>
                    <xdr:rowOff>85725</xdr:rowOff>
                  </from>
                  <to>
                    <xdr:col>9</xdr:col>
                    <xdr:colOff>723900</xdr:colOff>
                    <xdr:row>633</xdr:row>
                    <xdr:rowOff>762000</xdr:rowOff>
                  </to>
                </anchor>
              </controlPr>
            </control>
          </mc:Choice>
        </mc:AlternateContent>
        <mc:AlternateContent xmlns:mc="http://schemas.openxmlformats.org/markup-compatibility/2006">
          <mc:Choice Requires="x14">
            <control shapeId="13248" r:id="rId607" name="Button 960">
              <controlPr defaultSize="0" print="0" autoFill="0" autoPict="0" macro="[0]!Module2AutoFitCellsSafG">
                <anchor moveWithCells="1" sizeWithCells="1">
                  <from>
                    <xdr:col>3</xdr:col>
                    <xdr:colOff>0</xdr:colOff>
                    <xdr:row>667</xdr:row>
                    <xdr:rowOff>104775</xdr:rowOff>
                  </from>
                  <to>
                    <xdr:col>5</xdr:col>
                    <xdr:colOff>781050</xdr:colOff>
                    <xdr:row>669</xdr:row>
                    <xdr:rowOff>171450</xdr:rowOff>
                  </to>
                </anchor>
              </controlPr>
            </control>
          </mc:Choice>
        </mc:AlternateContent>
        <mc:AlternateContent xmlns:mc="http://schemas.openxmlformats.org/markup-compatibility/2006">
          <mc:Choice Requires="x14">
            <control shapeId="12821" r:id="rId608" name="Group Box 533">
              <controlPr defaultSize="0" autoFill="0" autoPict="0">
                <anchor moveWithCells="1" sizeWithCells="1">
                  <from>
                    <xdr:col>10</xdr:col>
                    <xdr:colOff>9525</xdr:colOff>
                    <xdr:row>67</xdr:row>
                    <xdr:rowOff>238125</xdr:rowOff>
                  </from>
                  <to>
                    <xdr:col>12</xdr:col>
                    <xdr:colOff>428625</xdr:colOff>
                    <xdr:row>69</xdr:row>
                    <xdr:rowOff>9525</xdr:rowOff>
                  </to>
                </anchor>
              </controlPr>
            </control>
          </mc:Choice>
        </mc:AlternateContent>
        <mc:AlternateContent xmlns:mc="http://schemas.openxmlformats.org/markup-compatibility/2006">
          <mc:Choice Requires="x14">
            <control shapeId="13270" r:id="rId609" name="Option Button 982">
              <controlPr defaultSize="0" autoFill="0" autoLine="0" autoPict="0">
                <anchor moveWithCells="1" sizeWithCells="1">
                  <from>
                    <xdr:col>12</xdr:col>
                    <xdr:colOff>142875</xdr:colOff>
                    <xdr:row>62</xdr:row>
                    <xdr:rowOff>57150</xdr:rowOff>
                  </from>
                  <to>
                    <xdr:col>12</xdr:col>
                    <xdr:colOff>304800</xdr:colOff>
                    <xdr:row>62</xdr:row>
                    <xdr:rowOff>171450</xdr:rowOff>
                  </to>
                </anchor>
              </controlPr>
            </control>
          </mc:Choice>
        </mc:AlternateContent>
        <mc:AlternateContent xmlns:mc="http://schemas.openxmlformats.org/markup-compatibility/2006">
          <mc:Choice Requires="x14">
            <control shapeId="13272" r:id="rId610" name="Option Button 984">
              <controlPr defaultSize="0" autoFill="0" autoLine="0" autoPict="0">
                <anchor moveWithCells="1" sizeWithCells="1">
                  <from>
                    <xdr:col>12</xdr:col>
                    <xdr:colOff>142875</xdr:colOff>
                    <xdr:row>63</xdr:row>
                    <xdr:rowOff>66675</xdr:rowOff>
                  </from>
                  <to>
                    <xdr:col>12</xdr:col>
                    <xdr:colOff>304800</xdr:colOff>
                    <xdr:row>63</xdr:row>
                    <xdr:rowOff>323850</xdr:rowOff>
                  </to>
                </anchor>
              </controlPr>
            </control>
          </mc:Choice>
        </mc:AlternateContent>
        <mc:AlternateContent xmlns:mc="http://schemas.openxmlformats.org/markup-compatibility/2006">
          <mc:Choice Requires="x14">
            <control shapeId="13273" r:id="rId611" name="Option Button 985">
              <controlPr defaultSize="0" autoFill="0" autoLine="0" autoPict="0">
                <anchor moveWithCells="1" sizeWithCells="1">
                  <from>
                    <xdr:col>12</xdr:col>
                    <xdr:colOff>142875</xdr:colOff>
                    <xdr:row>64</xdr:row>
                    <xdr:rowOff>85725</xdr:rowOff>
                  </from>
                  <to>
                    <xdr:col>12</xdr:col>
                    <xdr:colOff>304800</xdr:colOff>
                    <xdr:row>64</xdr:row>
                    <xdr:rowOff>257175</xdr:rowOff>
                  </to>
                </anchor>
              </controlPr>
            </control>
          </mc:Choice>
        </mc:AlternateContent>
        <mc:AlternateContent xmlns:mc="http://schemas.openxmlformats.org/markup-compatibility/2006">
          <mc:Choice Requires="x14">
            <control shapeId="13274" r:id="rId612" name="Option Button 986">
              <controlPr defaultSize="0" autoFill="0" autoLine="0" autoPict="0">
                <anchor moveWithCells="1" sizeWithCells="1">
                  <from>
                    <xdr:col>12</xdr:col>
                    <xdr:colOff>142875</xdr:colOff>
                    <xdr:row>65</xdr:row>
                    <xdr:rowOff>85725</xdr:rowOff>
                  </from>
                  <to>
                    <xdr:col>12</xdr:col>
                    <xdr:colOff>304800</xdr:colOff>
                    <xdr:row>65</xdr:row>
                    <xdr:rowOff>257175</xdr:rowOff>
                  </to>
                </anchor>
              </controlPr>
            </control>
          </mc:Choice>
        </mc:AlternateContent>
        <mc:AlternateContent xmlns:mc="http://schemas.openxmlformats.org/markup-compatibility/2006">
          <mc:Choice Requires="x14">
            <control shapeId="13276" r:id="rId613" name="Option Button 988">
              <controlPr defaultSize="0" autoFill="0" autoLine="0" autoPict="0">
                <anchor moveWithCells="1" sizeWithCells="1">
                  <from>
                    <xdr:col>12</xdr:col>
                    <xdr:colOff>142875</xdr:colOff>
                    <xdr:row>71</xdr:row>
                    <xdr:rowOff>47625</xdr:rowOff>
                  </from>
                  <to>
                    <xdr:col>12</xdr:col>
                    <xdr:colOff>304800</xdr:colOff>
                    <xdr:row>71</xdr:row>
                    <xdr:rowOff>295275</xdr:rowOff>
                  </to>
                </anchor>
              </controlPr>
            </control>
          </mc:Choice>
        </mc:AlternateContent>
        <mc:AlternateContent xmlns:mc="http://schemas.openxmlformats.org/markup-compatibility/2006">
          <mc:Choice Requires="x14">
            <control shapeId="13277" r:id="rId614" name="Option Button 989">
              <controlPr defaultSize="0" autoFill="0" autoLine="0" autoPict="0">
                <anchor moveWithCells="1" sizeWithCells="1">
                  <from>
                    <xdr:col>10</xdr:col>
                    <xdr:colOff>104775</xdr:colOff>
                    <xdr:row>69</xdr:row>
                    <xdr:rowOff>47625</xdr:rowOff>
                  </from>
                  <to>
                    <xdr:col>10</xdr:col>
                    <xdr:colOff>266700</xdr:colOff>
                    <xdr:row>69</xdr:row>
                    <xdr:rowOff>209550</xdr:rowOff>
                  </to>
                </anchor>
              </controlPr>
            </control>
          </mc:Choice>
        </mc:AlternateContent>
        <mc:AlternateContent xmlns:mc="http://schemas.openxmlformats.org/markup-compatibility/2006">
          <mc:Choice Requires="x14">
            <control shapeId="13278" r:id="rId615" name="Option Button 990">
              <controlPr defaultSize="0" autoFill="0" autoLine="0" autoPict="0">
                <anchor moveWithCells="1" sizeWithCells="1">
                  <from>
                    <xdr:col>11</xdr:col>
                    <xdr:colOff>95250</xdr:colOff>
                    <xdr:row>69</xdr:row>
                    <xdr:rowOff>47625</xdr:rowOff>
                  </from>
                  <to>
                    <xdr:col>11</xdr:col>
                    <xdr:colOff>266700</xdr:colOff>
                    <xdr:row>69</xdr:row>
                    <xdr:rowOff>209550</xdr:rowOff>
                  </to>
                </anchor>
              </controlPr>
            </control>
          </mc:Choice>
        </mc:AlternateContent>
        <mc:AlternateContent xmlns:mc="http://schemas.openxmlformats.org/markup-compatibility/2006">
          <mc:Choice Requires="x14">
            <control shapeId="13279" r:id="rId616" name="Option Button 991">
              <controlPr defaultSize="0" autoFill="0" autoLine="0" autoPict="0">
                <anchor moveWithCells="1" sizeWithCells="1">
                  <from>
                    <xdr:col>12</xdr:col>
                    <xdr:colOff>142875</xdr:colOff>
                    <xdr:row>69</xdr:row>
                    <xdr:rowOff>47625</xdr:rowOff>
                  </from>
                  <to>
                    <xdr:col>12</xdr:col>
                    <xdr:colOff>304800</xdr:colOff>
                    <xdr:row>69</xdr:row>
                    <xdr:rowOff>209550</xdr:rowOff>
                  </to>
                </anchor>
              </controlPr>
            </control>
          </mc:Choice>
        </mc:AlternateContent>
        <mc:AlternateContent xmlns:mc="http://schemas.openxmlformats.org/markup-compatibility/2006">
          <mc:Choice Requires="x14">
            <control shapeId="13280" r:id="rId617" name="Group Box 992">
              <controlPr defaultSize="0" autoFill="0" autoPict="0">
                <anchor moveWithCells="1" sizeWithCells="1">
                  <from>
                    <xdr:col>10</xdr:col>
                    <xdr:colOff>9525</xdr:colOff>
                    <xdr:row>69</xdr:row>
                    <xdr:rowOff>0</xdr:rowOff>
                  </from>
                  <to>
                    <xdr:col>12</xdr:col>
                    <xdr:colOff>428625</xdr:colOff>
                    <xdr:row>70</xdr:row>
                    <xdr:rowOff>9525</xdr:rowOff>
                  </to>
                </anchor>
              </controlPr>
            </control>
          </mc:Choice>
        </mc:AlternateContent>
        <mc:AlternateContent xmlns:mc="http://schemas.openxmlformats.org/markup-compatibility/2006">
          <mc:Choice Requires="x14">
            <control shapeId="13283" r:id="rId618" name="Option Button 995">
              <controlPr defaultSize="0" autoFill="0" autoLine="0" autoPict="0">
                <anchor moveWithCells="1" sizeWithCells="1">
                  <from>
                    <xdr:col>12</xdr:col>
                    <xdr:colOff>133350</xdr:colOff>
                    <xdr:row>163</xdr:row>
                    <xdr:rowOff>133350</xdr:rowOff>
                  </from>
                  <to>
                    <xdr:col>12</xdr:col>
                    <xdr:colOff>285750</xdr:colOff>
                    <xdr:row>163</xdr:row>
                    <xdr:rowOff>381000</xdr:rowOff>
                  </to>
                </anchor>
              </controlPr>
            </control>
          </mc:Choice>
        </mc:AlternateContent>
        <mc:AlternateContent xmlns:mc="http://schemas.openxmlformats.org/markup-compatibility/2006">
          <mc:Choice Requires="x14">
            <control shapeId="13284" r:id="rId619" name="Option Button 996">
              <controlPr defaultSize="0" autoFill="0" autoLine="0" autoPict="0">
                <anchor moveWithCells="1" sizeWithCells="1">
                  <from>
                    <xdr:col>12</xdr:col>
                    <xdr:colOff>123825</xdr:colOff>
                    <xdr:row>256</xdr:row>
                    <xdr:rowOff>85725</xdr:rowOff>
                  </from>
                  <to>
                    <xdr:col>12</xdr:col>
                    <xdr:colOff>285750</xdr:colOff>
                    <xdr:row>256</xdr:row>
                    <xdr:rowOff>257175</xdr:rowOff>
                  </to>
                </anchor>
              </controlPr>
            </control>
          </mc:Choice>
        </mc:AlternateContent>
        <mc:AlternateContent xmlns:mc="http://schemas.openxmlformats.org/markup-compatibility/2006">
          <mc:Choice Requires="x14">
            <control shapeId="13285" r:id="rId620" name="Option Button 997">
              <controlPr defaultSize="0" autoFill="0" autoLine="0" autoPict="0">
                <anchor moveWithCells="1" sizeWithCells="1">
                  <from>
                    <xdr:col>12</xdr:col>
                    <xdr:colOff>133350</xdr:colOff>
                    <xdr:row>257</xdr:row>
                    <xdr:rowOff>95250</xdr:rowOff>
                  </from>
                  <to>
                    <xdr:col>12</xdr:col>
                    <xdr:colOff>285750</xdr:colOff>
                    <xdr:row>257</xdr:row>
                    <xdr:rowOff>266700</xdr:rowOff>
                  </to>
                </anchor>
              </controlPr>
            </control>
          </mc:Choice>
        </mc:AlternateContent>
        <mc:AlternateContent xmlns:mc="http://schemas.openxmlformats.org/markup-compatibility/2006">
          <mc:Choice Requires="x14">
            <control shapeId="13286" r:id="rId621" name="Option Button 998">
              <controlPr defaultSize="0" autoFill="0" autoLine="0" autoPict="0">
                <anchor moveWithCells="1" sizeWithCells="1">
                  <from>
                    <xdr:col>12</xdr:col>
                    <xdr:colOff>133350</xdr:colOff>
                    <xdr:row>258</xdr:row>
                    <xdr:rowOff>85725</xdr:rowOff>
                  </from>
                  <to>
                    <xdr:col>12</xdr:col>
                    <xdr:colOff>285750</xdr:colOff>
                    <xdr:row>258</xdr:row>
                    <xdr:rowOff>266700</xdr:rowOff>
                  </to>
                </anchor>
              </controlPr>
            </control>
          </mc:Choice>
        </mc:AlternateContent>
        <mc:AlternateContent xmlns:mc="http://schemas.openxmlformats.org/markup-compatibility/2006">
          <mc:Choice Requires="x14">
            <control shapeId="13287" r:id="rId622" name="Option Button 999">
              <controlPr defaultSize="0" autoFill="0" autoLine="0" autoPict="0">
                <anchor moveWithCells="1" sizeWithCells="1">
                  <from>
                    <xdr:col>12</xdr:col>
                    <xdr:colOff>133350</xdr:colOff>
                    <xdr:row>259</xdr:row>
                    <xdr:rowOff>133350</xdr:rowOff>
                  </from>
                  <to>
                    <xdr:col>12</xdr:col>
                    <xdr:colOff>285750</xdr:colOff>
                    <xdr:row>259</xdr:row>
                    <xdr:rowOff>390525</xdr:rowOff>
                  </to>
                </anchor>
              </controlPr>
            </control>
          </mc:Choice>
        </mc:AlternateContent>
        <mc:AlternateContent xmlns:mc="http://schemas.openxmlformats.org/markup-compatibility/2006">
          <mc:Choice Requires="x14">
            <control shapeId="13288" r:id="rId623" name="Option Button 1000">
              <controlPr defaultSize="0" autoFill="0" autoLine="0" autoPict="0">
                <anchor moveWithCells="1" sizeWithCells="1">
                  <from>
                    <xdr:col>12</xdr:col>
                    <xdr:colOff>133350</xdr:colOff>
                    <xdr:row>260</xdr:row>
                    <xdr:rowOff>85725</xdr:rowOff>
                  </from>
                  <to>
                    <xdr:col>12</xdr:col>
                    <xdr:colOff>285750</xdr:colOff>
                    <xdr:row>260</xdr:row>
                    <xdr:rowOff>257175</xdr:rowOff>
                  </to>
                </anchor>
              </controlPr>
            </control>
          </mc:Choice>
        </mc:AlternateContent>
        <mc:AlternateContent xmlns:mc="http://schemas.openxmlformats.org/markup-compatibility/2006">
          <mc:Choice Requires="x14">
            <control shapeId="13289" r:id="rId624" name="Option Button 1001">
              <controlPr defaultSize="0" autoFill="0" autoLine="0" autoPict="0">
                <anchor moveWithCells="1" sizeWithCells="1">
                  <from>
                    <xdr:col>12</xdr:col>
                    <xdr:colOff>133350</xdr:colOff>
                    <xdr:row>261</xdr:row>
                    <xdr:rowOff>85725</xdr:rowOff>
                  </from>
                  <to>
                    <xdr:col>12</xdr:col>
                    <xdr:colOff>285750</xdr:colOff>
                    <xdr:row>261</xdr:row>
                    <xdr:rowOff>257175</xdr:rowOff>
                  </to>
                </anchor>
              </controlPr>
            </control>
          </mc:Choice>
        </mc:AlternateContent>
        <mc:AlternateContent xmlns:mc="http://schemas.openxmlformats.org/markup-compatibility/2006">
          <mc:Choice Requires="x14">
            <control shapeId="13290" r:id="rId625" name="Option Button 1002">
              <controlPr defaultSize="0" autoFill="0" autoLine="0" autoPict="0">
                <anchor moveWithCells="1" sizeWithCells="1">
                  <from>
                    <xdr:col>12</xdr:col>
                    <xdr:colOff>133350</xdr:colOff>
                    <xdr:row>262</xdr:row>
                    <xdr:rowOff>85725</xdr:rowOff>
                  </from>
                  <to>
                    <xdr:col>12</xdr:col>
                    <xdr:colOff>285750</xdr:colOff>
                    <xdr:row>262</xdr:row>
                    <xdr:rowOff>257175</xdr:rowOff>
                  </to>
                </anchor>
              </controlPr>
            </control>
          </mc:Choice>
        </mc:AlternateContent>
        <mc:AlternateContent xmlns:mc="http://schemas.openxmlformats.org/markup-compatibility/2006">
          <mc:Choice Requires="x14">
            <control shapeId="13291" r:id="rId626" name="Option Button 1003">
              <controlPr defaultSize="0" autoFill="0" autoLine="0" autoPict="0">
                <anchor moveWithCells="1" sizeWithCells="1">
                  <from>
                    <xdr:col>12</xdr:col>
                    <xdr:colOff>133350</xdr:colOff>
                    <xdr:row>263</xdr:row>
                    <xdr:rowOff>123825</xdr:rowOff>
                  </from>
                  <to>
                    <xdr:col>12</xdr:col>
                    <xdr:colOff>285750</xdr:colOff>
                    <xdr:row>263</xdr:row>
                    <xdr:rowOff>390525</xdr:rowOff>
                  </to>
                </anchor>
              </controlPr>
            </control>
          </mc:Choice>
        </mc:AlternateContent>
        <mc:AlternateContent xmlns:mc="http://schemas.openxmlformats.org/markup-compatibility/2006">
          <mc:Choice Requires="x14">
            <control shapeId="13292" r:id="rId627" name="Option Button 1004">
              <controlPr defaultSize="0" autoFill="0" autoLine="0" autoPict="0">
                <anchor moveWithCells="1" sizeWithCells="1">
                  <from>
                    <xdr:col>12</xdr:col>
                    <xdr:colOff>133350</xdr:colOff>
                    <xdr:row>264</xdr:row>
                    <xdr:rowOff>76200</xdr:rowOff>
                  </from>
                  <to>
                    <xdr:col>12</xdr:col>
                    <xdr:colOff>285750</xdr:colOff>
                    <xdr:row>264</xdr:row>
                    <xdr:rowOff>257175</xdr:rowOff>
                  </to>
                </anchor>
              </controlPr>
            </control>
          </mc:Choice>
        </mc:AlternateContent>
        <mc:AlternateContent xmlns:mc="http://schemas.openxmlformats.org/markup-compatibility/2006">
          <mc:Choice Requires="x14">
            <control shapeId="13294" r:id="rId628" name="Option Button 1006">
              <controlPr defaultSize="0" autoFill="0" autoLine="0" autoPict="0">
                <anchor moveWithCells="1" sizeWithCells="1">
                  <from>
                    <xdr:col>12</xdr:col>
                    <xdr:colOff>133350</xdr:colOff>
                    <xdr:row>265</xdr:row>
                    <xdr:rowOff>76200</xdr:rowOff>
                  </from>
                  <to>
                    <xdr:col>12</xdr:col>
                    <xdr:colOff>285750</xdr:colOff>
                    <xdr:row>265</xdr:row>
                    <xdr:rowOff>238125</xdr:rowOff>
                  </to>
                </anchor>
              </controlPr>
            </control>
          </mc:Choice>
        </mc:AlternateContent>
        <mc:AlternateContent xmlns:mc="http://schemas.openxmlformats.org/markup-compatibility/2006">
          <mc:Choice Requires="x14">
            <control shapeId="13300" r:id="rId629" name="Option Button 1012">
              <controlPr defaultSize="0" autoFill="0" autoLine="0" autoPict="0">
                <anchor moveWithCells="1" sizeWithCells="1">
                  <from>
                    <xdr:col>12</xdr:col>
                    <xdr:colOff>114300</xdr:colOff>
                    <xdr:row>344</xdr:row>
                    <xdr:rowOff>85725</xdr:rowOff>
                  </from>
                  <to>
                    <xdr:col>12</xdr:col>
                    <xdr:colOff>276225</xdr:colOff>
                    <xdr:row>344</xdr:row>
                    <xdr:rowOff>266700</xdr:rowOff>
                  </to>
                </anchor>
              </controlPr>
            </control>
          </mc:Choice>
        </mc:AlternateContent>
        <mc:AlternateContent xmlns:mc="http://schemas.openxmlformats.org/markup-compatibility/2006">
          <mc:Choice Requires="x14">
            <control shapeId="13301" r:id="rId630" name="Option Button 1013">
              <controlPr defaultSize="0" autoFill="0" autoLine="0" autoPict="0">
                <anchor moveWithCells="1" sizeWithCells="1">
                  <from>
                    <xdr:col>12</xdr:col>
                    <xdr:colOff>114300</xdr:colOff>
                    <xdr:row>345</xdr:row>
                    <xdr:rowOff>85725</xdr:rowOff>
                  </from>
                  <to>
                    <xdr:col>12</xdr:col>
                    <xdr:colOff>276225</xdr:colOff>
                    <xdr:row>345</xdr:row>
                    <xdr:rowOff>266700</xdr:rowOff>
                  </to>
                </anchor>
              </controlPr>
            </control>
          </mc:Choice>
        </mc:AlternateContent>
        <mc:AlternateContent xmlns:mc="http://schemas.openxmlformats.org/markup-compatibility/2006">
          <mc:Choice Requires="x14">
            <control shapeId="13302" r:id="rId631" name="Option Button 1014">
              <controlPr defaultSize="0" autoFill="0" autoLine="0" autoPict="0">
                <anchor moveWithCells="1" sizeWithCells="1">
                  <from>
                    <xdr:col>12</xdr:col>
                    <xdr:colOff>114300</xdr:colOff>
                    <xdr:row>346</xdr:row>
                    <xdr:rowOff>85725</xdr:rowOff>
                  </from>
                  <to>
                    <xdr:col>12</xdr:col>
                    <xdr:colOff>276225</xdr:colOff>
                    <xdr:row>346</xdr:row>
                    <xdr:rowOff>266700</xdr:rowOff>
                  </to>
                </anchor>
              </controlPr>
            </control>
          </mc:Choice>
        </mc:AlternateContent>
        <mc:AlternateContent xmlns:mc="http://schemas.openxmlformats.org/markup-compatibility/2006">
          <mc:Choice Requires="x14">
            <control shapeId="13303" r:id="rId632" name="Option Button 1015">
              <controlPr defaultSize="0" autoFill="0" autoLine="0" autoPict="0">
                <anchor moveWithCells="1" sizeWithCells="1">
                  <from>
                    <xdr:col>12</xdr:col>
                    <xdr:colOff>114300</xdr:colOff>
                    <xdr:row>347</xdr:row>
                    <xdr:rowOff>85725</xdr:rowOff>
                  </from>
                  <to>
                    <xdr:col>12</xdr:col>
                    <xdr:colOff>276225</xdr:colOff>
                    <xdr:row>347</xdr:row>
                    <xdr:rowOff>266700</xdr:rowOff>
                  </to>
                </anchor>
              </controlPr>
            </control>
          </mc:Choice>
        </mc:AlternateContent>
        <mc:AlternateContent xmlns:mc="http://schemas.openxmlformats.org/markup-compatibility/2006">
          <mc:Choice Requires="x14">
            <control shapeId="13304" r:id="rId633" name="Option Button 1016">
              <controlPr defaultSize="0" autoFill="0" autoLine="0" autoPict="0">
                <anchor moveWithCells="1" sizeWithCells="1">
                  <from>
                    <xdr:col>12</xdr:col>
                    <xdr:colOff>114300</xdr:colOff>
                    <xdr:row>348</xdr:row>
                    <xdr:rowOff>57150</xdr:rowOff>
                  </from>
                  <to>
                    <xdr:col>12</xdr:col>
                    <xdr:colOff>276225</xdr:colOff>
                    <xdr:row>348</xdr:row>
                    <xdr:rowOff>171450</xdr:rowOff>
                  </to>
                </anchor>
              </controlPr>
            </control>
          </mc:Choice>
        </mc:AlternateContent>
        <mc:AlternateContent xmlns:mc="http://schemas.openxmlformats.org/markup-compatibility/2006">
          <mc:Choice Requires="x14">
            <control shapeId="13305" r:id="rId634" name="Option Button 1017">
              <controlPr defaultSize="0" autoFill="0" autoLine="0" autoPict="0">
                <anchor moveWithCells="1" sizeWithCells="1">
                  <from>
                    <xdr:col>12</xdr:col>
                    <xdr:colOff>114300</xdr:colOff>
                    <xdr:row>349</xdr:row>
                    <xdr:rowOff>85725</xdr:rowOff>
                  </from>
                  <to>
                    <xdr:col>12</xdr:col>
                    <xdr:colOff>276225</xdr:colOff>
                    <xdr:row>349</xdr:row>
                    <xdr:rowOff>266700</xdr:rowOff>
                  </to>
                </anchor>
              </controlPr>
            </control>
          </mc:Choice>
        </mc:AlternateContent>
        <mc:AlternateContent xmlns:mc="http://schemas.openxmlformats.org/markup-compatibility/2006">
          <mc:Choice Requires="x14">
            <control shapeId="13306" r:id="rId635" name="Option Button 1018">
              <controlPr defaultSize="0" autoFill="0" autoLine="0" autoPict="0">
                <anchor moveWithCells="1" sizeWithCells="1">
                  <from>
                    <xdr:col>12</xdr:col>
                    <xdr:colOff>114300</xdr:colOff>
                    <xdr:row>351</xdr:row>
                    <xdr:rowOff>76200</xdr:rowOff>
                  </from>
                  <to>
                    <xdr:col>12</xdr:col>
                    <xdr:colOff>276225</xdr:colOff>
                    <xdr:row>351</xdr:row>
                    <xdr:rowOff>257175</xdr:rowOff>
                  </to>
                </anchor>
              </controlPr>
            </control>
          </mc:Choice>
        </mc:AlternateContent>
        <mc:AlternateContent xmlns:mc="http://schemas.openxmlformats.org/markup-compatibility/2006">
          <mc:Choice Requires="x14">
            <control shapeId="13307" r:id="rId636" name="Option Button 1019">
              <controlPr defaultSize="0" autoFill="0" autoLine="0" autoPict="0">
                <anchor moveWithCells="1" sizeWithCells="1">
                  <from>
                    <xdr:col>12</xdr:col>
                    <xdr:colOff>114300</xdr:colOff>
                    <xdr:row>436</xdr:row>
                    <xdr:rowOff>57150</xdr:rowOff>
                  </from>
                  <to>
                    <xdr:col>12</xdr:col>
                    <xdr:colOff>342900</xdr:colOff>
                    <xdr:row>436</xdr:row>
                    <xdr:rowOff>180975</xdr:rowOff>
                  </to>
                </anchor>
              </controlPr>
            </control>
          </mc:Choice>
        </mc:AlternateContent>
        <mc:AlternateContent xmlns:mc="http://schemas.openxmlformats.org/markup-compatibility/2006">
          <mc:Choice Requires="x14">
            <control shapeId="13308" r:id="rId637" name="Option Button 1020">
              <controlPr defaultSize="0" autoFill="0" autoLine="0" autoPict="0">
                <anchor moveWithCells="1" sizeWithCells="1">
                  <from>
                    <xdr:col>12</xdr:col>
                    <xdr:colOff>114300</xdr:colOff>
                    <xdr:row>437</xdr:row>
                    <xdr:rowOff>95250</xdr:rowOff>
                  </from>
                  <to>
                    <xdr:col>12</xdr:col>
                    <xdr:colOff>266700</xdr:colOff>
                    <xdr:row>437</xdr:row>
                    <xdr:rowOff>266700</xdr:rowOff>
                  </to>
                </anchor>
              </controlPr>
            </control>
          </mc:Choice>
        </mc:AlternateContent>
        <mc:AlternateContent xmlns:mc="http://schemas.openxmlformats.org/markup-compatibility/2006">
          <mc:Choice Requires="x14">
            <control shapeId="13309" r:id="rId638" name="Option Button 1021">
              <controlPr defaultSize="0" autoFill="0" autoLine="0" autoPict="0">
                <anchor moveWithCells="1" sizeWithCells="1">
                  <from>
                    <xdr:col>12</xdr:col>
                    <xdr:colOff>114300</xdr:colOff>
                    <xdr:row>439</xdr:row>
                    <xdr:rowOff>66675</xdr:rowOff>
                  </from>
                  <to>
                    <xdr:col>12</xdr:col>
                    <xdr:colOff>266700</xdr:colOff>
                    <xdr:row>439</xdr:row>
                    <xdr:rowOff>180975</xdr:rowOff>
                  </to>
                </anchor>
              </controlPr>
            </control>
          </mc:Choice>
        </mc:AlternateContent>
        <mc:AlternateContent xmlns:mc="http://schemas.openxmlformats.org/markup-compatibility/2006">
          <mc:Choice Requires="x14">
            <control shapeId="13310" r:id="rId639" name="Option Button 1022">
              <controlPr defaultSize="0" autoFill="0" autoLine="0" autoPict="0">
                <anchor moveWithCells="1" sizeWithCells="1">
                  <from>
                    <xdr:col>12</xdr:col>
                    <xdr:colOff>114300</xdr:colOff>
                    <xdr:row>440</xdr:row>
                    <xdr:rowOff>142875</xdr:rowOff>
                  </from>
                  <to>
                    <xdr:col>12</xdr:col>
                    <xdr:colOff>266700</xdr:colOff>
                    <xdr:row>440</xdr:row>
                    <xdr:rowOff>400050</xdr:rowOff>
                  </to>
                </anchor>
              </controlPr>
            </control>
          </mc:Choice>
        </mc:AlternateContent>
        <mc:AlternateContent xmlns:mc="http://schemas.openxmlformats.org/markup-compatibility/2006">
          <mc:Choice Requires="x14">
            <control shapeId="13311" r:id="rId640" name="Option Button 1023">
              <controlPr defaultSize="0" autoFill="0" autoLine="0" autoPict="0">
                <anchor moveWithCells="1" sizeWithCells="1">
                  <from>
                    <xdr:col>12</xdr:col>
                    <xdr:colOff>114300</xdr:colOff>
                    <xdr:row>442</xdr:row>
                    <xdr:rowOff>85725</xdr:rowOff>
                  </from>
                  <to>
                    <xdr:col>12</xdr:col>
                    <xdr:colOff>266700</xdr:colOff>
                    <xdr:row>442</xdr:row>
                    <xdr:rowOff>247650</xdr:rowOff>
                  </to>
                </anchor>
              </controlPr>
            </control>
          </mc:Choice>
        </mc:AlternateContent>
        <mc:AlternateContent xmlns:mc="http://schemas.openxmlformats.org/markup-compatibility/2006">
          <mc:Choice Requires="x14">
            <control shapeId="15360" r:id="rId641" name="Option Button 1024">
              <controlPr defaultSize="0" autoFill="0" autoLine="0" autoPict="0">
                <anchor moveWithCells="1" sizeWithCells="1">
                  <from>
                    <xdr:col>12</xdr:col>
                    <xdr:colOff>114300</xdr:colOff>
                    <xdr:row>443</xdr:row>
                    <xdr:rowOff>57150</xdr:rowOff>
                  </from>
                  <to>
                    <xdr:col>12</xdr:col>
                    <xdr:colOff>266700</xdr:colOff>
                    <xdr:row>443</xdr:row>
                    <xdr:rowOff>238125</xdr:rowOff>
                  </to>
                </anchor>
              </controlPr>
            </control>
          </mc:Choice>
        </mc:AlternateContent>
        <mc:AlternateContent xmlns:mc="http://schemas.openxmlformats.org/markup-compatibility/2006">
          <mc:Choice Requires="x14">
            <control shapeId="15361" r:id="rId642" name="Option Button 1025">
              <controlPr defaultSize="0" autoFill="0" autoLine="0" autoPict="0">
                <anchor moveWithCells="1" sizeWithCells="1">
                  <from>
                    <xdr:col>12</xdr:col>
                    <xdr:colOff>114300</xdr:colOff>
                    <xdr:row>444</xdr:row>
                    <xdr:rowOff>47625</xdr:rowOff>
                  </from>
                  <to>
                    <xdr:col>12</xdr:col>
                    <xdr:colOff>266700</xdr:colOff>
                    <xdr:row>444</xdr:row>
                    <xdr:rowOff>152400</xdr:rowOff>
                  </to>
                </anchor>
              </controlPr>
            </control>
          </mc:Choice>
        </mc:AlternateContent>
        <mc:AlternateContent xmlns:mc="http://schemas.openxmlformats.org/markup-compatibility/2006">
          <mc:Choice Requires="x14">
            <control shapeId="15363" r:id="rId643" name="Option Button 1027">
              <controlPr defaultSize="0" autoFill="0" autoLine="0" autoPict="0">
                <anchor moveWithCells="1" sizeWithCells="1">
                  <from>
                    <xdr:col>12</xdr:col>
                    <xdr:colOff>114300</xdr:colOff>
                    <xdr:row>446</xdr:row>
                    <xdr:rowOff>47625</xdr:rowOff>
                  </from>
                  <to>
                    <xdr:col>12</xdr:col>
                    <xdr:colOff>266700</xdr:colOff>
                    <xdr:row>446</xdr:row>
                    <xdr:rowOff>161925</xdr:rowOff>
                  </to>
                </anchor>
              </controlPr>
            </control>
          </mc:Choice>
        </mc:AlternateContent>
        <mc:AlternateContent xmlns:mc="http://schemas.openxmlformats.org/markup-compatibility/2006">
          <mc:Choice Requires="x14">
            <control shapeId="15364" r:id="rId644" name="Option Button 1028">
              <controlPr defaultSize="0" autoFill="0" autoLine="0" autoPict="0">
                <anchor moveWithCells="1" sizeWithCells="1">
                  <from>
                    <xdr:col>12</xdr:col>
                    <xdr:colOff>114300</xdr:colOff>
                    <xdr:row>448</xdr:row>
                    <xdr:rowOff>76200</xdr:rowOff>
                  </from>
                  <to>
                    <xdr:col>12</xdr:col>
                    <xdr:colOff>266700</xdr:colOff>
                    <xdr:row>448</xdr:row>
                    <xdr:rowOff>257175</xdr:rowOff>
                  </to>
                </anchor>
              </controlPr>
            </control>
          </mc:Choice>
        </mc:AlternateContent>
        <mc:AlternateContent xmlns:mc="http://schemas.openxmlformats.org/markup-compatibility/2006">
          <mc:Choice Requires="x14">
            <control shapeId="15366" r:id="rId645" name="Option Button 1030">
              <controlPr defaultSize="0" autoFill="0" autoLine="0" autoPict="0">
                <anchor moveWithCells="1" sizeWithCells="1">
                  <from>
                    <xdr:col>12</xdr:col>
                    <xdr:colOff>114300</xdr:colOff>
                    <xdr:row>450</xdr:row>
                    <xdr:rowOff>57150</xdr:rowOff>
                  </from>
                  <to>
                    <xdr:col>12</xdr:col>
                    <xdr:colOff>266700</xdr:colOff>
                    <xdr:row>450</xdr:row>
                    <xdr:rowOff>171450</xdr:rowOff>
                  </to>
                </anchor>
              </controlPr>
            </control>
          </mc:Choice>
        </mc:AlternateContent>
        <mc:AlternateContent xmlns:mc="http://schemas.openxmlformats.org/markup-compatibility/2006">
          <mc:Choice Requires="x14">
            <control shapeId="15368" r:id="rId646" name="Option Button 1032">
              <controlPr defaultSize="0" autoFill="0" autoLine="0" autoPict="0">
                <anchor moveWithCells="1" sizeWithCells="1">
                  <from>
                    <xdr:col>12</xdr:col>
                    <xdr:colOff>114300</xdr:colOff>
                    <xdr:row>451</xdr:row>
                    <xdr:rowOff>85725</xdr:rowOff>
                  </from>
                  <to>
                    <xdr:col>12</xdr:col>
                    <xdr:colOff>266700</xdr:colOff>
                    <xdr:row>451</xdr:row>
                    <xdr:rowOff>266700</xdr:rowOff>
                  </to>
                </anchor>
              </controlPr>
            </control>
          </mc:Choice>
        </mc:AlternateContent>
        <mc:AlternateContent xmlns:mc="http://schemas.openxmlformats.org/markup-compatibility/2006">
          <mc:Choice Requires="x14">
            <control shapeId="15369" r:id="rId647" name="Option Button 1033">
              <controlPr defaultSize="0" autoFill="0" autoLine="0" autoPict="0">
                <anchor moveWithCells="1" sizeWithCells="1">
                  <from>
                    <xdr:col>12</xdr:col>
                    <xdr:colOff>114300</xdr:colOff>
                    <xdr:row>452</xdr:row>
                    <xdr:rowOff>85725</xdr:rowOff>
                  </from>
                  <to>
                    <xdr:col>12</xdr:col>
                    <xdr:colOff>266700</xdr:colOff>
                    <xdr:row>452</xdr:row>
                    <xdr:rowOff>257175</xdr:rowOff>
                  </to>
                </anchor>
              </controlPr>
            </control>
          </mc:Choice>
        </mc:AlternateContent>
        <mc:AlternateContent xmlns:mc="http://schemas.openxmlformats.org/markup-compatibility/2006">
          <mc:Choice Requires="x14">
            <control shapeId="15370" r:id="rId648" name="Option Button 1034">
              <controlPr defaultSize="0" autoFill="0" autoLine="0" autoPict="0">
                <anchor moveWithCells="1" sizeWithCells="1">
                  <from>
                    <xdr:col>12</xdr:col>
                    <xdr:colOff>114300</xdr:colOff>
                    <xdr:row>453</xdr:row>
                    <xdr:rowOff>133350</xdr:rowOff>
                  </from>
                  <to>
                    <xdr:col>12</xdr:col>
                    <xdr:colOff>266700</xdr:colOff>
                    <xdr:row>453</xdr:row>
                    <xdr:rowOff>381000</xdr:rowOff>
                  </to>
                </anchor>
              </controlPr>
            </control>
          </mc:Choice>
        </mc:AlternateContent>
        <mc:AlternateContent xmlns:mc="http://schemas.openxmlformats.org/markup-compatibility/2006">
          <mc:Choice Requires="x14">
            <control shapeId="15371" r:id="rId649" name="Option Button 1035">
              <controlPr defaultSize="0" autoFill="0" autoLine="0" autoPict="0">
                <anchor moveWithCells="1" sizeWithCells="1">
                  <from>
                    <xdr:col>12</xdr:col>
                    <xdr:colOff>114300</xdr:colOff>
                    <xdr:row>455</xdr:row>
                    <xdr:rowOff>95250</xdr:rowOff>
                  </from>
                  <to>
                    <xdr:col>12</xdr:col>
                    <xdr:colOff>266700</xdr:colOff>
                    <xdr:row>455</xdr:row>
                    <xdr:rowOff>266700</xdr:rowOff>
                  </to>
                </anchor>
              </controlPr>
            </control>
          </mc:Choice>
        </mc:AlternateContent>
        <mc:AlternateContent xmlns:mc="http://schemas.openxmlformats.org/markup-compatibility/2006">
          <mc:Choice Requires="x14">
            <control shapeId="15372" r:id="rId650" name="Option Button 1036">
              <controlPr defaultSize="0" autoFill="0" autoLine="0" autoPict="0">
                <anchor moveWithCells="1" sizeWithCells="1">
                  <from>
                    <xdr:col>12</xdr:col>
                    <xdr:colOff>114300</xdr:colOff>
                    <xdr:row>456</xdr:row>
                    <xdr:rowOff>85725</xdr:rowOff>
                  </from>
                  <to>
                    <xdr:col>12</xdr:col>
                    <xdr:colOff>266700</xdr:colOff>
                    <xdr:row>456</xdr:row>
                    <xdr:rowOff>266700</xdr:rowOff>
                  </to>
                </anchor>
              </controlPr>
            </control>
          </mc:Choice>
        </mc:AlternateContent>
        <mc:AlternateContent xmlns:mc="http://schemas.openxmlformats.org/markup-compatibility/2006">
          <mc:Choice Requires="x14">
            <control shapeId="15373" r:id="rId651" name="Option Button 1037">
              <controlPr defaultSize="0" autoFill="0" autoLine="0" autoPict="0">
                <anchor moveWithCells="1" sizeWithCells="1">
                  <from>
                    <xdr:col>12</xdr:col>
                    <xdr:colOff>114300</xdr:colOff>
                    <xdr:row>458</xdr:row>
                    <xdr:rowOff>95250</xdr:rowOff>
                  </from>
                  <to>
                    <xdr:col>12</xdr:col>
                    <xdr:colOff>266700</xdr:colOff>
                    <xdr:row>458</xdr:row>
                    <xdr:rowOff>257175</xdr:rowOff>
                  </to>
                </anchor>
              </controlPr>
            </control>
          </mc:Choice>
        </mc:AlternateContent>
        <mc:AlternateContent xmlns:mc="http://schemas.openxmlformats.org/markup-compatibility/2006">
          <mc:Choice Requires="x14">
            <control shapeId="15374" r:id="rId652" name="Option Button 1038">
              <controlPr defaultSize="0" autoFill="0" autoLine="0" autoPict="0">
                <anchor moveWithCells="1" sizeWithCells="1">
                  <from>
                    <xdr:col>12</xdr:col>
                    <xdr:colOff>123825</xdr:colOff>
                    <xdr:row>546</xdr:row>
                    <xdr:rowOff>57150</xdr:rowOff>
                  </from>
                  <to>
                    <xdr:col>12</xdr:col>
                    <xdr:colOff>276225</xdr:colOff>
                    <xdr:row>546</xdr:row>
                    <xdr:rowOff>171450</xdr:rowOff>
                  </to>
                </anchor>
              </controlPr>
            </control>
          </mc:Choice>
        </mc:AlternateContent>
        <mc:AlternateContent xmlns:mc="http://schemas.openxmlformats.org/markup-compatibility/2006">
          <mc:Choice Requires="x14">
            <control shapeId="15375" r:id="rId653" name="Option Button 1039">
              <controlPr defaultSize="0" autoFill="0" autoLine="0" autoPict="0">
                <anchor moveWithCells="1" sizeWithCells="1">
                  <from>
                    <xdr:col>12</xdr:col>
                    <xdr:colOff>123825</xdr:colOff>
                    <xdr:row>547</xdr:row>
                    <xdr:rowOff>57150</xdr:rowOff>
                  </from>
                  <to>
                    <xdr:col>12</xdr:col>
                    <xdr:colOff>276225</xdr:colOff>
                    <xdr:row>547</xdr:row>
                    <xdr:rowOff>171450</xdr:rowOff>
                  </to>
                </anchor>
              </controlPr>
            </control>
          </mc:Choice>
        </mc:AlternateContent>
        <mc:AlternateContent xmlns:mc="http://schemas.openxmlformats.org/markup-compatibility/2006">
          <mc:Choice Requires="x14">
            <control shapeId="15376" r:id="rId654" name="Option Button 1040">
              <controlPr defaultSize="0" autoFill="0" autoLine="0" autoPict="0">
                <anchor moveWithCells="1" sizeWithCells="1">
                  <from>
                    <xdr:col>12</xdr:col>
                    <xdr:colOff>123825</xdr:colOff>
                    <xdr:row>548</xdr:row>
                    <xdr:rowOff>57150</xdr:rowOff>
                  </from>
                  <to>
                    <xdr:col>12</xdr:col>
                    <xdr:colOff>276225</xdr:colOff>
                    <xdr:row>548</xdr:row>
                    <xdr:rowOff>171450</xdr:rowOff>
                  </to>
                </anchor>
              </controlPr>
            </control>
          </mc:Choice>
        </mc:AlternateContent>
        <mc:AlternateContent xmlns:mc="http://schemas.openxmlformats.org/markup-compatibility/2006">
          <mc:Choice Requires="x14">
            <control shapeId="15377" r:id="rId655" name="Option Button 1041">
              <controlPr defaultSize="0" autoFill="0" autoLine="0" autoPict="0">
                <anchor moveWithCells="1" sizeWithCells="1">
                  <from>
                    <xdr:col>12</xdr:col>
                    <xdr:colOff>123825</xdr:colOff>
                    <xdr:row>549</xdr:row>
                    <xdr:rowOff>66675</xdr:rowOff>
                  </from>
                  <to>
                    <xdr:col>12</xdr:col>
                    <xdr:colOff>276225</xdr:colOff>
                    <xdr:row>549</xdr:row>
                    <xdr:rowOff>180975</xdr:rowOff>
                  </to>
                </anchor>
              </controlPr>
            </control>
          </mc:Choice>
        </mc:AlternateContent>
        <mc:AlternateContent xmlns:mc="http://schemas.openxmlformats.org/markup-compatibility/2006">
          <mc:Choice Requires="x14">
            <control shapeId="15378" r:id="rId656" name="Option Button 1042">
              <controlPr defaultSize="0" autoFill="0" autoLine="0" autoPict="0">
                <anchor moveWithCells="1" sizeWithCells="1">
                  <from>
                    <xdr:col>12</xdr:col>
                    <xdr:colOff>123825</xdr:colOff>
                    <xdr:row>550</xdr:row>
                    <xdr:rowOff>47625</xdr:rowOff>
                  </from>
                  <to>
                    <xdr:col>12</xdr:col>
                    <xdr:colOff>276225</xdr:colOff>
                    <xdr:row>550</xdr:row>
                    <xdr:rowOff>152400</xdr:rowOff>
                  </to>
                </anchor>
              </controlPr>
            </control>
          </mc:Choice>
        </mc:AlternateContent>
        <mc:AlternateContent xmlns:mc="http://schemas.openxmlformats.org/markup-compatibility/2006">
          <mc:Choice Requires="x14">
            <control shapeId="15379" r:id="rId657" name="Option Button 1043">
              <controlPr defaultSize="0" autoFill="0" autoLine="0" autoPict="0">
                <anchor moveWithCells="1" sizeWithCells="1">
                  <from>
                    <xdr:col>12</xdr:col>
                    <xdr:colOff>104775</xdr:colOff>
                    <xdr:row>624</xdr:row>
                    <xdr:rowOff>57150</xdr:rowOff>
                  </from>
                  <to>
                    <xdr:col>12</xdr:col>
                    <xdr:colOff>266700</xdr:colOff>
                    <xdr:row>624</xdr:row>
                    <xdr:rowOff>152400</xdr:rowOff>
                  </to>
                </anchor>
              </controlPr>
            </control>
          </mc:Choice>
        </mc:AlternateContent>
        <mc:AlternateContent xmlns:mc="http://schemas.openxmlformats.org/markup-compatibility/2006">
          <mc:Choice Requires="x14">
            <control shapeId="15380" r:id="rId658" name="Option Button 1044">
              <controlPr defaultSize="0" autoFill="0" autoLine="0" autoPict="0">
                <anchor moveWithCells="1" sizeWithCells="1">
                  <from>
                    <xdr:col>12</xdr:col>
                    <xdr:colOff>104775</xdr:colOff>
                    <xdr:row>626</xdr:row>
                    <xdr:rowOff>85725</xdr:rowOff>
                  </from>
                  <to>
                    <xdr:col>12</xdr:col>
                    <xdr:colOff>266700</xdr:colOff>
                    <xdr:row>626</xdr:row>
                    <xdr:rowOff>266700</xdr:rowOff>
                  </to>
                </anchor>
              </controlPr>
            </control>
          </mc:Choice>
        </mc:AlternateContent>
        <mc:AlternateContent xmlns:mc="http://schemas.openxmlformats.org/markup-compatibility/2006">
          <mc:Choice Requires="x14">
            <control shapeId="15381" r:id="rId659" name="Option Button 1045">
              <controlPr defaultSize="0" autoFill="0" autoLine="0" autoPict="0">
                <anchor moveWithCells="1" sizeWithCells="1">
                  <from>
                    <xdr:col>12</xdr:col>
                    <xdr:colOff>104775</xdr:colOff>
                    <xdr:row>627</xdr:row>
                    <xdr:rowOff>66675</xdr:rowOff>
                  </from>
                  <to>
                    <xdr:col>12</xdr:col>
                    <xdr:colOff>266700</xdr:colOff>
                    <xdr:row>627</xdr:row>
                    <xdr:rowOff>171450</xdr:rowOff>
                  </to>
                </anchor>
              </controlPr>
            </control>
          </mc:Choice>
        </mc:AlternateContent>
        <mc:AlternateContent xmlns:mc="http://schemas.openxmlformats.org/markup-compatibility/2006">
          <mc:Choice Requires="x14">
            <control shapeId="15382" r:id="rId660" name="Option Button 1046">
              <controlPr defaultSize="0" autoFill="0" autoLine="0" autoPict="0">
                <anchor moveWithCells="1" sizeWithCells="1">
                  <from>
                    <xdr:col>12</xdr:col>
                    <xdr:colOff>104775</xdr:colOff>
                    <xdr:row>628</xdr:row>
                    <xdr:rowOff>85725</xdr:rowOff>
                  </from>
                  <to>
                    <xdr:col>12</xdr:col>
                    <xdr:colOff>266700</xdr:colOff>
                    <xdr:row>628</xdr:row>
                    <xdr:rowOff>257175</xdr:rowOff>
                  </to>
                </anchor>
              </controlPr>
            </control>
          </mc:Choice>
        </mc:AlternateContent>
        <mc:AlternateContent xmlns:mc="http://schemas.openxmlformats.org/markup-compatibility/2006">
          <mc:Choice Requires="x14">
            <control shapeId="15383" r:id="rId661" name="Option Button 1047">
              <controlPr defaultSize="0" autoFill="0" autoLine="0" autoPict="0">
                <anchor moveWithCells="1" sizeWithCells="1">
                  <from>
                    <xdr:col>12</xdr:col>
                    <xdr:colOff>104775</xdr:colOff>
                    <xdr:row>629</xdr:row>
                    <xdr:rowOff>85725</xdr:rowOff>
                  </from>
                  <to>
                    <xdr:col>12</xdr:col>
                    <xdr:colOff>266700</xdr:colOff>
                    <xdr:row>629</xdr:row>
                    <xdr:rowOff>266700</xdr:rowOff>
                  </to>
                </anchor>
              </controlPr>
            </control>
          </mc:Choice>
        </mc:AlternateContent>
        <mc:AlternateContent xmlns:mc="http://schemas.openxmlformats.org/markup-compatibility/2006">
          <mc:Choice Requires="x14">
            <control shapeId="15384" r:id="rId662" name="Option Button 1048">
              <controlPr defaultSize="0" autoFill="0" autoLine="0" autoPict="0">
                <anchor moveWithCells="1" sizeWithCells="1">
                  <from>
                    <xdr:col>12</xdr:col>
                    <xdr:colOff>104775</xdr:colOff>
                    <xdr:row>630</xdr:row>
                    <xdr:rowOff>76200</xdr:rowOff>
                  </from>
                  <to>
                    <xdr:col>12</xdr:col>
                    <xdr:colOff>266700</xdr:colOff>
                    <xdr:row>630</xdr:row>
                    <xdr:rowOff>247650</xdr:rowOff>
                  </to>
                </anchor>
              </controlPr>
            </control>
          </mc:Choice>
        </mc:AlternateContent>
        <mc:AlternateContent xmlns:mc="http://schemas.openxmlformats.org/markup-compatibility/2006">
          <mc:Choice Requires="x14">
            <control shapeId="15386" r:id="rId663" name="Option Button 1050">
              <controlPr defaultSize="0" autoFill="0" autoLine="0" autoPict="0">
                <anchor moveWithCells="1" sizeWithCells="1">
                  <from>
                    <xdr:col>12</xdr:col>
                    <xdr:colOff>142875</xdr:colOff>
                    <xdr:row>68</xdr:row>
                    <xdr:rowOff>57150</xdr:rowOff>
                  </from>
                  <to>
                    <xdr:col>12</xdr:col>
                    <xdr:colOff>390525</xdr:colOff>
                    <xdr:row>68</xdr:row>
                    <xdr:rowOff>295275</xdr:rowOff>
                  </to>
                </anchor>
              </controlPr>
            </control>
          </mc:Choice>
        </mc:AlternateContent>
        <mc:AlternateContent xmlns:mc="http://schemas.openxmlformats.org/markup-compatibility/2006">
          <mc:Choice Requires="x14">
            <control shapeId="15387" r:id="rId664" name="Group Box 1051">
              <controlPr defaultSize="0" autoFill="0" autoPict="0">
                <anchor moveWithCells="1" sizeWithCells="1">
                  <from>
                    <xdr:col>10</xdr:col>
                    <xdr:colOff>9525</xdr:colOff>
                    <xdr:row>154</xdr:row>
                    <xdr:rowOff>0</xdr:rowOff>
                  </from>
                  <to>
                    <xdr:col>12</xdr:col>
                    <xdr:colOff>438150</xdr:colOff>
                    <xdr:row>155</xdr:row>
                    <xdr:rowOff>0</xdr:rowOff>
                  </to>
                </anchor>
              </controlPr>
            </control>
          </mc:Choice>
        </mc:AlternateContent>
        <mc:AlternateContent xmlns:mc="http://schemas.openxmlformats.org/markup-compatibility/2006">
          <mc:Choice Requires="x14">
            <control shapeId="15388" r:id="rId665" name="Option Button 1052">
              <controlPr defaultSize="0" autoFill="0" autoLine="0" autoPict="0">
                <anchor moveWithCells="1" sizeWithCells="1">
                  <from>
                    <xdr:col>10</xdr:col>
                    <xdr:colOff>142875</xdr:colOff>
                    <xdr:row>154</xdr:row>
                    <xdr:rowOff>133350</xdr:rowOff>
                  </from>
                  <to>
                    <xdr:col>10</xdr:col>
                    <xdr:colOff>304800</xdr:colOff>
                    <xdr:row>154</xdr:row>
                    <xdr:rowOff>390525</xdr:rowOff>
                  </to>
                </anchor>
              </controlPr>
            </control>
          </mc:Choice>
        </mc:AlternateContent>
        <mc:AlternateContent xmlns:mc="http://schemas.openxmlformats.org/markup-compatibility/2006">
          <mc:Choice Requires="x14">
            <control shapeId="15389" r:id="rId666" name="Option Button 1053">
              <controlPr defaultSize="0" autoFill="0" autoLine="0" autoPict="0">
                <anchor moveWithCells="1" sizeWithCells="1">
                  <from>
                    <xdr:col>11</xdr:col>
                    <xdr:colOff>76200</xdr:colOff>
                    <xdr:row>154</xdr:row>
                    <xdr:rowOff>133350</xdr:rowOff>
                  </from>
                  <to>
                    <xdr:col>11</xdr:col>
                    <xdr:colOff>238125</xdr:colOff>
                    <xdr:row>154</xdr:row>
                    <xdr:rowOff>390525</xdr:rowOff>
                  </to>
                </anchor>
              </controlPr>
            </control>
          </mc:Choice>
        </mc:AlternateContent>
        <mc:AlternateContent xmlns:mc="http://schemas.openxmlformats.org/markup-compatibility/2006">
          <mc:Choice Requires="x14">
            <control shapeId="15390" r:id="rId667" name="Option Button 1054">
              <controlPr defaultSize="0" autoFill="0" autoLine="0" autoPict="0">
                <anchor moveWithCells="1" sizeWithCells="1">
                  <from>
                    <xdr:col>12</xdr:col>
                    <xdr:colOff>133350</xdr:colOff>
                    <xdr:row>154</xdr:row>
                    <xdr:rowOff>123825</xdr:rowOff>
                  </from>
                  <to>
                    <xdr:col>12</xdr:col>
                    <xdr:colOff>285750</xdr:colOff>
                    <xdr:row>154</xdr:row>
                    <xdr:rowOff>381000</xdr:rowOff>
                  </to>
                </anchor>
              </controlPr>
            </control>
          </mc:Choice>
        </mc:AlternateContent>
        <mc:AlternateContent xmlns:mc="http://schemas.openxmlformats.org/markup-compatibility/2006">
          <mc:Choice Requires="x14">
            <control shapeId="15391" r:id="rId668" name="Group Box 1055">
              <controlPr defaultSize="0" autoFill="0" autoPict="0">
                <anchor moveWithCells="1" sizeWithCells="1">
                  <from>
                    <xdr:col>10</xdr:col>
                    <xdr:colOff>9525</xdr:colOff>
                    <xdr:row>155</xdr:row>
                    <xdr:rowOff>0</xdr:rowOff>
                  </from>
                  <to>
                    <xdr:col>12</xdr:col>
                    <xdr:colOff>438150</xdr:colOff>
                    <xdr:row>156</xdr:row>
                    <xdr:rowOff>0</xdr:rowOff>
                  </to>
                </anchor>
              </controlPr>
            </control>
          </mc:Choice>
        </mc:AlternateContent>
        <mc:AlternateContent xmlns:mc="http://schemas.openxmlformats.org/markup-compatibility/2006">
          <mc:Choice Requires="x14">
            <control shapeId="15392" r:id="rId669" name="Option Button 1056">
              <controlPr defaultSize="0" autoFill="0" autoLine="0" autoPict="0">
                <anchor moveWithCells="1" sizeWithCells="1">
                  <from>
                    <xdr:col>10</xdr:col>
                    <xdr:colOff>142875</xdr:colOff>
                    <xdr:row>155</xdr:row>
                    <xdr:rowOff>85725</xdr:rowOff>
                  </from>
                  <to>
                    <xdr:col>10</xdr:col>
                    <xdr:colOff>304800</xdr:colOff>
                    <xdr:row>155</xdr:row>
                    <xdr:rowOff>257175</xdr:rowOff>
                  </to>
                </anchor>
              </controlPr>
            </control>
          </mc:Choice>
        </mc:AlternateContent>
        <mc:AlternateContent xmlns:mc="http://schemas.openxmlformats.org/markup-compatibility/2006">
          <mc:Choice Requires="x14">
            <control shapeId="15393" r:id="rId670" name="Option Button 1057">
              <controlPr defaultSize="0" autoFill="0" autoLine="0" autoPict="0">
                <anchor moveWithCells="1" sizeWithCells="1">
                  <from>
                    <xdr:col>11</xdr:col>
                    <xdr:colOff>76200</xdr:colOff>
                    <xdr:row>155</xdr:row>
                    <xdr:rowOff>85725</xdr:rowOff>
                  </from>
                  <to>
                    <xdr:col>11</xdr:col>
                    <xdr:colOff>238125</xdr:colOff>
                    <xdr:row>155</xdr:row>
                    <xdr:rowOff>257175</xdr:rowOff>
                  </to>
                </anchor>
              </controlPr>
            </control>
          </mc:Choice>
        </mc:AlternateContent>
        <mc:AlternateContent xmlns:mc="http://schemas.openxmlformats.org/markup-compatibility/2006">
          <mc:Choice Requires="x14">
            <control shapeId="15394" r:id="rId671" name="Option Button 1058">
              <controlPr defaultSize="0" autoFill="0" autoLine="0" autoPict="0">
                <anchor moveWithCells="1" sizeWithCells="1">
                  <from>
                    <xdr:col>12</xdr:col>
                    <xdr:colOff>133350</xdr:colOff>
                    <xdr:row>155</xdr:row>
                    <xdr:rowOff>85725</xdr:rowOff>
                  </from>
                  <to>
                    <xdr:col>12</xdr:col>
                    <xdr:colOff>285750</xdr:colOff>
                    <xdr:row>155</xdr:row>
                    <xdr:rowOff>257175</xdr:rowOff>
                  </to>
                </anchor>
              </controlPr>
            </control>
          </mc:Choice>
        </mc:AlternateContent>
        <mc:AlternateContent xmlns:mc="http://schemas.openxmlformats.org/markup-compatibility/2006">
          <mc:Choice Requires="x14">
            <control shapeId="15395" r:id="rId672" name="Group Box 1059">
              <controlPr defaultSize="0" autoFill="0" autoPict="0">
                <anchor moveWithCells="1" sizeWithCells="1">
                  <from>
                    <xdr:col>10</xdr:col>
                    <xdr:colOff>9525</xdr:colOff>
                    <xdr:row>159</xdr:row>
                    <xdr:rowOff>0</xdr:rowOff>
                  </from>
                  <to>
                    <xdr:col>12</xdr:col>
                    <xdr:colOff>438150</xdr:colOff>
                    <xdr:row>160</xdr:row>
                    <xdr:rowOff>0</xdr:rowOff>
                  </to>
                </anchor>
              </controlPr>
            </control>
          </mc:Choice>
        </mc:AlternateContent>
        <mc:AlternateContent xmlns:mc="http://schemas.openxmlformats.org/markup-compatibility/2006">
          <mc:Choice Requires="x14">
            <control shapeId="15396" r:id="rId673" name="Option Button 1060">
              <controlPr defaultSize="0" autoFill="0" autoLine="0" autoPict="0">
                <anchor moveWithCells="1" sizeWithCells="1">
                  <from>
                    <xdr:col>10</xdr:col>
                    <xdr:colOff>142875</xdr:colOff>
                    <xdr:row>159</xdr:row>
                    <xdr:rowOff>85725</xdr:rowOff>
                  </from>
                  <to>
                    <xdr:col>10</xdr:col>
                    <xdr:colOff>304800</xdr:colOff>
                    <xdr:row>159</xdr:row>
                    <xdr:rowOff>257175</xdr:rowOff>
                  </to>
                </anchor>
              </controlPr>
            </control>
          </mc:Choice>
        </mc:AlternateContent>
        <mc:AlternateContent xmlns:mc="http://schemas.openxmlformats.org/markup-compatibility/2006">
          <mc:Choice Requires="x14">
            <control shapeId="15397" r:id="rId674" name="Option Button 1061">
              <controlPr defaultSize="0" autoFill="0" autoLine="0" autoPict="0">
                <anchor moveWithCells="1" sizeWithCells="1">
                  <from>
                    <xdr:col>11</xdr:col>
                    <xdr:colOff>76200</xdr:colOff>
                    <xdr:row>159</xdr:row>
                    <xdr:rowOff>85725</xdr:rowOff>
                  </from>
                  <to>
                    <xdr:col>11</xdr:col>
                    <xdr:colOff>238125</xdr:colOff>
                    <xdr:row>159</xdr:row>
                    <xdr:rowOff>257175</xdr:rowOff>
                  </to>
                </anchor>
              </controlPr>
            </control>
          </mc:Choice>
        </mc:AlternateContent>
        <mc:AlternateContent xmlns:mc="http://schemas.openxmlformats.org/markup-compatibility/2006">
          <mc:Choice Requires="x14">
            <control shapeId="15398" r:id="rId675" name="Option Button 1062">
              <controlPr defaultSize="0" autoFill="0" autoLine="0" autoPict="0">
                <anchor moveWithCells="1" sizeWithCells="1">
                  <from>
                    <xdr:col>12</xdr:col>
                    <xdr:colOff>133350</xdr:colOff>
                    <xdr:row>159</xdr:row>
                    <xdr:rowOff>85725</xdr:rowOff>
                  </from>
                  <to>
                    <xdr:col>12</xdr:col>
                    <xdr:colOff>285750</xdr:colOff>
                    <xdr:row>159</xdr:row>
                    <xdr:rowOff>257175</xdr:rowOff>
                  </to>
                </anchor>
              </controlPr>
            </control>
          </mc:Choice>
        </mc:AlternateContent>
        <mc:AlternateContent xmlns:mc="http://schemas.openxmlformats.org/markup-compatibility/2006">
          <mc:Choice Requires="x14">
            <control shapeId="15399" r:id="rId676" name="Group Box 1063">
              <controlPr defaultSize="0" autoFill="0" autoPict="0">
                <anchor moveWithCells="1" sizeWithCells="1">
                  <from>
                    <xdr:col>10</xdr:col>
                    <xdr:colOff>9525</xdr:colOff>
                    <xdr:row>160</xdr:row>
                    <xdr:rowOff>0</xdr:rowOff>
                  </from>
                  <to>
                    <xdr:col>12</xdr:col>
                    <xdr:colOff>438150</xdr:colOff>
                    <xdr:row>161</xdr:row>
                    <xdr:rowOff>9525</xdr:rowOff>
                  </to>
                </anchor>
              </controlPr>
            </control>
          </mc:Choice>
        </mc:AlternateContent>
        <mc:AlternateContent xmlns:mc="http://schemas.openxmlformats.org/markup-compatibility/2006">
          <mc:Choice Requires="x14">
            <control shapeId="15400" r:id="rId677" name="Option Button 1064">
              <controlPr defaultSize="0" autoFill="0" autoLine="0" autoPict="0">
                <anchor moveWithCells="1" sizeWithCells="1">
                  <from>
                    <xdr:col>10</xdr:col>
                    <xdr:colOff>142875</xdr:colOff>
                    <xdr:row>160</xdr:row>
                    <xdr:rowOff>85725</xdr:rowOff>
                  </from>
                  <to>
                    <xdr:col>10</xdr:col>
                    <xdr:colOff>304800</xdr:colOff>
                    <xdr:row>160</xdr:row>
                    <xdr:rowOff>266700</xdr:rowOff>
                  </to>
                </anchor>
              </controlPr>
            </control>
          </mc:Choice>
        </mc:AlternateContent>
        <mc:AlternateContent xmlns:mc="http://schemas.openxmlformats.org/markup-compatibility/2006">
          <mc:Choice Requires="x14">
            <control shapeId="15401" r:id="rId678" name="Option Button 1065">
              <controlPr defaultSize="0" autoFill="0" autoLine="0" autoPict="0">
                <anchor moveWithCells="1" sizeWithCells="1">
                  <from>
                    <xdr:col>11</xdr:col>
                    <xdr:colOff>76200</xdr:colOff>
                    <xdr:row>160</xdr:row>
                    <xdr:rowOff>85725</xdr:rowOff>
                  </from>
                  <to>
                    <xdr:col>11</xdr:col>
                    <xdr:colOff>238125</xdr:colOff>
                    <xdr:row>160</xdr:row>
                    <xdr:rowOff>266700</xdr:rowOff>
                  </to>
                </anchor>
              </controlPr>
            </control>
          </mc:Choice>
        </mc:AlternateContent>
        <mc:AlternateContent xmlns:mc="http://schemas.openxmlformats.org/markup-compatibility/2006">
          <mc:Choice Requires="x14">
            <control shapeId="15402" r:id="rId679" name="Option Button 1066">
              <controlPr defaultSize="0" autoFill="0" autoLine="0" autoPict="0">
                <anchor moveWithCells="1" sizeWithCells="1">
                  <from>
                    <xdr:col>12</xdr:col>
                    <xdr:colOff>133350</xdr:colOff>
                    <xdr:row>160</xdr:row>
                    <xdr:rowOff>85725</xdr:rowOff>
                  </from>
                  <to>
                    <xdr:col>12</xdr:col>
                    <xdr:colOff>285750</xdr:colOff>
                    <xdr:row>160</xdr:row>
                    <xdr:rowOff>257175</xdr:rowOff>
                  </to>
                </anchor>
              </controlPr>
            </control>
          </mc:Choice>
        </mc:AlternateContent>
        <mc:AlternateContent xmlns:mc="http://schemas.openxmlformats.org/markup-compatibility/2006">
          <mc:Choice Requires="x14">
            <control shapeId="15403" r:id="rId680" name="Group Box 1067">
              <controlPr defaultSize="0" autoFill="0" autoPict="0">
                <anchor moveWithCells="1" sizeWithCells="1">
                  <from>
                    <xdr:col>10</xdr:col>
                    <xdr:colOff>9525</xdr:colOff>
                    <xdr:row>161</xdr:row>
                    <xdr:rowOff>9525</xdr:rowOff>
                  </from>
                  <to>
                    <xdr:col>12</xdr:col>
                    <xdr:colOff>438150</xdr:colOff>
                    <xdr:row>162</xdr:row>
                    <xdr:rowOff>0</xdr:rowOff>
                  </to>
                </anchor>
              </controlPr>
            </control>
          </mc:Choice>
        </mc:AlternateContent>
        <mc:AlternateContent xmlns:mc="http://schemas.openxmlformats.org/markup-compatibility/2006">
          <mc:Choice Requires="x14">
            <control shapeId="15404" r:id="rId681" name="Option Button 1068">
              <controlPr defaultSize="0" autoFill="0" autoLine="0" autoPict="0">
                <anchor moveWithCells="1" sizeWithCells="1">
                  <from>
                    <xdr:col>10</xdr:col>
                    <xdr:colOff>142875</xdr:colOff>
                    <xdr:row>161</xdr:row>
                    <xdr:rowOff>66675</xdr:rowOff>
                  </from>
                  <to>
                    <xdr:col>10</xdr:col>
                    <xdr:colOff>304800</xdr:colOff>
                    <xdr:row>161</xdr:row>
                    <xdr:rowOff>171450</xdr:rowOff>
                  </to>
                </anchor>
              </controlPr>
            </control>
          </mc:Choice>
        </mc:AlternateContent>
        <mc:AlternateContent xmlns:mc="http://schemas.openxmlformats.org/markup-compatibility/2006">
          <mc:Choice Requires="x14">
            <control shapeId="15405" r:id="rId682" name="Option Button 1069">
              <controlPr defaultSize="0" autoFill="0" autoLine="0" autoPict="0">
                <anchor moveWithCells="1" sizeWithCells="1">
                  <from>
                    <xdr:col>11</xdr:col>
                    <xdr:colOff>76200</xdr:colOff>
                    <xdr:row>161</xdr:row>
                    <xdr:rowOff>66675</xdr:rowOff>
                  </from>
                  <to>
                    <xdr:col>11</xdr:col>
                    <xdr:colOff>238125</xdr:colOff>
                    <xdr:row>161</xdr:row>
                    <xdr:rowOff>171450</xdr:rowOff>
                  </to>
                </anchor>
              </controlPr>
            </control>
          </mc:Choice>
        </mc:AlternateContent>
        <mc:AlternateContent xmlns:mc="http://schemas.openxmlformats.org/markup-compatibility/2006">
          <mc:Choice Requires="x14">
            <control shapeId="15406" r:id="rId683" name="Option Button 1070">
              <controlPr defaultSize="0" autoFill="0" autoLine="0" autoPict="0">
                <anchor moveWithCells="1" sizeWithCells="1">
                  <from>
                    <xdr:col>12</xdr:col>
                    <xdr:colOff>133350</xdr:colOff>
                    <xdr:row>161</xdr:row>
                    <xdr:rowOff>57150</xdr:rowOff>
                  </from>
                  <to>
                    <xdr:col>12</xdr:col>
                    <xdr:colOff>285750</xdr:colOff>
                    <xdr:row>161</xdr:row>
                    <xdr:rowOff>171450</xdr:rowOff>
                  </to>
                </anchor>
              </controlPr>
            </control>
          </mc:Choice>
        </mc:AlternateContent>
        <mc:AlternateContent xmlns:mc="http://schemas.openxmlformats.org/markup-compatibility/2006">
          <mc:Choice Requires="x14">
            <control shapeId="15407" r:id="rId684" name="Group Box 1071">
              <controlPr defaultSize="0" autoFill="0" autoPict="0">
                <anchor moveWithCells="1" sizeWithCells="1">
                  <from>
                    <xdr:col>10</xdr:col>
                    <xdr:colOff>9525</xdr:colOff>
                    <xdr:row>156</xdr:row>
                    <xdr:rowOff>0</xdr:rowOff>
                  </from>
                  <to>
                    <xdr:col>12</xdr:col>
                    <xdr:colOff>438150</xdr:colOff>
                    <xdr:row>157</xdr:row>
                    <xdr:rowOff>0</xdr:rowOff>
                  </to>
                </anchor>
              </controlPr>
            </control>
          </mc:Choice>
        </mc:AlternateContent>
        <mc:AlternateContent xmlns:mc="http://schemas.openxmlformats.org/markup-compatibility/2006">
          <mc:Choice Requires="x14">
            <control shapeId="15408" r:id="rId685" name="Option Button 1072">
              <controlPr defaultSize="0" autoFill="0" autoLine="0" autoPict="0">
                <anchor moveWithCells="1" sizeWithCells="1">
                  <from>
                    <xdr:col>10</xdr:col>
                    <xdr:colOff>142875</xdr:colOff>
                    <xdr:row>156</xdr:row>
                    <xdr:rowOff>57150</xdr:rowOff>
                  </from>
                  <to>
                    <xdr:col>10</xdr:col>
                    <xdr:colOff>304800</xdr:colOff>
                    <xdr:row>156</xdr:row>
                    <xdr:rowOff>171450</xdr:rowOff>
                  </to>
                </anchor>
              </controlPr>
            </control>
          </mc:Choice>
        </mc:AlternateContent>
        <mc:AlternateContent xmlns:mc="http://schemas.openxmlformats.org/markup-compatibility/2006">
          <mc:Choice Requires="x14">
            <control shapeId="15409" r:id="rId686" name="Option Button 1073">
              <controlPr defaultSize="0" autoFill="0" autoLine="0" autoPict="0">
                <anchor moveWithCells="1" sizeWithCells="1">
                  <from>
                    <xdr:col>11</xdr:col>
                    <xdr:colOff>76200</xdr:colOff>
                    <xdr:row>156</xdr:row>
                    <xdr:rowOff>57150</xdr:rowOff>
                  </from>
                  <to>
                    <xdr:col>11</xdr:col>
                    <xdr:colOff>238125</xdr:colOff>
                    <xdr:row>156</xdr:row>
                    <xdr:rowOff>171450</xdr:rowOff>
                  </to>
                </anchor>
              </controlPr>
            </control>
          </mc:Choice>
        </mc:AlternateContent>
        <mc:AlternateContent xmlns:mc="http://schemas.openxmlformats.org/markup-compatibility/2006">
          <mc:Choice Requires="x14">
            <control shapeId="15410" r:id="rId687" name="Option Button 1074">
              <controlPr defaultSize="0" autoFill="0" autoLine="0" autoPict="0">
                <anchor moveWithCells="1" sizeWithCells="1">
                  <from>
                    <xdr:col>12</xdr:col>
                    <xdr:colOff>133350</xdr:colOff>
                    <xdr:row>156</xdr:row>
                    <xdr:rowOff>57150</xdr:rowOff>
                  </from>
                  <to>
                    <xdr:col>12</xdr:col>
                    <xdr:colOff>285750</xdr:colOff>
                    <xdr:row>156</xdr:row>
                    <xdr:rowOff>161925</xdr:rowOff>
                  </to>
                </anchor>
              </controlPr>
            </control>
          </mc:Choice>
        </mc:AlternateContent>
        <mc:AlternateContent xmlns:mc="http://schemas.openxmlformats.org/markup-compatibility/2006">
          <mc:Choice Requires="x14">
            <control shapeId="15411" r:id="rId688" name="Group Box 1075">
              <controlPr defaultSize="0" autoFill="0" autoPict="0">
                <anchor moveWithCells="1" sizeWithCells="1">
                  <from>
                    <xdr:col>10</xdr:col>
                    <xdr:colOff>9525</xdr:colOff>
                    <xdr:row>157</xdr:row>
                    <xdr:rowOff>0</xdr:rowOff>
                  </from>
                  <to>
                    <xdr:col>12</xdr:col>
                    <xdr:colOff>438150</xdr:colOff>
                    <xdr:row>158</xdr:row>
                    <xdr:rowOff>0</xdr:rowOff>
                  </to>
                </anchor>
              </controlPr>
            </control>
          </mc:Choice>
        </mc:AlternateContent>
        <mc:AlternateContent xmlns:mc="http://schemas.openxmlformats.org/markup-compatibility/2006">
          <mc:Choice Requires="x14">
            <control shapeId="15412" r:id="rId689" name="Option Button 1076">
              <controlPr defaultSize="0" autoFill="0" autoLine="0" autoPict="0">
                <anchor moveWithCells="1" sizeWithCells="1">
                  <from>
                    <xdr:col>10</xdr:col>
                    <xdr:colOff>142875</xdr:colOff>
                    <xdr:row>157</xdr:row>
                    <xdr:rowOff>57150</xdr:rowOff>
                  </from>
                  <to>
                    <xdr:col>10</xdr:col>
                    <xdr:colOff>304800</xdr:colOff>
                    <xdr:row>157</xdr:row>
                    <xdr:rowOff>171450</xdr:rowOff>
                  </to>
                </anchor>
              </controlPr>
            </control>
          </mc:Choice>
        </mc:AlternateContent>
        <mc:AlternateContent xmlns:mc="http://schemas.openxmlformats.org/markup-compatibility/2006">
          <mc:Choice Requires="x14">
            <control shapeId="15413" r:id="rId690" name="Option Button 1077">
              <controlPr defaultSize="0" autoFill="0" autoLine="0" autoPict="0">
                <anchor moveWithCells="1" sizeWithCells="1">
                  <from>
                    <xdr:col>11</xdr:col>
                    <xdr:colOff>76200</xdr:colOff>
                    <xdr:row>157</xdr:row>
                    <xdr:rowOff>57150</xdr:rowOff>
                  </from>
                  <to>
                    <xdr:col>11</xdr:col>
                    <xdr:colOff>238125</xdr:colOff>
                    <xdr:row>157</xdr:row>
                    <xdr:rowOff>171450</xdr:rowOff>
                  </to>
                </anchor>
              </controlPr>
            </control>
          </mc:Choice>
        </mc:AlternateContent>
        <mc:AlternateContent xmlns:mc="http://schemas.openxmlformats.org/markup-compatibility/2006">
          <mc:Choice Requires="x14">
            <control shapeId="15414" r:id="rId691" name="Option Button 1078">
              <controlPr defaultSize="0" autoFill="0" autoLine="0" autoPict="0">
                <anchor moveWithCells="1" sizeWithCells="1">
                  <from>
                    <xdr:col>12</xdr:col>
                    <xdr:colOff>133350</xdr:colOff>
                    <xdr:row>157</xdr:row>
                    <xdr:rowOff>57150</xdr:rowOff>
                  </from>
                  <to>
                    <xdr:col>12</xdr:col>
                    <xdr:colOff>285750</xdr:colOff>
                    <xdr:row>157</xdr:row>
                    <xdr:rowOff>161925</xdr:rowOff>
                  </to>
                </anchor>
              </controlPr>
            </control>
          </mc:Choice>
        </mc:AlternateContent>
        <mc:AlternateContent xmlns:mc="http://schemas.openxmlformats.org/markup-compatibility/2006">
          <mc:Choice Requires="x14">
            <control shapeId="15415" r:id="rId692" name="Group Box 1079">
              <controlPr defaultSize="0" autoFill="0" autoPict="0">
                <anchor moveWithCells="1" sizeWithCells="1">
                  <from>
                    <xdr:col>10</xdr:col>
                    <xdr:colOff>9525</xdr:colOff>
                    <xdr:row>158</xdr:row>
                    <xdr:rowOff>0</xdr:rowOff>
                  </from>
                  <to>
                    <xdr:col>12</xdr:col>
                    <xdr:colOff>438150</xdr:colOff>
                    <xdr:row>159</xdr:row>
                    <xdr:rowOff>0</xdr:rowOff>
                  </to>
                </anchor>
              </controlPr>
            </control>
          </mc:Choice>
        </mc:AlternateContent>
        <mc:AlternateContent xmlns:mc="http://schemas.openxmlformats.org/markup-compatibility/2006">
          <mc:Choice Requires="x14">
            <control shapeId="15416" r:id="rId693" name="Option Button 1080">
              <controlPr defaultSize="0" autoFill="0" autoLine="0" autoPict="0">
                <anchor moveWithCells="1" sizeWithCells="1">
                  <from>
                    <xdr:col>10</xdr:col>
                    <xdr:colOff>142875</xdr:colOff>
                    <xdr:row>158</xdr:row>
                    <xdr:rowOff>57150</xdr:rowOff>
                  </from>
                  <to>
                    <xdr:col>10</xdr:col>
                    <xdr:colOff>304800</xdr:colOff>
                    <xdr:row>158</xdr:row>
                    <xdr:rowOff>171450</xdr:rowOff>
                  </to>
                </anchor>
              </controlPr>
            </control>
          </mc:Choice>
        </mc:AlternateContent>
        <mc:AlternateContent xmlns:mc="http://schemas.openxmlformats.org/markup-compatibility/2006">
          <mc:Choice Requires="x14">
            <control shapeId="15417" r:id="rId694" name="Option Button 1081">
              <controlPr defaultSize="0" autoFill="0" autoLine="0" autoPict="0">
                <anchor moveWithCells="1" sizeWithCells="1">
                  <from>
                    <xdr:col>11</xdr:col>
                    <xdr:colOff>76200</xdr:colOff>
                    <xdr:row>158</xdr:row>
                    <xdr:rowOff>57150</xdr:rowOff>
                  </from>
                  <to>
                    <xdr:col>11</xdr:col>
                    <xdr:colOff>238125</xdr:colOff>
                    <xdr:row>158</xdr:row>
                    <xdr:rowOff>171450</xdr:rowOff>
                  </to>
                </anchor>
              </controlPr>
            </control>
          </mc:Choice>
        </mc:AlternateContent>
        <mc:AlternateContent xmlns:mc="http://schemas.openxmlformats.org/markup-compatibility/2006">
          <mc:Choice Requires="x14">
            <control shapeId="15418" r:id="rId695" name="Option Button 1082">
              <controlPr defaultSize="0" autoFill="0" autoLine="0" autoPict="0">
                <anchor moveWithCells="1" sizeWithCells="1">
                  <from>
                    <xdr:col>12</xdr:col>
                    <xdr:colOff>133350</xdr:colOff>
                    <xdr:row>158</xdr:row>
                    <xdr:rowOff>57150</xdr:rowOff>
                  </from>
                  <to>
                    <xdr:col>12</xdr:col>
                    <xdr:colOff>285750</xdr:colOff>
                    <xdr:row>158</xdr:row>
                    <xdr:rowOff>161925</xdr:rowOff>
                  </to>
                </anchor>
              </controlPr>
            </control>
          </mc:Choice>
        </mc:AlternateContent>
        <mc:AlternateContent xmlns:mc="http://schemas.openxmlformats.org/markup-compatibility/2006">
          <mc:Choice Requires="x14">
            <control shapeId="15421" r:id="rId696" name="Drop Down 1085">
              <controlPr defaultSize="0" autoLine="0" autoPict="0">
                <anchor moveWithCells="1" sizeWithCells="1">
                  <from>
                    <xdr:col>3</xdr:col>
                    <xdr:colOff>47625</xdr:colOff>
                    <xdr:row>184</xdr:row>
                    <xdr:rowOff>28575</xdr:rowOff>
                  </from>
                  <to>
                    <xdr:col>7</xdr:col>
                    <xdr:colOff>781050</xdr:colOff>
                    <xdr:row>184</xdr:row>
                    <xdr:rowOff>333375</xdr:rowOff>
                  </to>
                </anchor>
              </controlPr>
            </control>
          </mc:Choice>
        </mc:AlternateContent>
        <mc:AlternateContent xmlns:mc="http://schemas.openxmlformats.org/markup-compatibility/2006">
          <mc:Choice Requires="x14">
            <control shapeId="15422" r:id="rId697" name="Drop Down 1086">
              <controlPr defaultSize="0" autoLine="0" autoPict="0">
                <anchor moveWithCells="1" sizeWithCells="1">
                  <from>
                    <xdr:col>3</xdr:col>
                    <xdr:colOff>47625</xdr:colOff>
                    <xdr:row>185</xdr:row>
                    <xdr:rowOff>28575</xdr:rowOff>
                  </from>
                  <to>
                    <xdr:col>7</xdr:col>
                    <xdr:colOff>781050</xdr:colOff>
                    <xdr:row>185</xdr:row>
                    <xdr:rowOff>333375</xdr:rowOff>
                  </to>
                </anchor>
              </controlPr>
            </control>
          </mc:Choice>
        </mc:AlternateContent>
        <mc:AlternateContent xmlns:mc="http://schemas.openxmlformats.org/markup-compatibility/2006">
          <mc:Choice Requires="x14">
            <control shapeId="15423" r:id="rId698" name="Drop Down 1087">
              <controlPr defaultSize="0" autoLine="0" autoPict="0">
                <anchor moveWithCells="1" sizeWithCells="1">
                  <from>
                    <xdr:col>3</xdr:col>
                    <xdr:colOff>47625</xdr:colOff>
                    <xdr:row>186</xdr:row>
                    <xdr:rowOff>28575</xdr:rowOff>
                  </from>
                  <to>
                    <xdr:col>7</xdr:col>
                    <xdr:colOff>781050</xdr:colOff>
                    <xdr:row>186</xdr:row>
                    <xdr:rowOff>333375</xdr:rowOff>
                  </to>
                </anchor>
              </controlPr>
            </control>
          </mc:Choice>
        </mc:AlternateContent>
        <mc:AlternateContent xmlns:mc="http://schemas.openxmlformats.org/markup-compatibility/2006">
          <mc:Choice Requires="x14">
            <control shapeId="15424" r:id="rId699" name="Drop Down 1088">
              <controlPr defaultSize="0" autoLine="0" autoPict="0">
                <anchor moveWithCells="1" sizeWithCells="1">
                  <from>
                    <xdr:col>3</xdr:col>
                    <xdr:colOff>47625</xdr:colOff>
                    <xdr:row>187</xdr:row>
                    <xdr:rowOff>28575</xdr:rowOff>
                  </from>
                  <to>
                    <xdr:col>7</xdr:col>
                    <xdr:colOff>781050</xdr:colOff>
                    <xdr:row>187</xdr:row>
                    <xdr:rowOff>333375</xdr:rowOff>
                  </to>
                </anchor>
              </controlPr>
            </control>
          </mc:Choice>
        </mc:AlternateContent>
        <mc:AlternateContent xmlns:mc="http://schemas.openxmlformats.org/markup-compatibility/2006">
          <mc:Choice Requires="x14">
            <control shapeId="15427" r:id="rId700" name="Drop Down 1091">
              <controlPr defaultSize="0" autoLine="0" autoPict="0">
                <anchor moveWithCells="1" sizeWithCells="1">
                  <from>
                    <xdr:col>10</xdr:col>
                    <xdr:colOff>38100</xdr:colOff>
                    <xdr:row>184</xdr:row>
                    <xdr:rowOff>38100</xdr:rowOff>
                  </from>
                  <to>
                    <xdr:col>12</xdr:col>
                    <xdr:colOff>0</xdr:colOff>
                    <xdr:row>184</xdr:row>
                    <xdr:rowOff>447675</xdr:rowOff>
                  </to>
                </anchor>
              </controlPr>
            </control>
          </mc:Choice>
        </mc:AlternateContent>
        <mc:AlternateContent xmlns:mc="http://schemas.openxmlformats.org/markup-compatibility/2006">
          <mc:Choice Requires="x14">
            <control shapeId="15428" r:id="rId701" name="Drop Down 1092">
              <controlPr defaultSize="0" autoLine="0" autoPict="0">
                <anchor moveWithCells="1" sizeWithCells="1">
                  <from>
                    <xdr:col>10</xdr:col>
                    <xdr:colOff>38100</xdr:colOff>
                    <xdr:row>185</xdr:row>
                    <xdr:rowOff>38100</xdr:rowOff>
                  </from>
                  <to>
                    <xdr:col>12</xdr:col>
                    <xdr:colOff>0</xdr:colOff>
                    <xdr:row>185</xdr:row>
                    <xdr:rowOff>447675</xdr:rowOff>
                  </to>
                </anchor>
              </controlPr>
            </control>
          </mc:Choice>
        </mc:AlternateContent>
        <mc:AlternateContent xmlns:mc="http://schemas.openxmlformats.org/markup-compatibility/2006">
          <mc:Choice Requires="x14">
            <control shapeId="15429" r:id="rId702" name="Drop Down 1093">
              <controlPr defaultSize="0" autoLine="0" autoPict="0">
                <anchor moveWithCells="1" sizeWithCells="1">
                  <from>
                    <xdr:col>10</xdr:col>
                    <xdr:colOff>38100</xdr:colOff>
                    <xdr:row>186</xdr:row>
                    <xdr:rowOff>38100</xdr:rowOff>
                  </from>
                  <to>
                    <xdr:col>12</xdr:col>
                    <xdr:colOff>0</xdr:colOff>
                    <xdr:row>186</xdr:row>
                    <xdr:rowOff>447675</xdr:rowOff>
                  </to>
                </anchor>
              </controlPr>
            </control>
          </mc:Choice>
        </mc:AlternateContent>
        <mc:AlternateContent xmlns:mc="http://schemas.openxmlformats.org/markup-compatibility/2006">
          <mc:Choice Requires="x14">
            <control shapeId="15430" r:id="rId703" name="Drop Down 1094">
              <controlPr defaultSize="0" autoLine="0" autoPict="0">
                <anchor moveWithCells="1" sizeWithCells="1">
                  <from>
                    <xdr:col>10</xdr:col>
                    <xdr:colOff>38100</xdr:colOff>
                    <xdr:row>187</xdr:row>
                    <xdr:rowOff>38100</xdr:rowOff>
                  </from>
                  <to>
                    <xdr:col>12</xdr:col>
                    <xdr:colOff>0</xdr:colOff>
                    <xdr:row>187</xdr:row>
                    <xdr:rowOff>447675</xdr:rowOff>
                  </to>
                </anchor>
              </controlPr>
            </control>
          </mc:Choice>
        </mc:AlternateContent>
        <mc:AlternateContent xmlns:mc="http://schemas.openxmlformats.org/markup-compatibility/2006">
          <mc:Choice Requires="x14">
            <control shapeId="15433" r:id="rId704" name="Drop Down 1097">
              <controlPr defaultSize="0" autoLine="0" autoPict="0">
                <anchor moveWithCells="1" sizeWithCells="1">
                  <from>
                    <xdr:col>12</xdr:col>
                    <xdr:colOff>57150</xdr:colOff>
                    <xdr:row>184</xdr:row>
                    <xdr:rowOff>38100</xdr:rowOff>
                  </from>
                  <to>
                    <xdr:col>14</xdr:col>
                    <xdr:colOff>0</xdr:colOff>
                    <xdr:row>184</xdr:row>
                    <xdr:rowOff>447675</xdr:rowOff>
                  </to>
                </anchor>
              </controlPr>
            </control>
          </mc:Choice>
        </mc:AlternateContent>
        <mc:AlternateContent xmlns:mc="http://schemas.openxmlformats.org/markup-compatibility/2006">
          <mc:Choice Requires="x14">
            <control shapeId="15434" r:id="rId705" name="Drop Down 1098">
              <controlPr defaultSize="0" autoLine="0" autoPict="0">
                <anchor moveWithCells="1" sizeWithCells="1">
                  <from>
                    <xdr:col>12</xdr:col>
                    <xdr:colOff>57150</xdr:colOff>
                    <xdr:row>185</xdr:row>
                    <xdr:rowOff>38100</xdr:rowOff>
                  </from>
                  <to>
                    <xdr:col>14</xdr:col>
                    <xdr:colOff>0</xdr:colOff>
                    <xdr:row>185</xdr:row>
                    <xdr:rowOff>447675</xdr:rowOff>
                  </to>
                </anchor>
              </controlPr>
            </control>
          </mc:Choice>
        </mc:AlternateContent>
        <mc:AlternateContent xmlns:mc="http://schemas.openxmlformats.org/markup-compatibility/2006">
          <mc:Choice Requires="x14">
            <control shapeId="15435" r:id="rId706" name="Drop Down 1099">
              <controlPr defaultSize="0" autoLine="0" autoPict="0">
                <anchor moveWithCells="1" sizeWithCells="1">
                  <from>
                    <xdr:col>12</xdr:col>
                    <xdr:colOff>57150</xdr:colOff>
                    <xdr:row>186</xdr:row>
                    <xdr:rowOff>38100</xdr:rowOff>
                  </from>
                  <to>
                    <xdr:col>14</xdr:col>
                    <xdr:colOff>0</xdr:colOff>
                    <xdr:row>186</xdr:row>
                    <xdr:rowOff>447675</xdr:rowOff>
                  </to>
                </anchor>
              </controlPr>
            </control>
          </mc:Choice>
        </mc:AlternateContent>
        <mc:AlternateContent xmlns:mc="http://schemas.openxmlformats.org/markup-compatibility/2006">
          <mc:Choice Requires="x14">
            <control shapeId="15436" r:id="rId707" name="Drop Down 1100">
              <controlPr defaultSize="0" autoLine="0" autoPict="0">
                <anchor moveWithCells="1" sizeWithCells="1">
                  <from>
                    <xdr:col>12</xdr:col>
                    <xdr:colOff>57150</xdr:colOff>
                    <xdr:row>187</xdr:row>
                    <xdr:rowOff>38100</xdr:rowOff>
                  </from>
                  <to>
                    <xdr:col>14</xdr:col>
                    <xdr:colOff>0</xdr:colOff>
                    <xdr:row>187</xdr:row>
                    <xdr:rowOff>447675</xdr:rowOff>
                  </to>
                </anchor>
              </controlPr>
            </control>
          </mc:Choice>
        </mc:AlternateContent>
        <mc:AlternateContent xmlns:mc="http://schemas.openxmlformats.org/markup-compatibility/2006">
          <mc:Choice Requires="x14">
            <control shapeId="15439" r:id="rId708" name="Drop Down 1103">
              <controlPr defaultSize="0" autoLine="0" autoPict="0">
                <anchor moveWithCells="1" sizeWithCells="1">
                  <from>
                    <xdr:col>3</xdr:col>
                    <xdr:colOff>47625</xdr:colOff>
                    <xdr:row>198</xdr:row>
                    <xdr:rowOff>28575</xdr:rowOff>
                  </from>
                  <to>
                    <xdr:col>7</xdr:col>
                    <xdr:colOff>781050</xdr:colOff>
                    <xdr:row>198</xdr:row>
                    <xdr:rowOff>333375</xdr:rowOff>
                  </to>
                </anchor>
              </controlPr>
            </control>
          </mc:Choice>
        </mc:AlternateContent>
        <mc:AlternateContent xmlns:mc="http://schemas.openxmlformats.org/markup-compatibility/2006">
          <mc:Choice Requires="x14">
            <control shapeId="15440" r:id="rId709" name="Drop Down 1104">
              <controlPr defaultSize="0" autoLine="0" autoPict="0">
                <anchor moveWithCells="1" sizeWithCells="1">
                  <from>
                    <xdr:col>3</xdr:col>
                    <xdr:colOff>47625</xdr:colOff>
                    <xdr:row>199</xdr:row>
                    <xdr:rowOff>28575</xdr:rowOff>
                  </from>
                  <to>
                    <xdr:col>7</xdr:col>
                    <xdr:colOff>781050</xdr:colOff>
                    <xdr:row>199</xdr:row>
                    <xdr:rowOff>333375</xdr:rowOff>
                  </to>
                </anchor>
              </controlPr>
            </control>
          </mc:Choice>
        </mc:AlternateContent>
        <mc:AlternateContent xmlns:mc="http://schemas.openxmlformats.org/markup-compatibility/2006">
          <mc:Choice Requires="x14">
            <control shapeId="15441" r:id="rId710" name="Drop Down 1105">
              <controlPr defaultSize="0" autoLine="0" autoPict="0">
                <anchor moveWithCells="1" sizeWithCells="1">
                  <from>
                    <xdr:col>3</xdr:col>
                    <xdr:colOff>47625</xdr:colOff>
                    <xdr:row>200</xdr:row>
                    <xdr:rowOff>28575</xdr:rowOff>
                  </from>
                  <to>
                    <xdr:col>7</xdr:col>
                    <xdr:colOff>781050</xdr:colOff>
                    <xdr:row>200</xdr:row>
                    <xdr:rowOff>333375</xdr:rowOff>
                  </to>
                </anchor>
              </controlPr>
            </control>
          </mc:Choice>
        </mc:AlternateContent>
        <mc:AlternateContent xmlns:mc="http://schemas.openxmlformats.org/markup-compatibility/2006">
          <mc:Choice Requires="x14">
            <control shapeId="15442" r:id="rId711" name="Drop Down 1106">
              <controlPr defaultSize="0" autoLine="0" autoPict="0">
                <anchor moveWithCells="1" sizeWithCells="1">
                  <from>
                    <xdr:col>3</xdr:col>
                    <xdr:colOff>47625</xdr:colOff>
                    <xdr:row>201</xdr:row>
                    <xdr:rowOff>28575</xdr:rowOff>
                  </from>
                  <to>
                    <xdr:col>7</xdr:col>
                    <xdr:colOff>781050</xdr:colOff>
                    <xdr:row>201</xdr:row>
                    <xdr:rowOff>333375</xdr:rowOff>
                  </to>
                </anchor>
              </controlPr>
            </control>
          </mc:Choice>
        </mc:AlternateContent>
        <mc:AlternateContent xmlns:mc="http://schemas.openxmlformats.org/markup-compatibility/2006">
          <mc:Choice Requires="x14">
            <control shapeId="15443" r:id="rId712" name="Drop Down 1107">
              <controlPr defaultSize="0" autoLine="0" autoPict="0">
                <anchor moveWithCells="1" sizeWithCells="1">
                  <from>
                    <xdr:col>3</xdr:col>
                    <xdr:colOff>47625</xdr:colOff>
                    <xdr:row>202</xdr:row>
                    <xdr:rowOff>28575</xdr:rowOff>
                  </from>
                  <to>
                    <xdr:col>7</xdr:col>
                    <xdr:colOff>781050</xdr:colOff>
                    <xdr:row>202</xdr:row>
                    <xdr:rowOff>333375</xdr:rowOff>
                  </to>
                </anchor>
              </controlPr>
            </control>
          </mc:Choice>
        </mc:AlternateContent>
        <mc:AlternateContent xmlns:mc="http://schemas.openxmlformats.org/markup-compatibility/2006">
          <mc:Choice Requires="x14">
            <control shapeId="15444" r:id="rId713" name="Drop Down 1108">
              <controlPr defaultSize="0" autoLine="0" autoPict="0">
                <anchor moveWithCells="1" sizeWithCells="1">
                  <from>
                    <xdr:col>3</xdr:col>
                    <xdr:colOff>47625</xdr:colOff>
                    <xdr:row>203</xdr:row>
                    <xdr:rowOff>28575</xdr:rowOff>
                  </from>
                  <to>
                    <xdr:col>7</xdr:col>
                    <xdr:colOff>781050</xdr:colOff>
                    <xdr:row>203</xdr:row>
                    <xdr:rowOff>333375</xdr:rowOff>
                  </to>
                </anchor>
              </controlPr>
            </control>
          </mc:Choice>
        </mc:AlternateContent>
        <mc:AlternateContent xmlns:mc="http://schemas.openxmlformats.org/markup-compatibility/2006">
          <mc:Choice Requires="x14">
            <control shapeId="15445" r:id="rId714" name="Drop Down 1109">
              <controlPr defaultSize="0" autoLine="0" autoPict="0">
                <anchor moveWithCells="1" sizeWithCells="1">
                  <from>
                    <xdr:col>10</xdr:col>
                    <xdr:colOff>38100</xdr:colOff>
                    <xdr:row>198</xdr:row>
                    <xdr:rowOff>38100</xdr:rowOff>
                  </from>
                  <to>
                    <xdr:col>12</xdr:col>
                    <xdr:colOff>0</xdr:colOff>
                    <xdr:row>198</xdr:row>
                    <xdr:rowOff>447675</xdr:rowOff>
                  </to>
                </anchor>
              </controlPr>
            </control>
          </mc:Choice>
        </mc:AlternateContent>
        <mc:AlternateContent xmlns:mc="http://schemas.openxmlformats.org/markup-compatibility/2006">
          <mc:Choice Requires="x14">
            <control shapeId="15446" r:id="rId715" name="Drop Down 1110">
              <controlPr defaultSize="0" autoLine="0" autoPict="0">
                <anchor moveWithCells="1" sizeWithCells="1">
                  <from>
                    <xdr:col>10</xdr:col>
                    <xdr:colOff>38100</xdr:colOff>
                    <xdr:row>199</xdr:row>
                    <xdr:rowOff>38100</xdr:rowOff>
                  </from>
                  <to>
                    <xdr:col>12</xdr:col>
                    <xdr:colOff>0</xdr:colOff>
                    <xdr:row>199</xdr:row>
                    <xdr:rowOff>447675</xdr:rowOff>
                  </to>
                </anchor>
              </controlPr>
            </control>
          </mc:Choice>
        </mc:AlternateContent>
        <mc:AlternateContent xmlns:mc="http://schemas.openxmlformats.org/markup-compatibility/2006">
          <mc:Choice Requires="x14">
            <control shapeId="15447" r:id="rId716" name="Drop Down 1111">
              <controlPr defaultSize="0" autoLine="0" autoPict="0">
                <anchor moveWithCells="1" sizeWithCells="1">
                  <from>
                    <xdr:col>10</xdr:col>
                    <xdr:colOff>38100</xdr:colOff>
                    <xdr:row>200</xdr:row>
                    <xdr:rowOff>38100</xdr:rowOff>
                  </from>
                  <to>
                    <xdr:col>12</xdr:col>
                    <xdr:colOff>0</xdr:colOff>
                    <xdr:row>200</xdr:row>
                    <xdr:rowOff>447675</xdr:rowOff>
                  </to>
                </anchor>
              </controlPr>
            </control>
          </mc:Choice>
        </mc:AlternateContent>
        <mc:AlternateContent xmlns:mc="http://schemas.openxmlformats.org/markup-compatibility/2006">
          <mc:Choice Requires="x14">
            <control shapeId="15448" r:id="rId717" name="Drop Down 1112">
              <controlPr defaultSize="0" autoLine="0" autoPict="0">
                <anchor moveWithCells="1" sizeWithCells="1">
                  <from>
                    <xdr:col>10</xdr:col>
                    <xdr:colOff>38100</xdr:colOff>
                    <xdr:row>201</xdr:row>
                    <xdr:rowOff>38100</xdr:rowOff>
                  </from>
                  <to>
                    <xdr:col>12</xdr:col>
                    <xdr:colOff>0</xdr:colOff>
                    <xdr:row>201</xdr:row>
                    <xdr:rowOff>447675</xdr:rowOff>
                  </to>
                </anchor>
              </controlPr>
            </control>
          </mc:Choice>
        </mc:AlternateContent>
        <mc:AlternateContent xmlns:mc="http://schemas.openxmlformats.org/markup-compatibility/2006">
          <mc:Choice Requires="x14">
            <control shapeId="15449" r:id="rId718" name="Drop Down 1113">
              <controlPr defaultSize="0" autoLine="0" autoPict="0">
                <anchor moveWithCells="1" sizeWithCells="1">
                  <from>
                    <xdr:col>10</xdr:col>
                    <xdr:colOff>38100</xdr:colOff>
                    <xdr:row>202</xdr:row>
                    <xdr:rowOff>38100</xdr:rowOff>
                  </from>
                  <to>
                    <xdr:col>12</xdr:col>
                    <xdr:colOff>0</xdr:colOff>
                    <xdr:row>202</xdr:row>
                    <xdr:rowOff>447675</xdr:rowOff>
                  </to>
                </anchor>
              </controlPr>
            </control>
          </mc:Choice>
        </mc:AlternateContent>
        <mc:AlternateContent xmlns:mc="http://schemas.openxmlformats.org/markup-compatibility/2006">
          <mc:Choice Requires="x14">
            <control shapeId="15450" r:id="rId719" name="Drop Down 1114">
              <controlPr defaultSize="0" autoLine="0" autoPict="0">
                <anchor moveWithCells="1" sizeWithCells="1">
                  <from>
                    <xdr:col>10</xdr:col>
                    <xdr:colOff>38100</xdr:colOff>
                    <xdr:row>203</xdr:row>
                    <xdr:rowOff>38100</xdr:rowOff>
                  </from>
                  <to>
                    <xdr:col>12</xdr:col>
                    <xdr:colOff>0</xdr:colOff>
                    <xdr:row>203</xdr:row>
                    <xdr:rowOff>447675</xdr:rowOff>
                  </to>
                </anchor>
              </controlPr>
            </control>
          </mc:Choice>
        </mc:AlternateContent>
        <mc:AlternateContent xmlns:mc="http://schemas.openxmlformats.org/markup-compatibility/2006">
          <mc:Choice Requires="x14">
            <control shapeId="15451" r:id="rId720" name="Drop Down 1115">
              <controlPr defaultSize="0" autoLine="0" autoPict="0">
                <anchor moveWithCells="1" sizeWithCells="1">
                  <from>
                    <xdr:col>12</xdr:col>
                    <xdr:colOff>57150</xdr:colOff>
                    <xdr:row>198</xdr:row>
                    <xdr:rowOff>38100</xdr:rowOff>
                  </from>
                  <to>
                    <xdr:col>14</xdr:col>
                    <xdr:colOff>0</xdr:colOff>
                    <xdr:row>198</xdr:row>
                    <xdr:rowOff>447675</xdr:rowOff>
                  </to>
                </anchor>
              </controlPr>
            </control>
          </mc:Choice>
        </mc:AlternateContent>
        <mc:AlternateContent xmlns:mc="http://schemas.openxmlformats.org/markup-compatibility/2006">
          <mc:Choice Requires="x14">
            <control shapeId="15452" r:id="rId721" name="Drop Down 1116">
              <controlPr defaultSize="0" autoLine="0" autoPict="0">
                <anchor moveWithCells="1" sizeWithCells="1">
                  <from>
                    <xdr:col>12</xdr:col>
                    <xdr:colOff>57150</xdr:colOff>
                    <xdr:row>199</xdr:row>
                    <xdr:rowOff>38100</xdr:rowOff>
                  </from>
                  <to>
                    <xdr:col>14</xdr:col>
                    <xdr:colOff>0</xdr:colOff>
                    <xdr:row>199</xdr:row>
                    <xdr:rowOff>447675</xdr:rowOff>
                  </to>
                </anchor>
              </controlPr>
            </control>
          </mc:Choice>
        </mc:AlternateContent>
        <mc:AlternateContent xmlns:mc="http://schemas.openxmlformats.org/markup-compatibility/2006">
          <mc:Choice Requires="x14">
            <control shapeId="15453" r:id="rId722" name="Drop Down 1117">
              <controlPr defaultSize="0" autoLine="0" autoPict="0">
                <anchor moveWithCells="1" sizeWithCells="1">
                  <from>
                    <xdr:col>12</xdr:col>
                    <xdr:colOff>57150</xdr:colOff>
                    <xdr:row>200</xdr:row>
                    <xdr:rowOff>38100</xdr:rowOff>
                  </from>
                  <to>
                    <xdr:col>14</xdr:col>
                    <xdr:colOff>0</xdr:colOff>
                    <xdr:row>200</xdr:row>
                    <xdr:rowOff>447675</xdr:rowOff>
                  </to>
                </anchor>
              </controlPr>
            </control>
          </mc:Choice>
        </mc:AlternateContent>
        <mc:AlternateContent xmlns:mc="http://schemas.openxmlformats.org/markup-compatibility/2006">
          <mc:Choice Requires="x14">
            <control shapeId="15454" r:id="rId723" name="Drop Down 1118">
              <controlPr defaultSize="0" autoLine="0" autoPict="0">
                <anchor moveWithCells="1" sizeWithCells="1">
                  <from>
                    <xdr:col>12</xdr:col>
                    <xdr:colOff>57150</xdr:colOff>
                    <xdr:row>201</xdr:row>
                    <xdr:rowOff>38100</xdr:rowOff>
                  </from>
                  <to>
                    <xdr:col>14</xdr:col>
                    <xdr:colOff>0</xdr:colOff>
                    <xdr:row>201</xdr:row>
                    <xdr:rowOff>447675</xdr:rowOff>
                  </to>
                </anchor>
              </controlPr>
            </control>
          </mc:Choice>
        </mc:AlternateContent>
        <mc:AlternateContent xmlns:mc="http://schemas.openxmlformats.org/markup-compatibility/2006">
          <mc:Choice Requires="x14">
            <control shapeId="15455" r:id="rId724" name="Drop Down 1119">
              <controlPr defaultSize="0" autoLine="0" autoPict="0">
                <anchor moveWithCells="1" sizeWithCells="1">
                  <from>
                    <xdr:col>12</xdr:col>
                    <xdr:colOff>57150</xdr:colOff>
                    <xdr:row>202</xdr:row>
                    <xdr:rowOff>38100</xdr:rowOff>
                  </from>
                  <to>
                    <xdr:col>14</xdr:col>
                    <xdr:colOff>0</xdr:colOff>
                    <xdr:row>202</xdr:row>
                    <xdr:rowOff>447675</xdr:rowOff>
                  </to>
                </anchor>
              </controlPr>
            </control>
          </mc:Choice>
        </mc:AlternateContent>
        <mc:AlternateContent xmlns:mc="http://schemas.openxmlformats.org/markup-compatibility/2006">
          <mc:Choice Requires="x14">
            <control shapeId="15456" r:id="rId725" name="Drop Down 1120">
              <controlPr defaultSize="0" autoLine="0" autoPict="0">
                <anchor moveWithCells="1" sizeWithCells="1">
                  <from>
                    <xdr:col>12</xdr:col>
                    <xdr:colOff>57150</xdr:colOff>
                    <xdr:row>203</xdr:row>
                    <xdr:rowOff>38100</xdr:rowOff>
                  </from>
                  <to>
                    <xdr:col>14</xdr:col>
                    <xdr:colOff>0</xdr:colOff>
                    <xdr:row>203</xdr:row>
                    <xdr:rowOff>447675</xdr:rowOff>
                  </to>
                </anchor>
              </controlPr>
            </control>
          </mc:Choice>
        </mc:AlternateContent>
        <mc:AlternateContent xmlns:mc="http://schemas.openxmlformats.org/markup-compatibility/2006">
          <mc:Choice Requires="x14">
            <control shapeId="15457" r:id="rId726" name="Group Box 1121">
              <controlPr defaultSize="0" autoFill="0" autoPict="0">
                <anchor moveWithCells="1" sizeWithCells="1">
                  <from>
                    <xdr:col>10</xdr:col>
                    <xdr:colOff>9525</xdr:colOff>
                    <xdr:row>65</xdr:row>
                    <xdr:rowOff>371475</xdr:rowOff>
                  </from>
                  <to>
                    <xdr:col>12</xdr:col>
                    <xdr:colOff>428625</xdr:colOff>
                    <xdr:row>66</xdr:row>
                    <xdr:rowOff>361950</xdr:rowOff>
                  </to>
                </anchor>
              </controlPr>
            </control>
          </mc:Choice>
        </mc:AlternateContent>
        <mc:AlternateContent xmlns:mc="http://schemas.openxmlformats.org/markup-compatibility/2006">
          <mc:Choice Requires="x14">
            <control shapeId="15458" r:id="rId727" name="Option Button 1122">
              <controlPr defaultSize="0" autoFill="0" autoLine="0" autoPict="0">
                <anchor moveWithCells="1" sizeWithCells="1">
                  <from>
                    <xdr:col>10</xdr:col>
                    <xdr:colOff>104775</xdr:colOff>
                    <xdr:row>66</xdr:row>
                    <xdr:rowOff>76200</xdr:rowOff>
                  </from>
                  <to>
                    <xdr:col>10</xdr:col>
                    <xdr:colOff>266700</xdr:colOff>
                    <xdr:row>66</xdr:row>
                    <xdr:rowOff>238125</xdr:rowOff>
                  </to>
                </anchor>
              </controlPr>
            </control>
          </mc:Choice>
        </mc:AlternateContent>
        <mc:AlternateContent xmlns:mc="http://schemas.openxmlformats.org/markup-compatibility/2006">
          <mc:Choice Requires="x14">
            <control shapeId="15459" r:id="rId728" name="Option Button 1123">
              <controlPr defaultSize="0" autoFill="0" autoLine="0" autoPict="0">
                <anchor moveWithCells="1" sizeWithCells="1">
                  <from>
                    <xdr:col>11</xdr:col>
                    <xdr:colOff>95250</xdr:colOff>
                    <xdr:row>66</xdr:row>
                    <xdr:rowOff>76200</xdr:rowOff>
                  </from>
                  <to>
                    <xdr:col>11</xdr:col>
                    <xdr:colOff>266700</xdr:colOff>
                    <xdr:row>66</xdr:row>
                    <xdr:rowOff>238125</xdr:rowOff>
                  </to>
                </anchor>
              </controlPr>
            </control>
          </mc:Choice>
        </mc:AlternateContent>
        <mc:AlternateContent xmlns:mc="http://schemas.openxmlformats.org/markup-compatibility/2006">
          <mc:Choice Requires="x14">
            <control shapeId="15460" r:id="rId729" name="Option Button 1124">
              <controlPr defaultSize="0" autoFill="0" autoLine="0" autoPict="0">
                <anchor moveWithCells="1" sizeWithCells="1">
                  <from>
                    <xdr:col>12</xdr:col>
                    <xdr:colOff>142875</xdr:colOff>
                    <xdr:row>66</xdr:row>
                    <xdr:rowOff>76200</xdr:rowOff>
                  </from>
                  <to>
                    <xdr:col>12</xdr:col>
                    <xdr:colOff>304800</xdr:colOff>
                    <xdr:row>66</xdr:row>
                    <xdr:rowOff>238125</xdr:rowOff>
                  </to>
                </anchor>
              </controlPr>
            </control>
          </mc:Choice>
        </mc:AlternateContent>
        <mc:AlternateContent xmlns:mc="http://schemas.openxmlformats.org/markup-compatibility/2006">
          <mc:Choice Requires="x14">
            <control shapeId="15461" r:id="rId730" name="Group Box 1125">
              <controlPr defaultSize="0" autoFill="0" autoPict="0">
                <anchor moveWithCells="1" sizeWithCells="1">
                  <from>
                    <xdr:col>10</xdr:col>
                    <xdr:colOff>9525</xdr:colOff>
                    <xdr:row>70</xdr:row>
                    <xdr:rowOff>0</xdr:rowOff>
                  </from>
                  <to>
                    <xdr:col>12</xdr:col>
                    <xdr:colOff>428625</xdr:colOff>
                    <xdr:row>70</xdr:row>
                    <xdr:rowOff>561975</xdr:rowOff>
                  </to>
                </anchor>
              </controlPr>
            </control>
          </mc:Choice>
        </mc:AlternateContent>
        <mc:AlternateContent xmlns:mc="http://schemas.openxmlformats.org/markup-compatibility/2006">
          <mc:Choice Requires="x14">
            <control shapeId="15462" r:id="rId731" name="Option Button 1126">
              <controlPr defaultSize="0" autoFill="0" autoLine="0" autoPict="0">
                <anchor moveWithCells="1" sizeWithCells="1">
                  <from>
                    <xdr:col>10</xdr:col>
                    <xdr:colOff>104775</xdr:colOff>
                    <xdr:row>70</xdr:row>
                    <xdr:rowOff>114300</xdr:rowOff>
                  </from>
                  <to>
                    <xdr:col>10</xdr:col>
                    <xdr:colOff>266700</xdr:colOff>
                    <xdr:row>70</xdr:row>
                    <xdr:rowOff>371475</xdr:rowOff>
                  </to>
                </anchor>
              </controlPr>
            </control>
          </mc:Choice>
        </mc:AlternateContent>
        <mc:AlternateContent xmlns:mc="http://schemas.openxmlformats.org/markup-compatibility/2006">
          <mc:Choice Requires="x14">
            <control shapeId="15463" r:id="rId732" name="Option Button 1127">
              <controlPr defaultSize="0" autoFill="0" autoLine="0" autoPict="0">
                <anchor moveWithCells="1" sizeWithCells="1">
                  <from>
                    <xdr:col>11</xdr:col>
                    <xdr:colOff>95250</xdr:colOff>
                    <xdr:row>70</xdr:row>
                    <xdr:rowOff>114300</xdr:rowOff>
                  </from>
                  <to>
                    <xdr:col>11</xdr:col>
                    <xdr:colOff>266700</xdr:colOff>
                    <xdr:row>70</xdr:row>
                    <xdr:rowOff>371475</xdr:rowOff>
                  </to>
                </anchor>
              </controlPr>
            </control>
          </mc:Choice>
        </mc:AlternateContent>
        <mc:AlternateContent xmlns:mc="http://schemas.openxmlformats.org/markup-compatibility/2006">
          <mc:Choice Requires="x14">
            <control shapeId="15464" r:id="rId733" name="Option Button 1128">
              <controlPr defaultSize="0" autoFill="0" autoLine="0" autoPict="0">
                <anchor moveWithCells="1" sizeWithCells="1">
                  <from>
                    <xdr:col>12</xdr:col>
                    <xdr:colOff>142875</xdr:colOff>
                    <xdr:row>70</xdr:row>
                    <xdr:rowOff>114300</xdr:rowOff>
                  </from>
                  <to>
                    <xdr:col>12</xdr:col>
                    <xdr:colOff>304800</xdr:colOff>
                    <xdr:row>70</xdr:row>
                    <xdr:rowOff>371475</xdr:rowOff>
                  </to>
                </anchor>
              </controlPr>
            </control>
          </mc:Choice>
        </mc:AlternateContent>
        <mc:AlternateContent xmlns:mc="http://schemas.openxmlformats.org/markup-compatibility/2006">
          <mc:Choice Requires="x14">
            <control shapeId="15465" r:id="rId734" name="Group Box 1129">
              <controlPr defaultSize="0" autoFill="0" autoPict="0">
                <anchor moveWithCells="1" sizeWithCells="1">
                  <from>
                    <xdr:col>10</xdr:col>
                    <xdr:colOff>9525</xdr:colOff>
                    <xdr:row>162</xdr:row>
                    <xdr:rowOff>0</xdr:rowOff>
                  </from>
                  <to>
                    <xdr:col>12</xdr:col>
                    <xdr:colOff>438150</xdr:colOff>
                    <xdr:row>162</xdr:row>
                    <xdr:rowOff>371475</xdr:rowOff>
                  </to>
                </anchor>
              </controlPr>
            </control>
          </mc:Choice>
        </mc:AlternateContent>
        <mc:AlternateContent xmlns:mc="http://schemas.openxmlformats.org/markup-compatibility/2006">
          <mc:Choice Requires="x14">
            <control shapeId="15466" r:id="rId735" name="Option Button 1130">
              <controlPr defaultSize="0" autoFill="0" autoLine="0" autoPict="0">
                <anchor moveWithCells="1" sizeWithCells="1">
                  <from>
                    <xdr:col>10</xdr:col>
                    <xdr:colOff>142875</xdr:colOff>
                    <xdr:row>162</xdr:row>
                    <xdr:rowOff>85725</xdr:rowOff>
                  </from>
                  <to>
                    <xdr:col>10</xdr:col>
                    <xdr:colOff>304800</xdr:colOff>
                    <xdr:row>162</xdr:row>
                    <xdr:rowOff>257175</xdr:rowOff>
                  </to>
                </anchor>
              </controlPr>
            </control>
          </mc:Choice>
        </mc:AlternateContent>
        <mc:AlternateContent xmlns:mc="http://schemas.openxmlformats.org/markup-compatibility/2006">
          <mc:Choice Requires="x14">
            <control shapeId="15467" r:id="rId736" name="Option Button 1131">
              <controlPr defaultSize="0" autoFill="0" autoLine="0" autoPict="0">
                <anchor moveWithCells="1" sizeWithCells="1">
                  <from>
                    <xdr:col>11</xdr:col>
                    <xdr:colOff>76200</xdr:colOff>
                    <xdr:row>162</xdr:row>
                    <xdr:rowOff>85725</xdr:rowOff>
                  </from>
                  <to>
                    <xdr:col>11</xdr:col>
                    <xdr:colOff>238125</xdr:colOff>
                    <xdr:row>162</xdr:row>
                    <xdr:rowOff>257175</xdr:rowOff>
                  </to>
                </anchor>
              </controlPr>
            </control>
          </mc:Choice>
        </mc:AlternateContent>
        <mc:AlternateContent xmlns:mc="http://schemas.openxmlformats.org/markup-compatibility/2006">
          <mc:Choice Requires="x14">
            <control shapeId="15468" r:id="rId737" name="Option Button 1132">
              <controlPr defaultSize="0" autoFill="0" autoLine="0" autoPict="0">
                <anchor moveWithCells="1" sizeWithCells="1">
                  <from>
                    <xdr:col>12</xdr:col>
                    <xdr:colOff>133350</xdr:colOff>
                    <xdr:row>162</xdr:row>
                    <xdr:rowOff>85725</xdr:rowOff>
                  </from>
                  <to>
                    <xdr:col>12</xdr:col>
                    <xdr:colOff>285750</xdr:colOff>
                    <xdr:row>162</xdr:row>
                    <xdr:rowOff>247650</xdr:rowOff>
                  </to>
                </anchor>
              </controlPr>
            </control>
          </mc:Choice>
        </mc:AlternateContent>
        <mc:AlternateContent xmlns:mc="http://schemas.openxmlformats.org/markup-compatibility/2006">
          <mc:Choice Requires="x14">
            <control shapeId="15469" r:id="rId738" name="Group Box 1133">
              <controlPr defaultSize="0" autoFill="0" autoPict="0">
                <anchor moveWithCells="1" sizeWithCells="1">
                  <from>
                    <xdr:col>10</xdr:col>
                    <xdr:colOff>9525</xdr:colOff>
                    <xdr:row>350</xdr:row>
                    <xdr:rowOff>0</xdr:rowOff>
                  </from>
                  <to>
                    <xdr:col>12</xdr:col>
                    <xdr:colOff>438150</xdr:colOff>
                    <xdr:row>351</xdr:row>
                    <xdr:rowOff>19050</xdr:rowOff>
                  </to>
                </anchor>
              </controlPr>
            </control>
          </mc:Choice>
        </mc:AlternateContent>
        <mc:AlternateContent xmlns:mc="http://schemas.openxmlformats.org/markup-compatibility/2006">
          <mc:Choice Requires="x14">
            <control shapeId="15470" r:id="rId739" name="Option Button 1134">
              <controlPr defaultSize="0" autoFill="0" autoLine="0" autoPict="0">
                <anchor moveWithCells="1" sizeWithCells="1">
                  <from>
                    <xdr:col>10</xdr:col>
                    <xdr:colOff>133350</xdr:colOff>
                    <xdr:row>350</xdr:row>
                    <xdr:rowOff>95250</xdr:rowOff>
                  </from>
                  <to>
                    <xdr:col>10</xdr:col>
                    <xdr:colOff>295275</xdr:colOff>
                    <xdr:row>350</xdr:row>
                    <xdr:rowOff>266700</xdr:rowOff>
                  </to>
                </anchor>
              </controlPr>
            </control>
          </mc:Choice>
        </mc:AlternateContent>
        <mc:AlternateContent xmlns:mc="http://schemas.openxmlformats.org/markup-compatibility/2006">
          <mc:Choice Requires="x14">
            <control shapeId="15471" r:id="rId740" name="Option Button 1135">
              <controlPr defaultSize="0" autoFill="0" autoLine="0" autoPict="0">
                <anchor moveWithCells="1" sizeWithCells="1">
                  <from>
                    <xdr:col>11</xdr:col>
                    <xdr:colOff>85725</xdr:colOff>
                    <xdr:row>350</xdr:row>
                    <xdr:rowOff>95250</xdr:rowOff>
                  </from>
                  <to>
                    <xdr:col>11</xdr:col>
                    <xdr:colOff>247650</xdr:colOff>
                    <xdr:row>350</xdr:row>
                    <xdr:rowOff>266700</xdr:rowOff>
                  </to>
                </anchor>
              </controlPr>
            </control>
          </mc:Choice>
        </mc:AlternateContent>
        <mc:AlternateContent xmlns:mc="http://schemas.openxmlformats.org/markup-compatibility/2006">
          <mc:Choice Requires="x14">
            <control shapeId="15472" r:id="rId741" name="Option Button 1136">
              <controlPr defaultSize="0" autoFill="0" autoLine="0" autoPict="0">
                <anchor moveWithCells="1" sizeWithCells="1">
                  <from>
                    <xdr:col>12</xdr:col>
                    <xdr:colOff>114300</xdr:colOff>
                    <xdr:row>350</xdr:row>
                    <xdr:rowOff>85725</xdr:rowOff>
                  </from>
                  <to>
                    <xdr:col>12</xdr:col>
                    <xdr:colOff>276225</xdr:colOff>
                    <xdr:row>350</xdr:row>
                    <xdr:rowOff>266700</xdr:rowOff>
                  </to>
                </anchor>
              </controlPr>
            </control>
          </mc:Choice>
        </mc:AlternateContent>
        <mc:AlternateContent xmlns:mc="http://schemas.openxmlformats.org/markup-compatibility/2006">
          <mc:Choice Requires="x14">
            <control shapeId="15473" r:id="rId742" name="Group Box 1137">
              <controlPr defaultSize="0" autoFill="0" autoPict="0">
                <anchor moveWithCells="1" sizeWithCells="1">
                  <from>
                    <xdr:col>10</xdr:col>
                    <xdr:colOff>9525</xdr:colOff>
                    <xdr:row>454</xdr:row>
                    <xdr:rowOff>0</xdr:rowOff>
                  </from>
                  <to>
                    <xdr:col>12</xdr:col>
                    <xdr:colOff>447675</xdr:colOff>
                    <xdr:row>455</xdr:row>
                    <xdr:rowOff>0</xdr:rowOff>
                  </to>
                </anchor>
              </controlPr>
            </control>
          </mc:Choice>
        </mc:AlternateContent>
        <mc:AlternateContent xmlns:mc="http://schemas.openxmlformats.org/markup-compatibility/2006">
          <mc:Choice Requires="x14">
            <control shapeId="15474" r:id="rId743" name="Option Button 1138">
              <controlPr defaultSize="0" autoFill="0" autoLine="0" autoPict="0">
                <anchor moveWithCells="1" sizeWithCells="1">
                  <from>
                    <xdr:col>10</xdr:col>
                    <xdr:colOff>123825</xdr:colOff>
                    <xdr:row>454</xdr:row>
                    <xdr:rowOff>95250</xdr:rowOff>
                  </from>
                  <to>
                    <xdr:col>10</xdr:col>
                    <xdr:colOff>285750</xdr:colOff>
                    <xdr:row>454</xdr:row>
                    <xdr:rowOff>266700</xdr:rowOff>
                  </to>
                </anchor>
              </controlPr>
            </control>
          </mc:Choice>
        </mc:AlternateContent>
        <mc:AlternateContent xmlns:mc="http://schemas.openxmlformats.org/markup-compatibility/2006">
          <mc:Choice Requires="x14">
            <control shapeId="15475" r:id="rId744" name="Option Button 1139">
              <controlPr defaultSize="0" autoFill="0" autoLine="0" autoPict="0">
                <anchor moveWithCells="1" sizeWithCells="1">
                  <from>
                    <xdr:col>11</xdr:col>
                    <xdr:colOff>95250</xdr:colOff>
                    <xdr:row>454</xdr:row>
                    <xdr:rowOff>95250</xdr:rowOff>
                  </from>
                  <to>
                    <xdr:col>11</xdr:col>
                    <xdr:colOff>257175</xdr:colOff>
                    <xdr:row>454</xdr:row>
                    <xdr:rowOff>266700</xdr:rowOff>
                  </to>
                </anchor>
              </controlPr>
            </control>
          </mc:Choice>
        </mc:AlternateContent>
        <mc:AlternateContent xmlns:mc="http://schemas.openxmlformats.org/markup-compatibility/2006">
          <mc:Choice Requires="x14">
            <control shapeId="15476" r:id="rId745" name="Option Button 1140">
              <controlPr defaultSize="0" autoFill="0" autoLine="0" autoPict="0">
                <anchor moveWithCells="1" sizeWithCells="1">
                  <from>
                    <xdr:col>12</xdr:col>
                    <xdr:colOff>114300</xdr:colOff>
                    <xdr:row>454</xdr:row>
                    <xdr:rowOff>85725</xdr:rowOff>
                  </from>
                  <to>
                    <xdr:col>12</xdr:col>
                    <xdr:colOff>266700</xdr:colOff>
                    <xdr:row>454</xdr:row>
                    <xdr:rowOff>257175</xdr:rowOff>
                  </to>
                </anchor>
              </controlPr>
            </control>
          </mc:Choice>
        </mc:AlternateContent>
        <mc:AlternateContent xmlns:mc="http://schemas.openxmlformats.org/markup-compatibility/2006">
          <mc:Choice Requires="x14">
            <control shapeId="15477" r:id="rId746" name="Group Box 1141">
              <controlPr defaultSize="0" autoFill="0" autoPict="0">
                <anchor moveWithCells="1" sizeWithCells="1">
                  <from>
                    <xdr:col>10</xdr:col>
                    <xdr:colOff>9525</xdr:colOff>
                    <xdr:row>456</xdr:row>
                    <xdr:rowOff>371475</xdr:rowOff>
                  </from>
                  <to>
                    <xdr:col>12</xdr:col>
                    <xdr:colOff>447675</xdr:colOff>
                    <xdr:row>458</xdr:row>
                    <xdr:rowOff>0</xdr:rowOff>
                  </to>
                </anchor>
              </controlPr>
            </control>
          </mc:Choice>
        </mc:AlternateContent>
        <mc:AlternateContent xmlns:mc="http://schemas.openxmlformats.org/markup-compatibility/2006">
          <mc:Choice Requires="x14">
            <control shapeId="15478" r:id="rId747" name="Option Button 1142">
              <controlPr defaultSize="0" autoFill="0" autoLine="0" autoPict="0">
                <anchor moveWithCells="1" sizeWithCells="1">
                  <from>
                    <xdr:col>10</xdr:col>
                    <xdr:colOff>123825</xdr:colOff>
                    <xdr:row>457</xdr:row>
                    <xdr:rowOff>85725</xdr:rowOff>
                  </from>
                  <to>
                    <xdr:col>10</xdr:col>
                    <xdr:colOff>285750</xdr:colOff>
                    <xdr:row>457</xdr:row>
                    <xdr:rowOff>266700</xdr:rowOff>
                  </to>
                </anchor>
              </controlPr>
            </control>
          </mc:Choice>
        </mc:AlternateContent>
        <mc:AlternateContent xmlns:mc="http://schemas.openxmlformats.org/markup-compatibility/2006">
          <mc:Choice Requires="x14">
            <control shapeId="15479" r:id="rId748" name="Option Button 1143">
              <controlPr defaultSize="0" autoFill="0" autoLine="0" autoPict="0">
                <anchor moveWithCells="1" sizeWithCells="1">
                  <from>
                    <xdr:col>11</xdr:col>
                    <xdr:colOff>95250</xdr:colOff>
                    <xdr:row>457</xdr:row>
                    <xdr:rowOff>85725</xdr:rowOff>
                  </from>
                  <to>
                    <xdr:col>11</xdr:col>
                    <xdr:colOff>257175</xdr:colOff>
                    <xdr:row>457</xdr:row>
                    <xdr:rowOff>266700</xdr:rowOff>
                  </to>
                </anchor>
              </controlPr>
            </control>
          </mc:Choice>
        </mc:AlternateContent>
        <mc:AlternateContent xmlns:mc="http://schemas.openxmlformats.org/markup-compatibility/2006">
          <mc:Choice Requires="x14">
            <control shapeId="15480" r:id="rId749" name="Option Button 1144">
              <controlPr defaultSize="0" autoFill="0" autoLine="0" autoPict="0">
                <anchor moveWithCells="1" sizeWithCells="1">
                  <from>
                    <xdr:col>12</xdr:col>
                    <xdr:colOff>114300</xdr:colOff>
                    <xdr:row>457</xdr:row>
                    <xdr:rowOff>85725</xdr:rowOff>
                  </from>
                  <to>
                    <xdr:col>12</xdr:col>
                    <xdr:colOff>266700</xdr:colOff>
                    <xdr:row>457</xdr:row>
                    <xdr:rowOff>266700</xdr:rowOff>
                  </to>
                </anchor>
              </controlPr>
            </control>
          </mc:Choice>
        </mc:AlternateContent>
        <mc:AlternateContent xmlns:mc="http://schemas.openxmlformats.org/markup-compatibility/2006">
          <mc:Choice Requires="x14">
            <control shapeId="15484" r:id="rId750" name="Drop Down 1148">
              <controlPr defaultSize="0" autoLine="0" autoPict="0">
                <anchor moveWithCells="1" sizeWithCells="1">
                  <from>
                    <xdr:col>3</xdr:col>
                    <xdr:colOff>47625</xdr:colOff>
                    <xdr:row>104</xdr:row>
                    <xdr:rowOff>28575</xdr:rowOff>
                  </from>
                  <to>
                    <xdr:col>7</xdr:col>
                    <xdr:colOff>790575</xdr:colOff>
                    <xdr:row>104</xdr:row>
                    <xdr:rowOff>333375</xdr:rowOff>
                  </to>
                </anchor>
              </controlPr>
            </control>
          </mc:Choice>
        </mc:AlternateContent>
        <mc:AlternateContent xmlns:mc="http://schemas.openxmlformats.org/markup-compatibility/2006">
          <mc:Choice Requires="x14">
            <control shapeId="15485" r:id="rId751" name="Drop Down 1149">
              <controlPr defaultSize="0" autoLine="0" autoPict="0">
                <anchor moveWithCells="1" sizeWithCells="1">
                  <from>
                    <xdr:col>12</xdr:col>
                    <xdr:colOff>57150</xdr:colOff>
                    <xdr:row>104</xdr:row>
                    <xdr:rowOff>38100</xdr:rowOff>
                  </from>
                  <to>
                    <xdr:col>14</xdr:col>
                    <xdr:colOff>0</xdr:colOff>
                    <xdr:row>104</xdr:row>
                    <xdr:rowOff>447675</xdr:rowOff>
                  </to>
                </anchor>
              </controlPr>
            </control>
          </mc:Choice>
        </mc:AlternateContent>
        <mc:AlternateContent xmlns:mc="http://schemas.openxmlformats.org/markup-compatibility/2006">
          <mc:Choice Requires="x14">
            <control shapeId="15486" r:id="rId752" name="Drop Down 1150">
              <controlPr defaultSize="0" autoLine="0" autoPict="0">
                <anchor moveWithCells="1" sizeWithCells="1">
                  <from>
                    <xdr:col>10</xdr:col>
                    <xdr:colOff>38100</xdr:colOff>
                    <xdr:row>104</xdr:row>
                    <xdr:rowOff>38100</xdr:rowOff>
                  </from>
                  <to>
                    <xdr:col>12</xdr:col>
                    <xdr:colOff>0</xdr:colOff>
                    <xdr:row>104</xdr:row>
                    <xdr:rowOff>447675</xdr:rowOff>
                  </to>
                </anchor>
              </controlPr>
            </control>
          </mc:Choice>
        </mc:AlternateContent>
        <mc:AlternateContent xmlns:mc="http://schemas.openxmlformats.org/markup-compatibility/2006">
          <mc:Choice Requires="x14">
            <control shapeId="15487" r:id="rId753" name="Drop Down 1151">
              <controlPr defaultSize="0" autoLine="0" autoPict="0">
                <anchor moveWithCells="1" sizeWithCells="1">
                  <from>
                    <xdr:col>3</xdr:col>
                    <xdr:colOff>47625</xdr:colOff>
                    <xdr:row>103</xdr:row>
                    <xdr:rowOff>28575</xdr:rowOff>
                  </from>
                  <to>
                    <xdr:col>7</xdr:col>
                    <xdr:colOff>790575</xdr:colOff>
                    <xdr:row>103</xdr:row>
                    <xdr:rowOff>333375</xdr:rowOff>
                  </to>
                </anchor>
              </controlPr>
            </control>
          </mc:Choice>
        </mc:AlternateContent>
        <mc:AlternateContent xmlns:mc="http://schemas.openxmlformats.org/markup-compatibility/2006">
          <mc:Choice Requires="x14">
            <control shapeId="15488" r:id="rId754" name="Drop Down 1152">
              <controlPr defaultSize="0" autoLine="0" autoPict="0">
                <anchor moveWithCells="1" sizeWithCells="1">
                  <from>
                    <xdr:col>12</xdr:col>
                    <xdr:colOff>57150</xdr:colOff>
                    <xdr:row>103</xdr:row>
                    <xdr:rowOff>38100</xdr:rowOff>
                  </from>
                  <to>
                    <xdr:col>14</xdr:col>
                    <xdr:colOff>0</xdr:colOff>
                    <xdr:row>103</xdr:row>
                    <xdr:rowOff>447675</xdr:rowOff>
                  </to>
                </anchor>
              </controlPr>
            </control>
          </mc:Choice>
        </mc:AlternateContent>
        <mc:AlternateContent xmlns:mc="http://schemas.openxmlformats.org/markup-compatibility/2006">
          <mc:Choice Requires="x14">
            <control shapeId="15489" r:id="rId755" name="Drop Down 1153">
              <controlPr defaultSize="0" autoLine="0" autoPict="0">
                <anchor moveWithCells="1" sizeWithCells="1">
                  <from>
                    <xdr:col>10</xdr:col>
                    <xdr:colOff>38100</xdr:colOff>
                    <xdr:row>103</xdr:row>
                    <xdr:rowOff>38100</xdr:rowOff>
                  </from>
                  <to>
                    <xdr:col>12</xdr:col>
                    <xdr:colOff>0</xdr:colOff>
                    <xdr:row>103</xdr:row>
                    <xdr:rowOff>447675</xdr:rowOff>
                  </to>
                </anchor>
              </controlPr>
            </control>
          </mc:Choice>
        </mc:AlternateContent>
        <mc:AlternateContent xmlns:mc="http://schemas.openxmlformats.org/markup-compatibility/2006">
          <mc:Choice Requires="x14">
            <control shapeId="15490" r:id="rId756" name="Drop Down 1154">
              <controlPr defaultSize="0" autoLine="0" autoPict="0">
                <anchor moveWithCells="1" sizeWithCells="1">
                  <from>
                    <xdr:col>3</xdr:col>
                    <xdr:colOff>47625</xdr:colOff>
                    <xdr:row>204</xdr:row>
                    <xdr:rowOff>28575</xdr:rowOff>
                  </from>
                  <to>
                    <xdr:col>7</xdr:col>
                    <xdr:colOff>781050</xdr:colOff>
                    <xdr:row>204</xdr:row>
                    <xdr:rowOff>333375</xdr:rowOff>
                  </to>
                </anchor>
              </controlPr>
            </control>
          </mc:Choice>
        </mc:AlternateContent>
        <mc:AlternateContent xmlns:mc="http://schemas.openxmlformats.org/markup-compatibility/2006">
          <mc:Choice Requires="x14">
            <control shapeId="15491" r:id="rId757" name="Drop Down 1155">
              <controlPr defaultSize="0" autoLine="0" autoPict="0">
                <anchor moveWithCells="1" sizeWithCells="1">
                  <from>
                    <xdr:col>12</xdr:col>
                    <xdr:colOff>57150</xdr:colOff>
                    <xdr:row>204</xdr:row>
                    <xdr:rowOff>38100</xdr:rowOff>
                  </from>
                  <to>
                    <xdr:col>14</xdr:col>
                    <xdr:colOff>0</xdr:colOff>
                    <xdr:row>204</xdr:row>
                    <xdr:rowOff>447675</xdr:rowOff>
                  </to>
                </anchor>
              </controlPr>
            </control>
          </mc:Choice>
        </mc:AlternateContent>
        <mc:AlternateContent xmlns:mc="http://schemas.openxmlformats.org/markup-compatibility/2006">
          <mc:Choice Requires="x14">
            <control shapeId="15492" r:id="rId758" name="Drop Down 1156">
              <controlPr defaultSize="0" autoLine="0" autoPict="0">
                <anchor moveWithCells="1" sizeWithCells="1">
                  <from>
                    <xdr:col>10</xdr:col>
                    <xdr:colOff>38100</xdr:colOff>
                    <xdr:row>204</xdr:row>
                    <xdr:rowOff>38100</xdr:rowOff>
                  </from>
                  <to>
                    <xdr:col>12</xdr:col>
                    <xdr:colOff>0</xdr:colOff>
                    <xdr:row>204</xdr:row>
                    <xdr:rowOff>447675</xdr:rowOff>
                  </to>
                </anchor>
              </controlPr>
            </control>
          </mc:Choice>
        </mc:AlternateContent>
        <mc:AlternateContent xmlns:mc="http://schemas.openxmlformats.org/markup-compatibility/2006">
          <mc:Choice Requires="x14">
            <control shapeId="15493" r:id="rId759" name="Drop Down 1157">
              <controlPr defaultSize="0" autoLine="0" autoPict="0">
                <anchor moveWithCells="1" sizeWithCells="1">
                  <from>
                    <xdr:col>3</xdr:col>
                    <xdr:colOff>47625</xdr:colOff>
                    <xdr:row>389</xdr:row>
                    <xdr:rowOff>28575</xdr:rowOff>
                  </from>
                  <to>
                    <xdr:col>7</xdr:col>
                    <xdr:colOff>781050</xdr:colOff>
                    <xdr:row>389</xdr:row>
                    <xdr:rowOff>333375</xdr:rowOff>
                  </to>
                </anchor>
              </controlPr>
            </control>
          </mc:Choice>
        </mc:AlternateContent>
        <mc:AlternateContent xmlns:mc="http://schemas.openxmlformats.org/markup-compatibility/2006">
          <mc:Choice Requires="x14">
            <control shapeId="15494" r:id="rId760" name="Drop Down 1158">
              <controlPr defaultSize="0" autoLine="0" autoPict="0">
                <anchor moveWithCells="1" sizeWithCells="1">
                  <from>
                    <xdr:col>12</xdr:col>
                    <xdr:colOff>57150</xdr:colOff>
                    <xdr:row>389</xdr:row>
                    <xdr:rowOff>38100</xdr:rowOff>
                  </from>
                  <to>
                    <xdr:col>14</xdr:col>
                    <xdr:colOff>0</xdr:colOff>
                    <xdr:row>389</xdr:row>
                    <xdr:rowOff>447675</xdr:rowOff>
                  </to>
                </anchor>
              </controlPr>
            </control>
          </mc:Choice>
        </mc:AlternateContent>
        <mc:AlternateContent xmlns:mc="http://schemas.openxmlformats.org/markup-compatibility/2006">
          <mc:Choice Requires="x14">
            <control shapeId="15495" r:id="rId761" name="Drop Down 1159">
              <controlPr defaultSize="0" autoLine="0" autoPict="0">
                <anchor moveWithCells="1" sizeWithCells="1">
                  <from>
                    <xdr:col>10</xdr:col>
                    <xdr:colOff>38100</xdr:colOff>
                    <xdr:row>389</xdr:row>
                    <xdr:rowOff>38100</xdr:rowOff>
                  </from>
                  <to>
                    <xdr:col>12</xdr:col>
                    <xdr:colOff>0</xdr:colOff>
                    <xdr:row>389</xdr:row>
                    <xdr:rowOff>447675</xdr:rowOff>
                  </to>
                </anchor>
              </controlPr>
            </control>
          </mc:Choice>
        </mc:AlternateContent>
        <mc:AlternateContent xmlns:mc="http://schemas.openxmlformats.org/markup-compatibility/2006">
          <mc:Choice Requires="x14">
            <control shapeId="15496" r:id="rId762" name="Drop Down 1160">
              <controlPr defaultSize="0" autoLine="0" autoPict="0">
                <anchor moveWithCells="1" sizeWithCells="1">
                  <from>
                    <xdr:col>3</xdr:col>
                    <xdr:colOff>47625</xdr:colOff>
                    <xdr:row>483</xdr:row>
                    <xdr:rowOff>28575</xdr:rowOff>
                  </from>
                  <to>
                    <xdr:col>7</xdr:col>
                    <xdr:colOff>781050</xdr:colOff>
                    <xdr:row>483</xdr:row>
                    <xdr:rowOff>333375</xdr:rowOff>
                  </to>
                </anchor>
              </controlPr>
            </control>
          </mc:Choice>
        </mc:AlternateContent>
        <mc:AlternateContent xmlns:mc="http://schemas.openxmlformats.org/markup-compatibility/2006">
          <mc:Choice Requires="x14">
            <control shapeId="15497" r:id="rId763" name="Drop Down 1161">
              <controlPr defaultSize="0" autoLine="0" autoPict="0">
                <anchor moveWithCells="1" sizeWithCells="1">
                  <from>
                    <xdr:col>12</xdr:col>
                    <xdr:colOff>57150</xdr:colOff>
                    <xdr:row>483</xdr:row>
                    <xdr:rowOff>38100</xdr:rowOff>
                  </from>
                  <to>
                    <xdr:col>14</xdr:col>
                    <xdr:colOff>0</xdr:colOff>
                    <xdr:row>483</xdr:row>
                    <xdr:rowOff>447675</xdr:rowOff>
                  </to>
                </anchor>
              </controlPr>
            </control>
          </mc:Choice>
        </mc:AlternateContent>
        <mc:AlternateContent xmlns:mc="http://schemas.openxmlformats.org/markup-compatibility/2006">
          <mc:Choice Requires="x14">
            <control shapeId="15498" r:id="rId764" name="Drop Down 1162">
              <controlPr defaultSize="0" autoLine="0" autoPict="0">
                <anchor moveWithCells="1" sizeWithCells="1">
                  <from>
                    <xdr:col>10</xdr:col>
                    <xdr:colOff>38100</xdr:colOff>
                    <xdr:row>483</xdr:row>
                    <xdr:rowOff>38100</xdr:rowOff>
                  </from>
                  <to>
                    <xdr:col>12</xdr:col>
                    <xdr:colOff>0</xdr:colOff>
                    <xdr:row>483</xdr:row>
                    <xdr:rowOff>447675</xdr:rowOff>
                  </to>
                </anchor>
              </controlPr>
            </control>
          </mc:Choice>
        </mc:AlternateContent>
        <mc:AlternateContent xmlns:mc="http://schemas.openxmlformats.org/markup-compatibility/2006">
          <mc:Choice Requires="x14">
            <control shapeId="15499" r:id="rId765" name="Drop Down 1163">
              <controlPr defaultSize="0" autoLine="0" autoPict="0">
                <anchor moveWithCells="1" sizeWithCells="1">
                  <from>
                    <xdr:col>3</xdr:col>
                    <xdr:colOff>47625</xdr:colOff>
                    <xdr:row>486</xdr:row>
                    <xdr:rowOff>28575</xdr:rowOff>
                  </from>
                  <to>
                    <xdr:col>7</xdr:col>
                    <xdr:colOff>781050</xdr:colOff>
                    <xdr:row>486</xdr:row>
                    <xdr:rowOff>333375</xdr:rowOff>
                  </to>
                </anchor>
              </controlPr>
            </control>
          </mc:Choice>
        </mc:AlternateContent>
        <mc:AlternateContent xmlns:mc="http://schemas.openxmlformats.org/markup-compatibility/2006">
          <mc:Choice Requires="x14">
            <control shapeId="15500" r:id="rId766" name="Drop Down 1164">
              <controlPr defaultSize="0" autoLine="0" autoPict="0">
                <anchor moveWithCells="1" sizeWithCells="1">
                  <from>
                    <xdr:col>12</xdr:col>
                    <xdr:colOff>57150</xdr:colOff>
                    <xdr:row>486</xdr:row>
                    <xdr:rowOff>38100</xdr:rowOff>
                  </from>
                  <to>
                    <xdr:col>14</xdr:col>
                    <xdr:colOff>0</xdr:colOff>
                    <xdr:row>486</xdr:row>
                    <xdr:rowOff>447675</xdr:rowOff>
                  </to>
                </anchor>
              </controlPr>
            </control>
          </mc:Choice>
        </mc:AlternateContent>
        <mc:AlternateContent xmlns:mc="http://schemas.openxmlformats.org/markup-compatibility/2006">
          <mc:Choice Requires="x14">
            <control shapeId="15501" r:id="rId767" name="Drop Down 1165">
              <controlPr defaultSize="0" autoLine="0" autoPict="0">
                <anchor moveWithCells="1" sizeWithCells="1">
                  <from>
                    <xdr:col>10</xdr:col>
                    <xdr:colOff>38100</xdr:colOff>
                    <xdr:row>486</xdr:row>
                    <xdr:rowOff>38100</xdr:rowOff>
                  </from>
                  <to>
                    <xdr:col>12</xdr:col>
                    <xdr:colOff>0</xdr:colOff>
                    <xdr:row>486</xdr:row>
                    <xdr:rowOff>447675</xdr:rowOff>
                  </to>
                </anchor>
              </controlPr>
            </control>
          </mc:Choice>
        </mc:AlternateContent>
        <mc:AlternateContent xmlns:mc="http://schemas.openxmlformats.org/markup-compatibility/2006">
          <mc:Choice Requires="x14">
            <control shapeId="15502" r:id="rId768" name="Drop Down 1166">
              <controlPr defaultSize="0" autoLine="0" autoPict="0">
                <anchor moveWithCells="1" sizeWithCells="1">
                  <from>
                    <xdr:col>3</xdr:col>
                    <xdr:colOff>47625</xdr:colOff>
                    <xdr:row>484</xdr:row>
                    <xdr:rowOff>28575</xdr:rowOff>
                  </from>
                  <to>
                    <xdr:col>7</xdr:col>
                    <xdr:colOff>781050</xdr:colOff>
                    <xdr:row>484</xdr:row>
                    <xdr:rowOff>333375</xdr:rowOff>
                  </to>
                </anchor>
              </controlPr>
            </control>
          </mc:Choice>
        </mc:AlternateContent>
        <mc:AlternateContent xmlns:mc="http://schemas.openxmlformats.org/markup-compatibility/2006">
          <mc:Choice Requires="x14">
            <control shapeId="15503" r:id="rId769" name="Drop Down 1167">
              <controlPr defaultSize="0" autoLine="0" autoPict="0">
                <anchor moveWithCells="1" sizeWithCells="1">
                  <from>
                    <xdr:col>12</xdr:col>
                    <xdr:colOff>57150</xdr:colOff>
                    <xdr:row>484</xdr:row>
                    <xdr:rowOff>38100</xdr:rowOff>
                  </from>
                  <to>
                    <xdr:col>14</xdr:col>
                    <xdr:colOff>0</xdr:colOff>
                    <xdr:row>484</xdr:row>
                    <xdr:rowOff>447675</xdr:rowOff>
                  </to>
                </anchor>
              </controlPr>
            </control>
          </mc:Choice>
        </mc:AlternateContent>
        <mc:AlternateContent xmlns:mc="http://schemas.openxmlformats.org/markup-compatibility/2006">
          <mc:Choice Requires="x14">
            <control shapeId="15504" r:id="rId770" name="Drop Down 1168">
              <controlPr defaultSize="0" autoLine="0" autoPict="0">
                <anchor moveWithCells="1" sizeWithCells="1">
                  <from>
                    <xdr:col>10</xdr:col>
                    <xdr:colOff>38100</xdr:colOff>
                    <xdr:row>484</xdr:row>
                    <xdr:rowOff>38100</xdr:rowOff>
                  </from>
                  <to>
                    <xdr:col>12</xdr:col>
                    <xdr:colOff>0</xdr:colOff>
                    <xdr:row>484</xdr:row>
                    <xdr:rowOff>447675</xdr:rowOff>
                  </to>
                </anchor>
              </controlPr>
            </control>
          </mc:Choice>
        </mc:AlternateContent>
        <mc:AlternateContent xmlns:mc="http://schemas.openxmlformats.org/markup-compatibility/2006">
          <mc:Choice Requires="x14">
            <control shapeId="15505" r:id="rId771" name="Drop Down 1169">
              <controlPr defaultSize="0" autoLine="0" autoPict="0">
                <anchor moveWithCells="1" sizeWithCells="1">
                  <from>
                    <xdr:col>3</xdr:col>
                    <xdr:colOff>47625</xdr:colOff>
                    <xdr:row>485</xdr:row>
                    <xdr:rowOff>28575</xdr:rowOff>
                  </from>
                  <to>
                    <xdr:col>7</xdr:col>
                    <xdr:colOff>781050</xdr:colOff>
                    <xdr:row>485</xdr:row>
                    <xdr:rowOff>333375</xdr:rowOff>
                  </to>
                </anchor>
              </controlPr>
            </control>
          </mc:Choice>
        </mc:AlternateContent>
        <mc:AlternateContent xmlns:mc="http://schemas.openxmlformats.org/markup-compatibility/2006">
          <mc:Choice Requires="x14">
            <control shapeId="15506" r:id="rId772" name="Drop Down 1170">
              <controlPr defaultSize="0" autoLine="0" autoPict="0">
                <anchor moveWithCells="1" sizeWithCells="1">
                  <from>
                    <xdr:col>12</xdr:col>
                    <xdr:colOff>57150</xdr:colOff>
                    <xdr:row>485</xdr:row>
                    <xdr:rowOff>38100</xdr:rowOff>
                  </from>
                  <to>
                    <xdr:col>14</xdr:col>
                    <xdr:colOff>0</xdr:colOff>
                    <xdr:row>485</xdr:row>
                    <xdr:rowOff>447675</xdr:rowOff>
                  </to>
                </anchor>
              </controlPr>
            </control>
          </mc:Choice>
        </mc:AlternateContent>
        <mc:AlternateContent xmlns:mc="http://schemas.openxmlformats.org/markup-compatibility/2006">
          <mc:Choice Requires="x14">
            <control shapeId="15507" r:id="rId773" name="Drop Down 1171">
              <controlPr defaultSize="0" autoLine="0" autoPict="0">
                <anchor moveWithCells="1" sizeWithCells="1">
                  <from>
                    <xdr:col>10</xdr:col>
                    <xdr:colOff>38100</xdr:colOff>
                    <xdr:row>485</xdr:row>
                    <xdr:rowOff>38100</xdr:rowOff>
                  </from>
                  <to>
                    <xdr:col>12</xdr:col>
                    <xdr:colOff>0</xdr:colOff>
                    <xdr:row>485</xdr:row>
                    <xdr:rowOff>447675</xdr:rowOff>
                  </to>
                </anchor>
              </controlPr>
            </control>
          </mc:Choice>
        </mc:AlternateContent>
        <mc:AlternateContent xmlns:mc="http://schemas.openxmlformats.org/markup-compatibility/2006">
          <mc:Choice Requires="x14">
            <control shapeId="15508" r:id="rId774" name="Drop Down 1172">
              <controlPr defaultSize="0" autoLine="0" autoPict="0">
                <anchor moveWithCells="1" sizeWithCells="1">
                  <from>
                    <xdr:col>10</xdr:col>
                    <xdr:colOff>38100</xdr:colOff>
                    <xdr:row>93</xdr:row>
                    <xdr:rowOff>38100</xdr:rowOff>
                  </from>
                  <to>
                    <xdr:col>12</xdr:col>
                    <xdr:colOff>0</xdr:colOff>
                    <xdr:row>93</xdr:row>
                    <xdr:rowOff>447675</xdr:rowOff>
                  </to>
                </anchor>
              </controlPr>
            </control>
          </mc:Choice>
        </mc:AlternateContent>
        <mc:AlternateContent xmlns:mc="http://schemas.openxmlformats.org/markup-compatibility/2006">
          <mc:Choice Requires="x14">
            <control shapeId="15510" r:id="rId775" name="Group Box 1174">
              <controlPr defaultSize="0" autoFill="0" autoPict="0">
                <anchor moveWithCells="1" sizeWithCells="1">
                  <from>
                    <xdr:col>10</xdr:col>
                    <xdr:colOff>0</xdr:colOff>
                    <xdr:row>446</xdr:row>
                    <xdr:rowOff>238125</xdr:rowOff>
                  </from>
                  <to>
                    <xdr:col>12</xdr:col>
                    <xdr:colOff>447675</xdr:colOff>
                    <xdr:row>448</xdr:row>
                    <xdr:rowOff>0</xdr:rowOff>
                  </to>
                </anchor>
              </controlPr>
            </control>
          </mc:Choice>
        </mc:AlternateContent>
        <mc:AlternateContent xmlns:mc="http://schemas.openxmlformats.org/markup-compatibility/2006">
          <mc:Choice Requires="x14">
            <control shapeId="15511" r:id="rId776" name="Option Button 1175">
              <controlPr defaultSize="0" autoFill="0" autoLine="0" autoPict="0">
                <anchor moveWithCells="1" sizeWithCells="1">
                  <from>
                    <xdr:col>10</xdr:col>
                    <xdr:colOff>123825</xdr:colOff>
                    <xdr:row>447</xdr:row>
                    <xdr:rowOff>47625</xdr:rowOff>
                  </from>
                  <to>
                    <xdr:col>10</xdr:col>
                    <xdr:colOff>285750</xdr:colOff>
                    <xdr:row>447</xdr:row>
                    <xdr:rowOff>161925</xdr:rowOff>
                  </to>
                </anchor>
              </controlPr>
            </control>
          </mc:Choice>
        </mc:AlternateContent>
        <mc:AlternateContent xmlns:mc="http://schemas.openxmlformats.org/markup-compatibility/2006">
          <mc:Choice Requires="x14">
            <control shapeId="15512" r:id="rId777" name="Option Button 1176">
              <controlPr defaultSize="0" autoFill="0" autoLine="0" autoPict="0">
                <anchor moveWithCells="1" sizeWithCells="1">
                  <from>
                    <xdr:col>11</xdr:col>
                    <xdr:colOff>95250</xdr:colOff>
                    <xdr:row>447</xdr:row>
                    <xdr:rowOff>47625</xdr:rowOff>
                  </from>
                  <to>
                    <xdr:col>11</xdr:col>
                    <xdr:colOff>257175</xdr:colOff>
                    <xdr:row>447</xdr:row>
                    <xdr:rowOff>161925</xdr:rowOff>
                  </to>
                </anchor>
              </controlPr>
            </control>
          </mc:Choice>
        </mc:AlternateContent>
        <mc:AlternateContent xmlns:mc="http://schemas.openxmlformats.org/markup-compatibility/2006">
          <mc:Choice Requires="x14">
            <control shapeId="15513" r:id="rId778" name="Option Button 1177">
              <controlPr defaultSize="0" autoFill="0" autoLine="0" autoPict="0">
                <anchor moveWithCells="1" sizeWithCells="1">
                  <from>
                    <xdr:col>12</xdr:col>
                    <xdr:colOff>114300</xdr:colOff>
                    <xdr:row>447</xdr:row>
                    <xdr:rowOff>47625</xdr:rowOff>
                  </from>
                  <to>
                    <xdr:col>12</xdr:col>
                    <xdr:colOff>266700</xdr:colOff>
                    <xdr:row>447</xdr:row>
                    <xdr:rowOff>161925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B1:AC700"/>
  <sheetViews>
    <sheetView showGridLines="0" showRowColHeaders="0" zoomScaleNormal="100" workbookViewId="0">
      <selection activeCell="C3" sqref="C3:J3"/>
    </sheetView>
  </sheetViews>
  <sheetFormatPr defaultRowHeight="15" x14ac:dyDescent="0.25"/>
  <cols>
    <col min="1" max="1" width="3.7109375" customWidth="1"/>
    <col min="2" max="2" width="5.7109375" hidden="1" customWidth="1"/>
    <col min="3" max="3" width="8.28515625" customWidth="1"/>
    <col min="4" max="4" width="24.85546875" customWidth="1"/>
    <col min="5" max="5" width="4.28515625" customWidth="1"/>
    <col min="6" max="6" width="16" customWidth="1"/>
    <col min="7" max="7" width="17" customWidth="1"/>
    <col min="8" max="8" width="24.28515625" customWidth="1"/>
    <col min="9" max="9" width="19.5703125" customWidth="1"/>
    <col min="10" max="10" width="18.5703125" customWidth="1"/>
    <col min="12" max="12" width="9.140625" style="48" hidden="1" customWidth="1"/>
    <col min="13" max="13" width="9.140625" hidden="1" customWidth="1"/>
    <col min="14" max="14" width="14.7109375" hidden="1" customWidth="1"/>
    <col min="15" max="15" width="26.5703125" style="340" hidden="1" customWidth="1"/>
    <col min="16" max="16" width="24.85546875" style="52" hidden="1" customWidth="1"/>
    <col min="17" max="17" width="26.5703125" style="52" hidden="1" customWidth="1"/>
    <col min="18" max="18" width="16" style="52" hidden="1" customWidth="1"/>
    <col min="19" max="19" width="17" style="52" hidden="1" customWidth="1"/>
    <col min="20" max="20" width="24.28515625" style="52" hidden="1" customWidth="1"/>
    <col min="21" max="21" width="19.5703125" style="52" hidden="1" customWidth="1"/>
    <col min="22" max="22" width="18.5703125" style="52" hidden="1" customWidth="1"/>
    <col min="23" max="23" width="19.5703125" hidden="1" customWidth="1"/>
    <col min="24" max="24" width="60.7109375" style="112" hidden="1" customWidth="1"/>
    <col min="25" max="25" width="18.5703125" hidden="1" customWidth="1"/>
    <col min="26" max="28" width="9.140625" customWidth="1"/>
  </cols>
  <sheetData>
    <row r="1" spans="3:26" ht="50.1" customHeight="1" x14ac:dyDescent="0.35">
      <c r="C1" s="9" t="str">
        <f>Overview!$B$1</f>
        <v>Benefits and Risks Tool (BeRT) v2:</v>
      </c>
      <c r="O1" s="516" t="str">
        <f>Overview!$B$1</f>
        <v>Benefits and Risks Tool (BeRT) v2:</v>
      </c>
    </row>
    <row r="2" spans="3:26" ht="25.5" x14ac:dyDescent="0.35">
      <c r="C2" s="234" t="str">
        <f>Overview!$B$2</f>
        <v>Supporting countries to address and respect the Cancun safeguards</v>
      </c>
      <c r="D2" s="9"/>
      <c r="E2" s="9"/>
      <c r="F2" s="9"/>
      <c r="N2" s="9"/>
      <c r="O2" s="517" t="str">
        <f>Overview!$B$2</f>
        <v>Supporting countries to address and respect the Cancun safeguards</v>
      </c>
      <c r="P2" s="330"/>
      <c r="Q2" s="330"/>
    </row>
    <row r="3" spans="3:26" ht="60" customHeight="1" x14ac:dyDescent="0.35">
      <c r="C3" s="776" t="str">
        <f>Overview!$C$17</f>
        <v>Module 3 - Identifying relevant policies, laws and regulations</v>
      </c>
      <c r="D3" s="776"/>
      <c r="E3" s="776"/>
      <c r="F3" s="776"/>
      <c r="G3" s="776"/>
      <c r="H3" s="776"/>
      <c r="I3" s="776"/>
      <c r="J3" s="776"/>
      <c r="N3" s="10"/>
      <c r="O3" s="518" t="str">
        <f>Overview!$C$17</f>
        <v>Module 3 - Identifying relevant policies, laws and regulations</v>
      </c>
      <c r="P3" s="519"/>
      <c r="Q3" s="519"/>
    </row>
    <row r="5" spans="3:26" ht="30" customHeight="1" x14ac:dyDescent="0.3">
      <c r="C5" s="227" t="str">
        <f t="shared" ref="C5:C10" si="0">O5</f>
        <v>Objective:</v>
      </c>
      <c r="D5" s="7"/>
      <c r="E5" s="7"/>
      <c r="O5" s="520" t="s">
        <v>5</v>
      </c>
    </row>
    <row r="6" spans="3:26" ht="81" customHeight="1" x14ac:dyDescent="0.25">
      <c r="C6" s="604" t="str">
        <f t="shared" si="0"/>
        <v>The objective of this module is to determine if there are existing Policies, Laws or Regulations (PLRs) that address the benefits and risks identified; what the gaps are; and whether there are any PLRs that conflict with those identified as supporting the safeguards. For each safeguard, participants are asked to identify the PLRs in place that cover the benefits and risks identified in Module 2. This can form the basis of a clearer understanding of how PLRs may need to be modified or introduced to better match the needs of the country’s safeguards approach.</v>
      </c>
      <c r="D6" s="604"/>
      <c r="E6" s="604"/>
      <c r="F6" s="604"/>
      <c r="G6" s="604"/>
      <c r="H6" s="604"/>
      <c r="I6" s="604"/>
      <c r="J6" s="82"/>
      <c r="O6" s="521" t="s">
        <v>620</v>
      </c>
      <c r="P6" s="575" t="s">
        <v>43</v>
      </c>
      <c r="Q6" s="522"/>
      <c r="R6" s="522"/>
      <c r="S6" s="522"/>
      <c r="T6" s="522"/>
      <c r="Y6" s="82"/>
      <c r="Z6" s="299" t="s">
        <v>43</v>
      </c>
    </row>
    <row r="7" spans="3:26" ht="32.25" customHeight="1" x14ac:dyDescent="0.3">
      <c r="C7" s="313" t="str">
        <f t="shared" si="0"/>
        <v>Output:</v>
      </c>
      <c r="D7" s="7"/>
      <c r="E7" s="7"/>
      <c r="O7" s="520" t="s">
        <v>584</v>
      </c>
      <c r="S7" s="522"/>
      <c r="T7" s="522"/>
    </row>
    <row r="8" spans="3:26" ht="50.25" customHeight="1" x14ac:dyDescent="0.25">
      <c r="C8" s="611" t="str">
        <f t="shared" si="0"/>
        <v>Table of existing PLRs that address the Cancun safeguards, an assessment of how well they address the benefits and risks identified and a list of gaps in PLRs.</v>
      </c>
      <c r="D8" s="611"/>
      <c r="E8" s="611"/>
      <c r="F8" s="611"/>
      <c r="G8" s="611"/>
      <c r="H8" s="611"/>
      <c r="I8" s="611"/>
      <c r="J8" s="82"/>
      <c r="O8" s="521" t="s">
        <v>588</v>
      </c>
      <c r="P8" s="411" t="s">
        <v>43</v>
      </c>
      <c r="S8" s="523"/>
      <c r="T8" s="523"/>
    </row>
    <row r="9" spans="3:26" ht="47.25" customHeight="1" x14ac:dyDescent="0.3">
      <c r="C9" s="312" t="str">
        <f t="shared" si="0"/>
        <v>How to use</v>
      </c>
      <c r="D9" s="7"/>
      <c r="E9" s="7"/>
      <c r="F9" s="2"/>
      <c r="G9" s="2"/>
      <c r="H9" s="106"/>
      <c r="I9" s="2"/>
      <c r="J9" s="2"/>
      <c r="O9" s="520" t="s">
        <v>3</v>
      </c>
      <c r="S9" s="523"/>
      <c r="T9" s="523"/>
    </row>
    <row r="10" spans="3:26" ht="204.75" customHeight="1" x14ac:dyDescent="0.25">
      <c r="C10" s="604" t="str">
        <f t="shared" si="0"/>
        <v>• As in Module 2, safeguards are considered one at a time. 
• Guiding questions are provided in relation to particular PLRs in order to assist the user in creating lists of relevant PLRs for filling out table 3. Record answers in the ‘Notes’ section provided, as it may provide a valuable resource for further work on PLRs.
• For each safeguard, the User Guide provides a table listing potentially relevant national and international PLRs (Annex 3). 
• The benefits and risks identified in Module 2 can be imported into the analysis in Module 3. You should consider where you want to import all benefits and risks or those of highest priority (see the User Guide for an explanation). 
• In table 3, Identify the relevant PLRs, assess their coverage of the benefit or risk and how effectively they are being implemented. Note any conflicting PLRs and specify any remaining gaps (benefits or risks not addressed by existing PLRs). 
•Do not be compelled to fill in every cell. Some benefits or risks may be addressed by more than one PLR. Some PLRs will address more than one benefit or risk. 
• Consider the results of this process, including the coverage of particular PLRs, their effectiveness and the impacts of any conflicting PLRs. Record the results of this evaluation in the box at the bottom of the table.</v>
      </c>
      <c r="D10" s="604"/>
      <c r="E10" s="604"/>
      <c r="F10" s="604"/>
      <c r="G10" s="604"/>
      <c r="H10" s="604"/>
      <c r="I10" s="604"/>
      <c r="J10" s="82"/>
      <c r="O10" s="598" t="s">
        <v>621</v>
      </c>
      <c r="P10" s="411" t="s">
        <v>43</v>
      </c>
      <c r="S10" s="524"/>
      <c r="T10" s="524"/>
    </row>
    <row r="11" spans="3:26" x14ac:dyDescent="0.25">
      <c r="L11"/>
    </row>
    <row r="12" spans="3:26" x14ac:dyDescent="0.25">
      <c r="C12" s="878"/>
      <c r="D12" s="878"/>
      <c r="E12" s="878"/>
      <c r="F12" s="878"/>
      <c r="G12" s="878"/>
      <c r="H12" s="878"/>
      <c r="I12" s="878"/>
      <c r="L12"/>
      <c r="O12" s="525">
        <v>0</v>
      </c>
      <c r="P12" s="365" t="str">
        <f>'Module 2'!W13</f>
        <v>Safeguard</v>
      </c>
      <c r="Q12" s="365"/>
      <c r="R12" s="365"/>
      <c r="S12" s="51"/>
    </row>
    <row r="13" spans="3:26" x14ac:dyDescent="0.25">
      <c r="C13" s="878"/>
      <c r="D13" s="878"/>
      <c r="E13" s="878"/>
      <c r="F13" s="878"/>
      <c r="G13" s="878"/>
      <c r="H13" s="878"/>
      <c r="I13" s="878"/>
      <c r="L13"/>
      <c r="O13" s="525">
        <v>1</v>
      </c>
      <c r="P13" s="526" t="str">
        <f>'Module 2'!W14</f>
        <v>Safeguard (a)</v>
      </c>
      <c r="Q13" s="526" t="str">
        <f>'Module 2'!X14</f>
        <v>[REDD+] actions complement or are consistent with the objectives of national forest programmes and relevant international conventions and agreements.</v>
      </c>
      <c r="R13" s="526" t="str">
        <f>'Module 2'!Z14</f>
        <v>Consistency with national objectives and international agreements.</v>
      </c>
      <c r="S13" s="118" t="str">
        <f>CONCATENATE(P13," - ",R13)</f>
        <v>Safeguard (a) - Consistency with national objectives and international agreements.</v>
      </c>
      <c r="Z13" s="36" t="s">
        <v>43</v>
      </c>
    </row>
    <row r="14" spans="3:26" x14ac:dyDescent="0.25">
      <c r="C14" s="878"/>
      <c r="D14" s="878"/>
      <c r="E14" s="878"/>
      <c r="F14" s="878"/>
      <c r="G14" s="878"/>
      <c r="H14" s="878"/>
      <c r="I14" s="878"/>
      <c r="L14"/>
      <c r="O14" s="525">
        <v>2</v>
      </c>
      <c r="P14" s="526" t="str">
        <f>'Module 2'!W15</f>
        <v>Safeguard (b)</v>
      </c>
      <c r="Q14" s="526" t="str">
        <f>'Module 2'!X15</f>
        <v>Transparent and effective national forest governance structures, taking into account national legislation and sovereignty.</v>
      </c>
      <c r="R14" s="526" t="str">
        <f>'Module 2'!Z15</f>
        <v>Transparent, effective forest governance and sovereignty.</v>
      </c>
      <c r="S14" s="118" t="str">
        <f t="shared" ref="S14:S19" si="1">CONCATENATE(P14," - ",R14)</f>
        <v>Safeguard (b) - Transparent, effective forest governance and sovereignty.</v>
      </c>
      <c r="Z14" s="36" t="s">
        <v>43</v>
      </c>
    </row>
    <row r="15" spans="3:26" x14ac:dyDescent="0.25">
      <c r="C15" s="878"/>
      <c r="D15" s="878"/>
      <c r="E15" s="878"/>
      <c r="F15" s="878"/>
      <c r="G15" s="878"/>
      <c r="H15" s="878"/>
      <c r="I15" s="878"/>
      <c r="L15"/>
      <c r="O15" s="525">
        <v>3</v>
      </c>
      <c r="P15" s="526" t="str">
        <f>'Module 2'!W16</f>
        <v>Safeguard (c)</v>
      </c>
      <c r="Q15" s="526" t="str">
        <f>'Module 2'!X16</f>
        <v>Respect for the knowledge and rights of indigenous peoples and members of local communities, by taking into account relevant international obligations, national circumstances and laws, and noting that the United Nations General Assembly has adopted the United Nations Declaration on the Rights of Indigenous Peoples.</v>
      </c>
      <c r="R15" s="526" t="str">
        <f>'Module 2'!Z16</f>
        <v>Respect for knowledge and rights of indigenous peoples and members of local communities.</v>
      </c>
      <c r="S15" s="118" t="str">
        <f t="shared" si="1"/>
        <v>Safeguard (c) - Respect for knowledge and rights of indigenous peoples and members of local communities.</v>
      </c>
      <c r="Z15" s="36" t="s">
        <v>43</v>
      </c>
    </row>
    <row r="16" spans="3:26" x14ac:dyDescent="0.25">
      <c r="C16" s="878"/>
      <c r="D16" s="878"/>
      <c r="E16" s="878"/>
      <c r="F16" s="878"/>
      <c r="G16" s="878"/>
      <c r="H16" s="878"/>
      <c r="I16" s="878"/>
      <c r="L16"/>
      <c r="O16" s="525">
        <v>4</v>
      </c>
      <c r="P16" s="526" t="str">
        <f>'Module 2'!W17</f>
        <v>Safeguard (d)</v>
      </c>
      <c r="Q16" s="526" t="str">
        <f>'Module 2'!X17</f>
        <v>The full and effective participation of relevant stakeholders, in particular indigenous peoples and local communities, in REDD+ actions.</v>
      </c>
      <c r="R16" s="526" t="str">
        <f>'Module 2'!Z17</f>
        <v>Full and effective participation of stakeholders.</v>
      </c>
      <c r="S16" s="118" t="str">
        <f t="shared" si="1"/>
        <v>Safeguard (d) - Full and effective participation of stakeholders.</v>
      </c>
      <c r="Z16" s="36" t="s">
        <v>43</v>
      </c>
    </row>
    <row r="17" spans="3:26" x14ac:dyDescent="0.25">
      <c r="C17" s="878"/>
      <c r="D17" s="878"/>
      <c r="E17" s="878"/>
      <c r="F17" s="878"/>
      <c r="G17" s="878"/>
      <c r="H17" s="878"/>
      <c r="I17" s="878"/>
      <c r="L17"/>
      <c r="O17" s="525">
        <v>5</v>
      </c>
      <c r="P17" s="526" t="str">
        <f>'Module 2'!W18</f>
        <v>Safeguard (e)</v>
      </c>
      <c r="Q17" s="526" t="str">
        <f>'Module 2'!X18</f>
        <v>[REDD+] actions are consistent with the conservation of natural forests and biological diversity, ensuring that REDD+ actions are not used for the conversion of natural forests, but are instead used to incentivize the protection and conservation of natural forests and their ecosystem services, and to enhance other social and environmental benefits.</v>
      </c>
      <c r="R17" s="526" t="str">
        <f>'Module 2'!Z18</f>
        <v>Natural forest, biological diversity and enhancement of benefits.</v>
      </c>
      <c r="S17" s="118" t="str">
        <f t="shared" si="1"/>
        <v>Safeguard (e) - Natural forest, biological diversity and enhancement of benefits.</v>
      </c>
      <c r="Z17" s="36" t="s">
        <v>43</v>
      </c>
    </row>
    <row r="18" spans="3:26" x14ac:dyDescent="0.25">
      <c r="C18" s="878"/>
      <c r="D18" s="878"/>
      <c r="E18" s="878"/>
      <c r="F18" s="878"/>
      <c r="G18" s="878"/>
      <c r="H18" s="878"/>
      <c r="I18" s="878"/>
      <c r="L18"/>
      <c r="O18" s="525">
        <v>6</v>
      </c>
      <c r="P18" s="526" t="str">
        <f>'Module 2'!W19</f>
        <v>Safeguard (f)</v>
      </c>
      <c r="Q18" s="526" t="str">
        <f>'Module 2'!X19</f>
        <v>Actions to address the risks of reversals.</v>
      </c>
      <c r="R18" s="526" t="str">
        <f>'Module 2'!Z19</f>
        <v>Address risk of reversals.</v>
      </c>
      <c r="S18" s="118" t="str">
        <f t="shared" si="1"/>
        <v>Safeguard (f) - Address risk of reversals.</v>
      </c>
      <c r="Z18" s="36" t="s">
        <v>43</v>
      </c>
    </row>
    <row r="19" spans="3:26" x14ac:dyDescent="0.25">
      <c r="C19" s="878"/>
      <c r="D19" s="878"/>
      <c r="E19" s="878"/>
      <c r="F19" s="878"/>
      <c r="G19" s="878"/>
      <c r="H19" s="878"/>
      <c r="I19" s="878"/>
      <c r="L19"/>
      <c r="O19" s="525">
        <v>7</v>
      </c>
      <c r="P19" s="526" t="str">
        <f>'Module 2'!W20</f>
        <v>Safeguard (g)</v>
      </c>
      <c r="Q19" s="526" t="str">
        <f>'Module 2'!X20</f>
        <v>Actions to reduce displacement of emissions.</v>
      </c>
      <c r="R19" s="526" t="str">
        <f>'Module 2'!Z20</f>
        <v>Reduce displacement of emissions.</v>
      </c>
      <c r="S19" s="118" t="str">
        <f t="shared" si="1"/>
        <v>Safeguard (g) - Reduce displacement of emissions.</v>
      </c>
      <c r="Z19" s="36" t="s">
        <v>43</v>
      </c>
    </row>
    <row r="20" spans="3:26" x14ac:dyDescent="0.25">
      <c r="C20" s="878"/>
      <c r="D20" s="878"/>
      <c r="E20" s="878"/>
      <c r="F20" s="878"/>
      <c r="G20" s="878"/>
      <c r="H20" s="878"/>
      <c r="I20" s="878"/>
      <c r="L20"/>
    </row>
    <row r="21" spans="3:26" x14ac:dyDescent="0.25">
      <c r="C21" s="878"/>
      <c r="D21" s="878"/>
      <c r="E21" s="878"/>
      <c r="F21" s="878"/>
      <c r="G21" s="878"/>
      <c r="H21" s="878"/>
      <c r="I21" s="878"/>
      <c r="L21"/>
      <c r="O21" s="525">
        <v>0</v>
      </c>
    </row>
    <row r="22" spans="3:26" x14ac:dyDescent="0.25">
      <c r="C22" s="878"/>
      <c r="D22" s="878"/>
      <c r="E22" s="878"/>
      <c r="F22" s="878"/>
      <c r="G22" s="878"/>
      <c r="H22" s="878"/>
      <c r="I22" s="878"/>
      <c r="L22"/>
    </row>
    <row r="23" spans="3:26" x14ac:dyDescent="0.25">
      <c r="C23" s="878"/>
      <c r="D23" s="878"/>
      <c r="E23" s="878"/>
      <c r="F23" s="878"/>
      <c r="G23" s="878"/>
      <c r="H23" s="878"/>
      <c r="I23" s="878"/>
      <c r="L23"/>
    </row>
    <row r="24" spans="3:26" x14ac:dyDescent="0.25">
      <c r="C24" s="878"/>
      <c r="D24" s="878"/>
      <c r="E24" s="878"/>
      <c r="F24" s="878"/>
      <c r="G24" s="878"/>
      <c r="H24" s="878"/>
      <c r="I24" s="878"/>
      <c r="L24"/>
    </row>
    <row r="25" spans="3:26" x14ac:dyDescent="0.25">
      <c r="C25" s="878"/>
      <c r="D25" s="878"/>
      <c r="E25" s="878"/>
      <c r="F25" s="878"/>
      <c r="G25" s="878"/>
      <c r="H25" s="878"/>
      <c r="I25" s="878"/>
      <c r="L25"/>
    </row>
    <row r="26" spans="3:26" x14ac:dyDescent="0.25">
      <c r="C26" s="878"/>
      <c r="D26" s="878"/>
      <c r="E26" s="878"/>
      <c r="F26" s="878"/>
      <c r="G26" s="878"/>
      <c r="H26" s="878"/>
      <c r="I26" s="878"/>
      <c r="L26"/>
      <c r="O26" s="339" t="s">
        <v>154</v>
      </c>
      <c r="P26" s="527" t="s">
        <v>153</v>
      </c>
    </row>
    <row r="27" spans="3:26" ht="33" customHeight="1" x14ac:dyDescent="0.25">
      <c r="C27" s="878"/>
      <c r="D27" s="878"/>
      <c r="E27" s="878"/>
      <c r="F27" s="878"/>
      <c r="G27" s="878"/>
      <c r="H27" s="878"/>
      <c r="I27" s="878"/>
      <c r="L27"/>
    </row>
    <row r="28" spans="3:26" ht="138.75" customHeight="1" x14ac:dyDescent="0.25">
      <c r="C28" s="16"/>
      <c r="D28" s="16"/>
      <c r="E28" s="16"/>
      <c r="F28" s="16"/>
      <c r="G28" s="16"/>
      <c r="H28" s="16"/>
      <c r="I28" s="16"/>
      <c r="L28"/>
    </row>
    <row r="29" spans="3:26" hidden="1" x14ac:dyDescent="0.25">
      <c r="L29"/>
    </row>
    <row r="30" spans="3:26" ht="70.5" hidden="1" customHeight="1" x14ac:dyDescent="0.35">
      <c r="C30" s="799" t="str">
        <f>O30</f>
        <v>Safeguard (a) - [REDD+] actions complement or are consistent with the objectives of national forest programmes and relevant international conventions and agreements.</v>
      </c>
      <c r="D30" s="799"/>
      <c r="E30" s="799"/>
      <c r="F30" s="799"/>
      <c r="G30" s="799"/>
      <c r="H30" s="799"/>
      <c r="I30" s="799"/>
      <c r="J30" s="799"/>
      <c r="L30"/>
      <c r="N30" s="86" t="s">
        <v>43</v>
      </c>
      <c r="O30" s="784" t="str">
        <f>CONCATENATE($P$13," - ",$Q$13)</f>
        <v>Safeguard (a) - [REDD+] actions complement or are consistent with the objectives of national forest programmes and relevant international conventions and agreements.</v>
      </c>
      <c r="P30" s="784"/>
      <c r="Q30" s="784"/>
      <c r="R30" s="784"/>
      <c r="S30" s="784"/>
      <c r="T30" s="784"/>
      <c r="U30" s="784"/>
      <c r="V30" s="784"/>
      <c r="Y30" s="10"/>
      <c r="Z30" s="36" t="s">
        <v>43</v>
      </c>
    </row>
    <row r="31" spans="3:26" hidden="1" x14ac:dyDescent="0.25"/>
    <row r="32" spans="3:26" ht="0.95" hidden="1" customHeight="1" x14ac:dyDescent="0.3">
      <c r="C32" s="7"/>
      <c r="D32" s="7"/>
      <c r="E32" s="7"/>
      <c r="F32" s="70"/>
      <c r="G32" s="70"/>
      <c r="H32" s="106"/>
      <c r="I32" s="70"/>
      <c r="J32" s="70"/>
      <c r="N32" s="7"/>
      <c r="O32" s="520" t="s">
        <v>3</v>
      </c>
      <c r="P32" s="523"/>
      <c r="Q32" s="523"/>
      <c r="R32" s="523"/>
      <c r="S32" s="523"/>
      <c r="T32" s="523"/>
    </row>
    <row r="33" spans="3:29" ht="0.95" hidden="1" customHeight="1" x14ac:dyDescent="0.3">
      <c r="C33" s="604"/>
      <c r="D33" s="604"/>
      <c r="E33" s="604"/>
      <c r="F33" s="604"/>
      <c r="G33" s="604"/>
      <c r="H33" s="604"/>
      <c r="I33" s="604"/>
      <c r="J33" s="604"/>
      <c r="N33" s="7"/>
      <c r="O33" s="528" t="s">
        <v>136</v>
      </c>
      <c r="P33" s="529"/>
      <c r="Q33" s="529"/>
      <c r="R33" s="529"/>
      <c r="S33" s="529"/>
      <c r="T33" s="529"/>
      <c r="Y33" s="7"/>
    </row>
    <row r="34" spans="3:29" ht="18.75" hidden="1" x14ac:dyDescent="0.3">
      <c r="L34"/>
      <c r="N34" s="7"/>
      <c r="O34" s="530"/>
      <c r="P34" s="529"/>
      <c r="Q34" s="529"/>
      <c r="R34" s="529"/>
      <c r="S34" s="529"/>
      <c r="T34" s="529"/>
      <c r="Y34" s="7"/>
    </row>
    <row r="35" spans="3:29" ht="18.75" hidden="1" x14ac:dyDescent="0.3">
      <c r="C35" s="7" t="str">
        <f>O35</f>
        <v>Guiding questions</v>
      </c>
      <c r="D35" s="7"/>
      <c r="E35" s="7"/>
      <c r="F35" s="47"/>
      <c r="G35" s="47"/>
      <c r="H35" s="107"/>
      <c r="I35" s="47"/>
      <c r="J35" s="47"/>
      <c r="K35" s="47"/>
      <c r="L35" s="57"/>
      <c r="M35" s="12"/>
      <c r="N35" s="7"/>
      <c r="O35" s="520" t="s">
        <v>11</v>
      </c>
      <c r="P35" s="529"/>
      <c r="Q35" s="529"/>
      <c r="R35" s="529"/>
      <c r="S35" s="529"/>
      <c r="T35" s="529"/>
      <c r="Y35" s="7"/>
    </row>
    <row r="36" spans="3:29" hidden="1" x14ac:dyDescent="0.25">
      <c r="O36" s="525"/>
      <c r="P36" s="531" t="s">
        <v>547</v>
      </c>
      <c r="Q36" s="531" t="s">
        <v>601</v>
      </c>
      <c r="R36" s="531" t="s">
        <v>602</v>
      </c>
      <c r="S36" s="531" t="s">
        <v>603</v>
      </c>
      <c r="T36" s="531" t="s">
        <v>604</v>
      </c>
      <c r="U36" s="532" t="s">
        <v>549</v>
      </c>
      <c r="V36" s="532" t="s">
        <v>117</v>
      </c>
    </row>
    <row r="37" spans="3:29" ht="18.75" hidden="1" customHeight="1" thickBot="1" x14ac:dyDescent="0.3">
      <c r="H37" s="850" t="s">
        <v>171</v>
      </c>
      <c r="I37" s="851"/>
      <c r="J37" s="851"/>
      <c r="K37" s="26"/>
      <c r="L37" s="26"/>
      <c r="N37" s="87" t="s">
        <v>43</v>
      </c>
      <c r="P37" s="533">
        <v>0</v>
      </c>
      <c r="Q37" s="534" t="s">
        <v>43</v>
      </c>
      <c r="R37" s="534" t="s">
        <v>43</v>
      </c>
      <c r="S37" s="535" t="s">
        <v>43</v>
      </c>
      <c r="T37" s="535" t="s">
        <v>43</v>
      </c>
      <c r="U37" s="534" t="s">
        <v>43</v>
      </c>
      <c r="V37" s="536" t="str">
        <f t="array" ref="V37">IFERROR((IF(ROWS(V37:V$37)&gt;COUNTA(U:U),"",INDEX(U:U,SMALL(IF(U$37:U$57&lt;&gt;"",ROW(U$37:U$57)),ROWS(V37:V$37))))),"")</f>
        <v/>
      </c>
      <c r="W37" s="36" t="s">
        <v>43</v>
      </c>
      <c r="Z37" s="36" t="s">
        <v>43</v>
      </c>
      <c r="AA37" s="84"/>
      <c r="AC37" s="84"/>
    </row>
    <row r="38" spans="3:29" ht="20.100000000000001" hidden="1" customHeight="1" thickBot="1" x14ac:dyDescent="0.3">
      <c r="C38" s="796" t="str">
        <f>O38</f>
        <v>1.       Is there a national REDD+ strategy or action plan?</v>
      </c>
      <c r="D38" s="797"/>
      <c r="E38" s="797"/>
      <c r="F38" s="797"/>
      <c r="G38" s="798"/>
      <c r="H38" s="852"/>
      <c r="I38" s="828"/>
      <c r="J38" s="853"/>
      <c r="K38" s="26"/>
      <c r="L38" s="26"/>
      <c r="N38" s="87" t="s">
        <v>43</v>
      </c>
      <c r="O38" s="388" t="s">
        <v>372</v>
      </c>
      <c r="P38" s="533">
        <v>1</v>
      </c>
      <c r="Q38" s="536" t="str">
        <f t="shared" ref="Q38:Q57" si="2">O38</f>
        <v>1.       Is there a national REDD+ strategy or action plan?</v>
      </c>
      <c r="R38" s="536" t="str">
        <f t="shared" ref="R38:R57" si="3">IF(H38=0,"",H38)</f>
        <v/>
      </c>
      <c r="S38" s="537" t="str">
        <f>IF(H38=0,"",Q38)</f>
        <v/>
      </c>
      <c r="T38" s="537" t="str">
        <f t="shared" ref="T38:T57" si="4">IF(H38=0,"",R38)</f>
        <v/>
      </c>
      <c r="U38" s="534" t="str">
        <f t="shared" ref="U38:U51" si="5">IF(S38="","",(S38&amp;" - NOTES:  "&amp;T38))</f>
        <v/>
      </c>
      <c r="V38" s="536" t="str">
        <f t="array" ref="V38">IFERROR((IF(ROWS(V$37:V38)&gt;COUNTA(U:U),"",INDEX(U:U,SMALL(IF(U$37:U$57&lt;&gt;"",ROW(U$37:U$57)),ROWS(V$37:V38))))),"")</f>
        <v/>
      </c>
      <c r="W38" s="36" t="s">
        <v>43</v>
      </c>
      <c r="Z38" s="36" t="s">
        <v>43</v>
      </c>
      <c r="AA38" s="84"/>
      <c r="AC38" s="84"/>
    </row>
    <row r="39" spans="3:29" ht="45" hidden="1" customHeight="1" x14ac:dyDescent="0.25">
      <c r="C39" s="839" t="str">
        <f t="shared" ref="C39:C56" si="6">O39</f>
        <v>2.       Does the national REDD+ strategy or action plan refer to, and make use of, the following national laws and policies contributing to the implementation of relevant international conventions and agreements:</v>
      </c>
      <c r="D39" s="849"/>
      <c r="E39" s="849"/>
      <c r="F39" s="849"/>
      <c r="G39" s="849"/>
      <c r="H39" s="802"/>
      <c r="I39" s="802"/>
      <c r="J39" s="854"/>
      <c r="K39" s="26"/>
      <c r="L39" s="26"/>
      <c r="N39" s="87"/>
      <c r="O39" s="388" t="s">
        <v>172</v>
      </c>
      <c r="P39" s="533">
        <v>2</v>
      </c>
      <c r="Q39" s="536" t="str">
        <f t="shared" si="2"/>
        <v>2.       Does the national REDD+ strategy or action plan refer to, and make use of, the following national laws and policies contributing to the implementation of relevant international conventions and agreements:</v>
      </c>
      <c r="R39" s="536" t="str">
        <f t="shared" si="3"/>
        <v/>
      </c>
      <c r="S39" s="538" t="str">
        <f>IF(((COUNTIF(H40:H51,"*"))&gt;0),Q39,"")</f>
        <v/>
      </c>
      <c r="T39" s="537" t="str">
        <f t="shared" si="4"/>
        <v/>
      </c>
      <c r="U39" s="539" t="str">
        <f>IF(S39="","",(S39))</f>
        <v/>
      </c>
      <c r="V39" s="536" t="str">
        <f t="array" ref="V39">IFERROR((IF(ROWS(V$37:V39)&gt;COUNTA(U:U),"",INDEX(U:U,SMALL(IF(U$37:U$57&lt;&gt;"",ROW(U$37:U$57)),ROWS(V$37:V39))))),"")</f>
        <v/>
      </c>
      <c r="W39" s="36" t="s">
        <v>43</v>
      </c>
      <c r="Z39" s="36" t="s">
        <v>43</v>
      </c>
      <c r="AA39" s="83"/>
      <c r="AC39" s="83"/>
    </row>
    <row r="40" spans="3:29" ht="20.100000000000001" hidden="1" customHeight="1" x14ac:dyDescent="0.25">
      <c r="C40" s="804" t="str">
        <f t="shared" si="6"/>
        <v>2.1.    National forest programme?</v>
      </c>
      <c r="D40" s="805"/>
      <c r="E40" s="805"/>
      <c r="F40" s="805"/>
      <c r="G40" s="809"/>
      <c r="H40" s="847"/>
      <c r="I40" s="822"/>
      <c r="J40" s="848"/>
      <c r="K40" s="26"/>
      <c r="L40" s="26"/>
      <c r="N40" s="87"/>
      <c r="O40" s="388" t="s">
        <v>232</v>
      </c>
      <c r="P40" s="533">
        <v>3</v>
      </c>
      <c r="Q40" s="536" t="str">
        <f t="shared" si="2"/>
        <v>2.1.    National forest programme?</v>
      </c>
      <c r="R40" s="536" t="str">
        <f t="shared" si="3"/>
        <v/>
      </c>
      <c r="S40" s="537" t="str">
        <f t="shared" ref="S40:S51" si="7">IF(H40=0,"",Q40)</f>
        <v/>
      </c>
      <c r="T40" s="537" t="str">
        <f t="shared" si="4"/>
        <v/>
      </c>
      <c r="U40" s="534" t="str">
        <f t="shared" si="5"/>
        <v/>
      </c>
      <c r="V40" s="536" t="str">
        <f t="array" ref="V40">IFERROR((IF(ROWS(V$37:V40)&gt;COUNTA(U:U),"",INDEX(U:U,SMALL(IF(U$37:U$57&lt;&gt;"",ROW(U$37:U$57)),ROWS(V$37:V40))))),"")</f>
        <v/>
      </c>
      <c r="W40" s="36" t="s">
        <v>43</v>
      </c>
      <c r="Z40" s="36" t="s">
        <v>43</v>
      </c>
      <c r="AA40" s="83"/>
      <c r="AC40" s="83"/>
    </row>
    <row r="41" spans="3:29" ht="20.100000000000001" hidden="1" customHeight="1" x14ac:dyDescent="0.25">
      <c r="C41" s="804" t="str">
        <f t="shared" si="6"/>
        <v>2.2.    Forest code/Forest law?</v>
      </c>
      <c r="D41" s="805"/>
      <c r="E41" s="805"/>
      <c r="F41" s="805"/>
      <c r="G41" s="809"/>
      <c r="H41" s="847"/>
      <c r="I41" s="822"/>
      <c r="J41" s="848"/>
      <c r="K41" s="26"/>
      <c r="L41" s="26"/>
      <c r="N41" s="87"/>
      <c r="O41" s="388" t="s">
        <v>233</v>
      </c>
      <c r="P41" s="533">
        <v>4</v>
      </c>
      <c r="Q41" s="536" t="str">
        <f t="shared" si="2"/>
        <v>2.2.    Forest code/Forest law?</v>
      </c>
      <c r="R41" s="536" t="str">
        <f t="shared" si="3"/>
        <v/>
      </c>
      <c r="S41" s="537" t="str">
        <f t="shared" si="7"/>
        <v/>
      </c>
      <c r="T41" s="537" t="str">
        <f t="shared" si="4"/>
        <v/>
      </c>
      <c r="U41" s="534" t="str">
        <f t="shared" si="5"/>
        <v/>
      </c>
      <c r="V41" s="536" t="str">
        <f t="array" ref="V41">IFERROR((IF(ROWS(V$37:V41)&gt;COUNTA(U:U),"",INDEX(U:U,SMALL(IF(U$37:U$57&lt;&gt;"",ROW(U$37:U$57)),ROWS(V$37:V41))))),"")</f>
        <v/>
      </c>
      <c r="W41" s="36" t="s">
        <v>43</v>
      </c>
      <c r="Z41" s="36" t="s">
        <v>43</v>
      </c>
      <c r="AA41" s="83"/>
      <c r="AC41" s="83"/>
    </row>
    <row r="42" spans="3:29" ht="20.100000000000001" hidden="1" customHeight="1" x14ac:dyDescent="0.25">
      <c r="C42" s="804" t="str">
        <f t="shared" si="6"/>
        <v>2.3.    Climate change mitigation strategy/policy?</v>
      </c>
      <c r="D42" s="805"/>
      <c r="E42" s="805"/>
      <c r="F42" s="805"/>
      <c r="G42" s="809"/>
      <c r="H42" s="847"/>
      <c r="I42" s="822"/>
      <c r="J42" s="848"/>
      <c r="K42" s="26"/>
      <c r="L42" s="26"/>
      <c r="N42" s="87"/>
      <c r="O42" s="388" t="s">
        <v>234</v>
      </c>
      <c r="P42" s="533">
        <v>5</v>
      </c>
      <c r="Q42" s="536" t="str">
        <f t="shared" si="2"/>
        <v>2.3.    Climate change mitigation strategy/policy?</v>
      </c>
      <c r="R42" s="536" t="str">
        <f t="shared" si="3"/>
        <v/>
      </c>
      <c r="S42" s="537" t="str">
        <f t="shared" si="7"/>
        <v/>
      </c>
      <c r="T42" s="537" t="str">
        <f t="shared" si="4"/>
        <v/>
      </c>
      <c r="U42" s="534" t="str">
        <f t="shared" si="5"/>
        <v/>
      </c>
      <c r="V42" s="536" t="str">
        <f t="array" ref="V42">IFERROR((IF(ROWS(V$37:V42)&gt;COUNTA(U:U),"",INDEX(U:U,SMALL(IF(U$37:U$57&lt;&gt;"",ROW(U$37:U$57)),ROWS(V$37:V42))))),"")</f>
        <v/>
      </c>
      <c r="W42" s="36" t="s">
        <v>43</v>
      </c>
      <c r="Z42" s="36" t="s">
        <v>43</v>
      </c>
      <c r="AA42" s="83"/>
      <c r="AC42" s="83"/>
    </row>
    <row r="43" spans="3:29" ht="20.100000000000001" hidden="1" customHeight="1" x14ac:dyDescent="0.25">
      <c r="C43" s="804" t="str">
        <f t="shared" si="6"/>
        <v>2.4.    Climate change adaptation strategy/policy?</v>
      </c>
      <c r="D43" s="805"/>
      <c r="E43" s="805"/>
      <c r="F43" s="805"/>
      <c r="G43" s="809"/>
      <c r="H43" s="847"/>
      <c r="I43" s="822"/>
      <c r="J43" s="848"/>
      <c r="K43" s="26"/>
      <c r="L43" s="26"/>
      <c r="N43" s="87"/>
      <c r="O43" s="388" t="s">
        <v>235</v>
      </c>
      <c r="P43" s="533">
        <v>6</v>
      </c>
      <c r="Q43" s="536" t="str">
        <f t="shared" si="2"/>
        <v>2.4.    Climate change adaptation strategy/policy?</v>
      </c>
      <c r="R43" s="536" t="str">
        <f t="shared" si="3"/>
        <v/>
      </c>
      <c r="S43" s="537" t="str">
        <f t="shared" si="7"/>
        <v/>
      </c>
      <c r="T43" s="537" t="str">
        <f t="shared" si="4"/>
        <v/>
      </c>
      <c r="U43" s="534" t="str">
        <f t="shared" si="5"/>
        <v/>
      </c>
      <c r="V43" s="536" t="str">
        <f t="array" ref="V43">IFERROR((IF(ROWS(V$37:V43)&gt;COUNTA(U:U),"",INDEX(U:U,SMALL(IF(U$37:U$57&lt;&gt;"",ROW(U$37:U$57)),ROWS(V$37:V43))))),"")</f>
        <v/>
      </c>
      <c r="W43" s="36" t="s">
        <v>43</v>
      </c>
      <c r="Z43" s="36" t="s">
        <v>43</v>
      </c>
      <c r="AA43" s="83"/>
      <c r="AC43" s="83"/>
    </row>
    <row r="44" spans="3:29" ht="20.100000000000001" hidden="1" customHeight="1" x14ac:dyDescent="0.25">
      <c r="C44" s="804" t="str">
        <f t="shared" si="6"/>
        <v>2.5.    Development policies / national poverty reduction strategies?</v>
      </c>
      <c r="D44" s="805"/>
      <c r="E44" s="805"/>
      <c r="F44" s="805"/>
      <c r="G44" s="809"/>
      <c r="H44" s="847"/>
      <c r="I44" s="822"/>
      <c r="J44" s="848"/>
      <c r="K44" s="26"/>
      <c r="L44" s="26"/>
      <c r="N44" s="87"/>
      <c r="O44" s="388" t="s">
        <v>236</v>
      </c>
      <c r="P44" s="533">
        <v>7</v>
      </c>
      <c r="Q44" s="536" t="str">
        <f t="shared" si="2"/>
        <v>2.5.    Development policies / national poverty reduction strategies?</v>
      </c>
      <c r="R44" s="536" t="str">
        <f t="shared" si="3"/>
        <v/>
      </c>
      <c r="S44" s="537" t="str">
        <f t="shared" si="7"/>
        <v/>
      </c>
      <c r="T44" s="537" t="str">
        <f t="shared" si="4"/>
        <v/>
      </c>
      <c r="U44" s="534" t="str">
        <f t="shared" si="5"/>
        <v/>
      </c>
      <c r="V44" s="536" t="str">
        <f t="array" ref="V44">IFERROR((IF(ROWS(V$37:V44)&gt;COUNTA(U:U),"",INDEX(U:U,SMALL(IF(U$37:U$57&lt;&gt;"",ROW(U$37:U$57)),ROWS(V$37:V44))))),"")</f>
        <v/>
      </c>
      <c r="W44" s="36" t="s">
        <v>43</v>
      </c>
      <c r="Z44" s="36" t="s">
        <v>43</v>
      </c>
      <c r="AA44" s="83"/>
      <c r="AC44" s="83"/>
    </row>
    <row r="45" spans="3:29" ht="20.100000000000001" hidden="1" customHeight="1" x14ac:dyDescent="0.25">
      <c r="C45" s="804" t="str">
        <f t="shared" si="6"/>
        <v>2.6.    Law on biodiversity/ecosystem services?</v>
      </c>
      <c r="D45" s="805"/>
      <c r="E45" s="805"/>
      <c r="F45" s="805"/>
      <c r="G45" s="809"/>
      <c r="H45" s="847"/>
      <c r="I45" s="822"/>
      <c r="J45" s="848"/>
      <c r="K45" s="26"/>
      <c r="L45" s="26"/>
      <c r="N45" s="87"/>
      <c r="O45" s="388" t="s">
        <v>237</v>
      </c>
      <c r="P45" s="533">
        <v>8</v>
      </c>
      <c r="Q45" s="536" t="str">
        <f t="shared" si="2"/>
        <v>2.6.    Law on biodiversity/ecosystem services?</v>
      </c>
      <c r="R45" s="536" t="str">
        <f t="shared" si="3"/>
        <v/>
      </c>
      <c r="S45" s="537" t="str">
        <f t="shared" si="7"/>
        <v/>
      </c>
      <c r="T45" s="537" t="str">
        <f t="shared" si="4"/>
        <v/>
      </c>
      <c r="U45" s="534" t="str">
        <f t="shared" si="5"/>
        <v/>
      </c>
      <c r="V45" s="536" t="str">
        <f t="array" ref="V45">IFERROR((IF(ROWS(V$37:V45)&gt;COUNTA(U:U),"",INDEX(U:U,SMALL(IF(U$37:U$57&lt;&gt;"",ROW(U$37:U$57)),ROWS(V$37:V45))))),"")</f>
        <v/>
      </c>
      <c r="W45" s="36" t="s">
        <v>43</v>
      </c>
      <c r="Z45" s="36" t="s">
        <v>43</v>
      </c>
      <c r="AA45" s="83"/>
      <c r="AC45" s="83"/>
    </row>
    <row r="46" spans="3:29" ht="20.100000000000001" hidden="1" customHeight="1" x14ac:dyDescent="0.25">
      <c r="C46" s="804" t="str">
        <f t="shared" si="6"/>
        <v>2.7.    Legal instruments related to protected areas?</v>
      </c>
      <c r="D46" s="805"/>
      <c r="E46" s="805"/>
      <c r="F46" s="805"/>
      <c r="G46" s="809"/>
      <c r="H46" s="847"/>
      <c r="I46" s="822"/>
      <c r="J46" s="848"/>
      <c r="K46" s="26"/>
      <c r="L46" s="26"/>
      <c r="N46" s="87"/>
      <c r="O46" s="388" t="s">
        <v>238</v>
      </c>
      <c r="P46" s="533">
        <v>9</v>
      </c>
      <c r="Q46" s="536" t="str">
        <f t="shared" si="2"/>
        <v>2.7.    Legal instruments related to protected areas?</v>
      </c>
      <c r="R46" s="536" t="str">
        <f t="shared" si="3"/>
        <v/>
      </c>
      <c r="S46" s="537" t="str">
        <f t="shared" si="7"/>
        <v/>
      </c>
      <c r="T46" s="537" t="str">
        <f t="shared" si="4"/>
        <v/>
      </c>
      <c r="U46" s="534" t="str">
        <f t="shared" si="5"/>
        <v/>
      </c>
      <c r="V46" s="536" t="str">
        <f t="array" ref="V46">IFERROR((IF(ROWS(V$37:V46)&gt;COUNTA(U:U),"",INDEX(U:U,SMALL(IF(U$37:U$57&lt;&gt;"",ROW(U$37:U$57)),ROWS(V$37:V46))))),"")</f>
        <v/>
      </c>
      <c r="W46" s="36" t="s">
        <v>43</v>
      </c>
      <c r="Z46" s="36" t="s">
        <v>43</v>
      </c>
      <c r="AA46" s="83"/>
      <c r="AC46" s="83"/>
    </row>
    <row r="47" spans="3:29" ht="20.100000000000001" hidden="1" customHeight="1" x14ac:dyDescent="0.25">
      <c r="C47" s="804" t="str">
        <f t="shared" si="6"/>
        <v>2.8.    Infrastructure development plans?</v>
      </c>
      <c r="D47" s="805"/>
      <c r="E47" s="805"/>
      <c r="F47" s="805"/>
      <c r="G47" s="809"/>
      <c r="H47" s="847"/>
      <c r="I47" s="822"/>
      <c r="J47" s="848"/>
      <c r="K47" s="26"/>
      <c r="L47" s="26"/>
      <c r="N47" s="87"/>
      <c r="O47" s="388" t="s">
        <v>239</v>
      </c>
      <c r="P47" s="533">
        <v>10</v>
      </c>
      <c r="Q47" s="536" t="str">
        <f t="shared" si="2"/>
        <v>2.8.    Infrastructure development plans?</v>
      </c>
      <c r="R47" s="536" t="str">
        <f t="shared" si="3"/>
        <v/>
      </c>
      <c r="S47" s="537" t="str">
        <f t="shared" si="7"/>
        <v/>
      </c>
      <c r="T47" s="537" t="str">
        <f t="shared" si="4"/>
        <v/>
      </c>
      <c r="U47" s="534" t="str">
        <f t="shared" si="5"/>
        <v/>
      </c>
      <c r="V47" s="536" t="str">
        <f t="array" ref="V47">IFERROR((IF(ROWS(V$37:V47)&gt;COUNTA(U:U),"",INDEX(U:U,SMALL(IF(U$37:U$57&lt;&gt;"",ROW(U$37:U$57)),ROWS(V$37:V47))))),"")</f>
        <v/>
      </c>
      <c r="W47" s="36" t="s">
        <v>43</v>
      </c>
      <c r="Z47" s="36" t="s">
        <v>43</v>
      </c>
      <c r="AA47" s="83"/>
      <c r="AC47" s="83"/>
    </row>
    <row r="48" spans="3:29" ht="20.100000000000001" hidden="1" customHeight="1" x14ac:dyDescent="0.25">
      <c r="C48" s="804" t="str">
        <f t="shared" si="6"/>
        <v>2.9.    Agricultural development plans and policies?</v>
      </c>
      <c r="D48" s="805"/>
      <c r="E48" s="805"/>
      <c r="F48" s="805"/>
      <c r="G48" s="809"/>
      <c r="H48" s="847"/>
      <c r="I48" s="822"/>
      <c r="J48" s="848"/>
      <c r="K48" s="26"/>
      <c r="L48" s="26"/>
      <c r="N48" s="87"/>
      <c r="O48" s="388" t="s">
        <v>240</v>
      </c>
      <c r="P48" s="533">
        <v>11</v>
      </c>
      <c r="Q48" s="536" t="str">
        <f t="shared" si="2"/>
        <v>2.9.    Agricultural development plans and policies?</v>
      </c>
      <c r="R48" s="536" t="str">
        <f t="shared" si="3"/>
        <v/>
      </c>
      <c r="S48" s="537" t="str">
        <f t="shared" si="7"/>
        <v/>
      </c>
      <c r="T48" s="537" t="str">
        <f t="shared" si="4"/>
        <v/>
      </c>
      <c r="U48" s="534" t="str">
        <f t="shared" si="5"/>
        <v/>
      </c>
      <c r="V48" s="536" t="str">
        <f t="array" ref="V48">IFERROR((IF(ROWS(V$37:V48)&gt;COUNTA(U:U),"",INDEX(U:U,SMALL(IF(U$37:U$57&lt;&gt;"",ROW(U$37:U$57)),ROWS(V$37:V48))))),"")</f>
        <v/>
      </c>
      <c r="W48" s="36" t="s">
        <v>43</v>
      </c>
      <c r="Z48" s="36" t="s">
        <v>43</v>
      </c>
      <c r="AA48" s="83"/>
      <c r="AC48" s="83"/>
    </row>
    <row r="49" spans="3:29" ht="20.100000000000001" hidden="1" customHeight="1" x14ac:dyDescent="0.25">
      <c r="C49" s="804" t="str">
        <f t="shared" si="6"/>
        <v>2.10.Other existing land-use plans?</v>
      </c>
      <c r="D49" s="805"/>
      <c r="E49" s="805"/>
      <c r="F49" s="805"/>
      <c r="G49" s="809"/>
      <c r="H49" s="847"/>
      <c r="I49" s="822"/>
      <c r="J49" s="848"/>
      <c r="K49" s="26"/>
      <c r="L49" s="26"/>
      <c r="N49" s="87"/>
      <c r="O49" s="388" t="s">
        <v>229</v>
      </c>
      <c r="P49" s="533">
        <v>12</v>
      </c>
      <c r="Q49" s="536" t="str">
        <f t="shared" si="2"/>
        <v>2.10.Other existing land-use plans?</v>
      </c>
      <c r="R49" s="536" t="str">
        <f t="shared" si="3"/>
        <v/>
      </c>
      <c r="S49" s="537" t="str">
        <f t="shared" si="7"/>
        <v/>
      </c>
      <c r="T49" s="537" t="str">
        <f t="shared" si="4"/>
        <v/>
      </c>
      <c r="U49" s="534" t="str">
        <f t="shared" si="5"/>
        <v/>
      </c>
      <c r="V49" s="536" t="str">
        <f t="array" ref="V49">IFERROR((IF(ROWS(V$37:V49)&gt;COUNTA(U:U),"",INDEX(U:U,SMALL(IF(U$37:U$57&lt;&gt;"",ROW(U$37:U$57)),ROWS(V$37:V49))))),"")</f>
        <v/>
      </c>
      <c r="W49" s="36" t="s">
        <v>43</v>
      </c>
      <c r="Z49" s="36" t="s">
        <v>43</v>
      </c>
      <c r="AA49" s="83"/>
      <c r="AC49" s="83"/>
    </row>
    <row r="50" spans="3:29" ht="20.100000000000001" hidden="1" customHeight="1" x14ac:dyDescent="0.25">
      <c r="C50" s="804" t="str">
        <f t="shared" si="6"/>
        <v>2.11.Registry of mining and logging concessions?</v>
      </c>
      <c r="D50" s="805"/>
      <c r="E50" s="805"/>
      <c r="F50" s="805"/>
      <c r="G50" s="809"/>
      <c r="H50" s="847"/>
      <c r="I50" s="822"/>
      <c r="J50" s="848"/>
      <c r="K50" s="26"/>
      <c r="L50" s="26"/>
      <c r="N50" s="87"/>
      <c r="O50" s="388" t="s">
        <v>230</v>
      </c>
      <c r="P50" s="533">
        <v>13</v>
      </c>
      <c r="Q50" s="536" t="str">
        <f t="shared" si="2"/>
        <v>2.11.Registry of mining and logging concessions?</v>
      </c>
      <c r="R50" s="536" t="str">
        <f t="shared" si="3"/>
        <v/>
      </c>
      <c r="S50" s="537" t="str">
        <f t="shared" si="7"/>
        <v/>
      </c>
      <c r="T50" s="537" t="str">
        <f t="shared" si="4"/>
        <v/>
      </c>
      <c r="U50" s="534" t="str">
        <f t="shared" si="5"/>
        <v/>
      </c>
      <c r="V50" s="536" t="str">
        <f t="array" ref="V50">IFERROR((IF(ROWS(V$37:V50)&gt;COUNTA(U:U),"",INDEX(U:U,SMALL(IF(U$37:U$57&lt;&gt;"",ROW(U$37:U$57)),ROWS(V$37:V50))))),"")</f>
        <v/>
      </c>
      <c r="W50" s="36" t="s">
        <v>43</v>
      </c>
      <c r="Z50" s="36" t="s">
        <v>43</v>
      </c>
      <c r="AA50" s="83"/>
      <c r="AC50" s="83"/>
    </row>
    <row r="51" spans="3:29" ht="20.100000000000001" hidden="1" customHeight="1" thickBot="1" x14ac:dyDescent="0.3">
      <c r="C51" s="810" t="str">
        <f t="shared" si="6"/>
        <v>2.12.Land tenure?</v>
      </c>
      <c r="D51" s="811"/>
      <c r="E51" s="811"/>
      <c r="F51" s="811"/>
      <c r="G51" s="812"/>
      <c r="H51" s="847"/>
      <c r="I51" s="822"/>
      <c r="J51" s="848"/>
      <c r="K51" s="26"/>
      <c r="L51" s="26"/>
      <c r="N51" s="87"/>
      <c r="O51" s="388" t="s">
        <v>231</v>
      </c>
      <c r="P51" s="533">
        <v>14</v>
      </c>
      <c r="Q51" s="536" t="str">
        <f t="shared" si="2"/>
        <v>2.12.Land tenure?</v>
      </c>
      <c r="R51" s="536" t="str">
        <f t="shared" si="3"/>
        <v/>
      </c>
      <c r="S51" s="537" t="str">
        <f t="shared" si="7"/>
        <v/>
      </c>
      <c r="T51" s="537" t="str">
        <f t="shared" si="4"/>
        <v/>
      </c>
      <c r="U51" s="534" t="str">
        <f t="shared" si="5"/>
        <v/>
      </c>
      <c r="V51" s="536" t="str">
        <f t="array" ref="V51">IFERROR((IF(ROWS(V$37:V51)&gt;COUNTA(U:U),"",INDEX(U:U,SMALL(IF(U$37:U$57&lt;&gt;"",ROW(U$37:U$57)),ROWS(V$37:V51))))),"")</f>
        <v/>
      </c>
      <c r="W51" s="36" t="s">
        <v>43</v>
      </c>
      <c r="Z51" s="36" t="s">
        <v>43</v>
      </c>
      <c r="AA51" s="83"/>
      <c r="AC51" s="83"/>
    </row>
    <row r="52" spans="3:29" ht="30" hidden="1" customHeight="1" x14ac:dyDescent="0.25">
      <c r="C52" s="839" t="str">
        <f t="shared" si="6"/>
        <v>3.       Are there policies, laws, regulations or other measures in place (or planned) to:</v>
      </c>
      <c r="D52" s="849"/>
      <c r="E52" s="849"/>
      <c r="F52" s="849"/>
      <c r="G52" s="849"/>
      <c r="H52" s="802"/>
      <c r="I52" s="802"/>
      <c r="J52" s="854"/>
      <c r="K52" s="26"/>
      <c r="L52" s="26"/>
      <c r="N52" s="87"/>
      <c r="O52" s="388" t="s">
        <v>173</v>
      </c>
      <c r="P52" s="533">
        <v>15</v>
      </c>
      <c r="Q52" s="536" t="str">
        <f t="shared" si="2"/>
        <v>3.       Are there policies, laws, regulations or other measures in place (or planned) to:</v>
      </c>
      <c r="R52" s="536" t="str">
        <f t="shared" si="3"/>
        <v/>
      </c>
      <c r="S52" s="538" t="str">
        <f>IF(((COUNTIF(H53:H57,"*"))&gt;0),Q52,"")</f>
        <v/>
      </c>
      <c r="T52" s="537" t="str">
        <f t="shared" si="4"/>
        <v/>
      </c>
      <c r="U52" s="539" t="str">
        <f>IF(S52="","",(S52))</f>
        <v/>
      </c>
      <c r="V52" s="536" t="str">
        <f t="array" ref="V52">IFERROR((IF(ROWS(V$37:V52)&gt;COUNTA(U:U),"",INDEX(U:U,SMALL(IF(U$37:U$57&lt;&gt;"",ROW(U$37:U$57)),ROWS(V$37:V52))))),"")</f>
        <v/>
      </c>
      <c r="W52" s="36" t="s">
        <v>43</v>
      </c>
      <c r="Z52" s="36" t="s">
        <v>43</v>
      </c>
      <c r="AA52" s="83"/>
      <c r="AC52" s="83"/>
    </row>
    <row r="53" spans="3:29" ht="30" hidden="1" customHeight="1" x14ac:dyDescent="0.25">
      <c r="C53" s="804" t="str">
        <f t="shared" si="6"/>
        <v>3.1.    Identify and address any inconsistencies between proposed REDD+ actions and:</v>
      </c>
      <c r="D53" s="805"/>
      <c r="E53" s="805"/>
      <c r="F53" s="805"/>
      <c r="G53" s="805"/>
      <c r="H53" s="855"/>
      <c r="I53" s="855"/>
      <c r="J53" s="856"/>
      <c r="K53" s="26"/>
      <c r="L53" s="26"/>
      <c r="N53" s="87"/>
      <c r="O53" s="388" t="s">
        <v>241</v>
      </c>
      <c r="P53" s="533">
        <v>16</v>
      </c>
      <c r="Q53" s="536" t="str">
        <f t="shared" si="2"/>
        <v>3.1.    Identify and address any inconsistencies between proposed REDD+ actions and:</v>
      </c>
      <c r="R53" s="536" t="str">
        <f t="shared" si="3"/>
        <v/>
      </c>
      <c r="S53" s="538" t="str">
        <f>IF(((COUNTIF(H54:H55,"*"))&gt;0),Q53,"")</f>
        <v/>
      </c>
      <c r="T53" s="537" t="str">
        <f t="shared" si="4"/>
        <v/>
      </c>
      <c r="U53" s="539" t="str">
        <f>IF(S53="","",(S53))</f>
        <v/>
      </c>
      <c r="V53" s="536" t="str">
        <f t="array" ref="V53">IFERROR((IF(ROWS(V$37:V53)&gt;COUNTA(U:U),"",INDEX(U:U,SMALL(IF(U$37:U$57&lt;&gt;"",ROW(U$37:U$57)),ROWS(V$37:V53))))),"")</f>
        <v/>
      </c>
      <c r="W53" s="36" t="s">
        <v>43</v>
      </c>
      <c r="Z53" s="36" t="s">
        <v>43</v>
      </c>
      <c r="AA53" s="83"/>
      <c r="AC53" s="83"/>
    </row>
    <row r="54" spans="3:29" ht="20.100000000000001" hidden="1" customHeight="1" x14ac:dyDescent="0.25">
      <c r="C54" s="806" t="str">
        <f t="shared" si="6"/>
        <v>3.1.1. the National Forest Programme?</v>
      </c>
      <c r="D54" s="807"/>
      <c r="E54" s="807"/>
      <c r="F54" s="807"/>
      <c r="G54" s="808"/>
      <c r="H54" s="847"/>
      <c r="I54" s="822"/>
      <c r="J54" s="848"/>
      <c r="K54" s="26"/>
      <c r="L54" s="26"/>
      <c r="N54" s="87"/>
      <c r="O54" s="388" t="s">
        <v>242</v>
      </c>
      <c r="P54" s="533">
        <v>17</v>
      </c>
      <c r="Q54" s="536" t="str">
        <f t="shared" si="2"/>
        <v>3.1.1. the National Forest Programme?</v>
      </c>
      <c r="R54" s="536" t="str">
        <f t="shared" si="3"/>
        <v/>
      </c>
      <c r="S54" s="537" t="str">
        <f>IF(H54=0,"",Q54)</f>
        <v/>
      </c>
      <c r="T54" s="537" t="str">
        <f t="shared" si="4"/>
        <v/>
      </c>
      <c r="U54" s="534" t="str">
        <f t="shared" ref="U54:U57" si="8">IF(S54="","",(S54&amp;" - NOTES:  "&amp;T54))</f>
        <v/>
      </c>
      <c r="V54" s="536" t="str">
        <f t="array" ref="V54">IFERROR((IF(ROWS(V$37:V54)&gt;COUNTA(U:U),"",INDEX(U:U,SMALL(IF(U$37:U$57&lt;&gt;"",ROW(U$37:U$57)),ROWS(V$37:V54))))),"")</f>
        <v/>
      </c>
      <c r="W54" s="36" t="s">
        <v>43</v>
      </c>
      <c r="Z54" s="36" t="s">
        <v>43</v>
      </c>
      <c r="AA54" s="83"/>
      <c r="AC54" s="83"/>
    </row>
    <row r="55" spans="3:29" ht="30" hidden="1" customHeight="1" x14ac:dyDescent="0.25">
      <c r="C55" s="806" t="str">
        <f t="shared" si="6"/>
        <v>3.1.2. national implementation of relevant international agreements on climate, development and biodiversity?</v>
      </c>
      <c r="D55" s="807"/>
      <c r="E55" s="807"/>
      <c r="F55" s="807"/>
      <c r="G55" s="808"/>
      <c r="H55" s="847"/>
      <c r="I55" s="822"/>
      <c r="J55" s="848"/>
      <c r="K55" s="26"/>
      <c r="L55" s="26"/>
      <c r="N55" s="87"/>
      <c r="O55" s="388" t="s">
        <v>243</v>
      </c>
      <c r="P55" s="533">
        <v>18</v>
      </c>
      <c r="Q55" s="536" t="str">
        <f t="shared" si="2"/>
        <v>3.1.2. national implementation of relevant international agreements on climate, development and biodiversity?</v>
      </c>
      <c r="R55" s="536" t="str">
        <f t="shared" si="3"/>
        <v/>
      </c>
      <c r="S55" s="537" t="str">
        <f>IF(H55=0,"",Q55)</f>
        <v/>
      </c>
      <c r="T55" s="537" t="str">
        <f t="shared" si="4"/>
        <v/>
      </c>
      <c r="U55" s="534" t="str">
        <f t="shared" si="8"/>
        <v/>
      </c>
      <c r="V55" s="536" t="str">
        <f t="array" ref="V55">IFERROR((IF(ROWS(V$37:V55)&gt;COUNTA(U:U),"",INDEX(U:U,SMALL(IF(U$37:U$57&lt;&gt;"",ROW(U$37:U$57)),ROWS(V$37:V55))))),"")</f>
        <v/>
      </c>
      <c r="W55" s="36" t="s">
        <v>43</v>
      </c>
      <c r="Z55" s="36" t="s">
        <v>43</v>
      </c>
      <c r="AA55" s="83"/>
      <c r="AC55" s="83"/>
    </row>
    <row r="56" spans="3:29" ht="30" hidden="1" customHeight="1" x14ac:dyDescent="0.25">
      <c r="C56" s="804" t="str">
        <f t="shared" si="6"/>
        <v>3.2.    Explore and enhance complementarities between the REDD+ and National Forest Programme and these relevant international agreements?</v>
      </c>
      <c r="D56" s="805"/>
      <c r="E56" s="805"/>
      <c r="F56" s="805"/>
      <c r="G56" s="809"/>
      <c r="H56" s="847"/>
      <c r="I56" s="822"/>
      <c r="J56" s="848"/>
      <c r="K56" s="26"/>
      <c r="L56" s="26"/>
      <c r="N56" s="87"/>
      <c r="O56" s="388" t="s">
        <v>244</v>
      </c>
      <c r="P56" s="533">
        <v>19</v>
      </c>
      <c r="Q56" s="536" t="str">
        <f t="shared" si="2"/>
        <v>3.2.    Explore and enhance complementarities between the REDD+ and National Forest Programme and these relevant international agreements?</v>
      </c>
      <c r="R56" s="536" t="str">
        <f t="shared" si="3"/>
        <v/>
      </c>
      <c r="S56" s="537" t="str">
        <f>IF(H56=0,"",Q56)</f>
        <v/>
      </c>
      <c r="T56" s="537" t="str">
        <f t="shared" si="4"/>
        <v/>
      </c>
      <c r="U56" s="534" t="str">
        <f t="shared" si="8"/>
        <v/>
      </c>
      <c r="V56" s="536" t="str">
        <f t="array" ref="V56">IFERROR((IF(ROWS(V$37:V56)&gt;COUNTA(U:U),"",INDEX(U:U,SMALL(IF(U$37:U$57&lt;&gt;"",ROW(U$37:U$57)),ROWS(V$37:V56))))),"")</f>
        <v/>
      </c>
      <c r="W56" s="36" t="s">
        <v>43</v>
      </c>
      <c r="Z56" s="36" t="s">
        <v>43</v>
      </c>
      <c r="AA56" s="83"/>
      <c r="AC56" s="83"/>
    </row>
    <row r="57" spans="3:29" ht="45" hidden="1" customHeight="1" thickBot="1" x14ac:dyDescent="0.3">
      <c r="C57" s="810" t="str">
        <f>O57</f>
        <v>3.3.    Facilitate coordination and communication between the agencies and actors implementing these national policies and those involved with REDD+?</v>
      </c>
      <c r="D57" s="811"/>
      <c r="E57" s="811"/>
      <c r="F57" s="811"/>
      <c r="G57" s="812"/>
      <c r="H57" s="857"/>
      <c r="I57" s="858"/>
      <c r="J57" s="859"/>
      <c r="K57" s="26"/>
      <c r="L57" s="26"/>
      <c r="N57" s="87"/>
      <c r="O57" s="388" t="s">
        <v>245</v>
      </c>
      <c r="P57" s="533">
        <v>20</v>
      </c>
      <c r="Q57" s="536" t="str">
        <f t="shared" si="2"/>
        <v>3.3.    Facilitate coordination and communication between the agencies and actors implementing these national policies and those involved with REDD+?</v>
      </c>
      <c r="R57" s="536" t="str">
        <f t="shared" si="3"/>
        <v/>
      </c>
      <c r="S57" s="537" t="str">
        <f>IF(H57=0,"",Q57)</f>
        <v/>
      </c>
      <c r="T57" s="537" t="str">
        <f t="shared" si="4"/>
        <v/>
      </c>
      <c r="U57" s="534" t="str">
        <f t="shared" si="8"/>
        <v/>
      </c>
      <c r="V57" s="536" t="str">
        <f t="array" ref="V57">IFERROR((IF(ROWS(V$37:V57)&gt;COUNTA(U:U),"",INDEX(U:U,SMALL(IF(U$37:U$57&lt;&gt;"",ROW(U$37:U$57)),ROWS(V$37:V57))))),"")</f>
        <v/>
      </c>
      <c r="W57" s="36" t="s">
        <v>43</v>
      </c>
      <c r="Z57" s="36" t="s">
        <v>43</v>
      </c>
      <c r="AA57" s="83"/>
      <c r="AC57" s="83"/>
    </row>
    <row r="58" spans="3:29" ht="30" hidden="1" customHeight="1" x14ac:dyDescent="0.25">
      <c r="C58" s="295"/>
      <c r="D58" s="129"/>
      <c r="E58" s="129"/>
      <c r="F58" s="129"/>
      <c r="G58" s="129"/>
      <c r="H58" s="129"/>
      <c r="I58" s="129"/>
      <c r="J58" s="129"/>
      <c r="K58" s="129"/>
      <c r="L58" s="129"/>
      <c r="O58" s="394" t="s">
        <v>25</v>
      </c>
      <c r="P58" s="430"/>
      <c r="Q58" s="430"/>
      <c r="R58" s="430"/>
      <c r="S58" s="430"/>
      <c r="T58" s="430"/>
      <c r="U58" s="430"/>
      <c r="V58" s="430"/>
      <c r="W58" s="131"/>
      <c r="X58" s="326"/>
      <c r="Y58" s="131"/>
    </row>
    <row r="59" spans="3:29" ht="15" hidden="1" customHeight="1" x14ac:dyDescent="0.25">
      <c r="C59" s="294"/>
      <c r="D59" s="239"/>
      <c r="E59" s="239"/>
      <c r="F59" s="239"/>
      <c r="G59" s="239"/>
      <c r="H59" s="239"/>
      <c r="I59" s="239"/>
      <c r="J59" s="239"/>
      <c r="K59" s="239"/>
      <c r="L59" s="239"/>
      <c r="O59" s="396" t="s">
        <v>12</v>
      </c>
      <c r="P59" s="513"/>
      <c r="Q59" s="513"/>
      <c r="R59" s="513"/>
      <c r="S59" s="513"/>
      <c r="T59" s="513"/>
      <c r="U59" s="513"/>
      <c r="V59" s="513"/>
      <c r="W59" s="132"/>
      <c r="X59" s="327"/>
      <c r="Y59" s="132"/>
    </row>
    <row r="60" spans="3:29" hidden="1" x14ac:dyDescent="0.25">
      <c r="C60" s="64"/>
      <c r="D60" s="64"/>
      <c r="E60" s="64"/>
      <c r="F60" s="64"/>
      <c r="G60" s="64"/>
      <c r="H60" s="64"/>
      <c r="I60" s="64"/>
      <c r="J60" s="64"/>
      <c r="K60" s="64"/>
      <c r="L60" s="64"/>
    </row>
    <row r="61" spans="3:29" hidden="1" x14ac:dyDescent="0.25">
      <c r="C61" s="46"/>
      <c r="D61" s="73"/>
      <c r="E61" s="106"/>
      <c r="F61" s="47"/>
      <c r="G61" s="47"/>
      <c r="H61" s="107"/>
      <c r="I61" s="47"/>
      <c r="J61" s="47"/>
      <c r="K61" s="47"/>
      <c r="L61" s="57"/>
      <c r="O61" s="471"/>
      <c r="P61" s="523"/>
      <c r="Q61" s="540"/>
      <c r="R61" s="540"/>
      <c r="S61" s="540"/>
      <c r="T61" s="540"/>
      <c r="U61" s="540"/>
      <c r="V61" s="540"/>
      <c r="W61" s="309"/>
      <c r="X61" s="325"/>
      <c r="Y61" s="34"/>
    </row>
    <row r="62" spans="3:29" ht="33.75" hidden="1" customHeight="1" x14ac:dyDescent="0.25">
      <c r="C62" s="815" t="str">
        <f>O62</f>
        <v>Table 3:  Relevant PLR related to Safeguard (a) - Consistency with national objectives and international agreements.</v>
      </c>
      <c r="D62" s="815"/>
      <c r="E62" s="815"/>
      <c r="F62" s="815"/>
      <c r="G62" s="815"/>
      <c r="H62" s="815"/>
      <c r="I62" s="815"/>
      <c r="J62" s="815"/>
      <c r="O62" s="541" t="str">
        <f>CONCATENATE($O$26,$P$26,$S$13)</f>
        <v>Table 3:  Relevant PLR related to Safeguard (a) - Consistency with national objectives and international agreements.</v>
      </c>
      <c r="P62" s="542"/>
      <c r="T62" s="411"/>
      <c r="Y62" s="34"/>
    </row>
    <row r="63" spans="3:29" hidden="1" x14ac:dyDescent="0.25">
      <c r="L63"/>
    </row>
    <row r="64" spans="3:29" ht="72.75" hidden="1" customHeight="1" x14ac:dyDescent="0.25">
      <c r="O64" s="340">
        <v>0</v>
      </c>
    </row>
    <row r="65" spans="3:22" hidden="1" x14ac:dyDescent="0.25"/>
    <row r="66" spans="3:22" ht="24" hidden="1" customHeight="1" x14ac:dyDescent="0.25">
      <c r="C66" s="145"/>
      <c r="D66" s="146" t="str">
        <f t="shared" ref="D66:J66" si="9">P66</f>
        <v>Description</v>
      </c>
      <c r="E66" s="146" t="str">
        <f t="shared" si="9"/>
        <v>Qty.</v>
      </c>
      <c r="F66" s="597" t="str">
        <f t="shared" si="9"/>
        <v>PLRs relevant to this benefit</v>
      </c>
      <c r="G66" s="141" t="str">
        <f t="shared" si="9"/>
        <v>How does this PLR cover this benefit?</v>
      </c>
      <c r="H66" s="141" t="str">
        <f t="shared" si="9"/>
        <v>How effectively the PLR is being implemented?</v>
      </c>
      <c r="I66" s="141" t="str">
        <f t="shared" si="9"/>
        <v>Conflicting PLRs?</v>
      </c>
      <c r="J66" s="141" t="str">
        <f t="shared" si="9"/>
        <v>Identified Gaps</v>
      </c>
      <c r="O66" s="543"/>
      <c r="P66" s="544" t="s">
        <v>67</v>
      </c>
      <c r="Q66" s="544" t="s">
        <v>135</v>
      </c>
      <c r="R66" s="544" t="s">
        <v>101</v>
      </c>
      <c r="S66" s="544" t="s">
        <v>184</v>
      </c>
      <c r="T66" s="544" t="s">
        <v>97</v>
      </c>
      <c r="U66" s="544" t="s">
        <v>186</v>
      </c>
      <c r="V66" s="544" t="s">
        <v>187</v>
      </c>
    </row>
    <row r="67" spans="3:22" ht="102" hidden="1" x14ac:dyDescent="0.25">
      <c r="C67" s="235" t="str">
        <f>O67</f>
        <v>EXAMPLE</v>
      </c>
      <c r="D67" s="235" t="str">
        <f>P67</f>
        <v>Efforts at better coordination initiated through the REDD+ process lead to improved communication between Ministries and greater consistency between sectoral policies overall.</v>
      </c>
      <c r="E67" s="235">
        <f t="shared" ref="E67:I67" si="10">Q67</f>
        <v>1</v>
      </c>
      <c r="F67" s="235" t="str">
        <f t="shared" si="10"/>
        <v>Poverty Reduction Strategy.</v>
      </c>
      <c r="G67" s="235" t="str">
        <f t="shared" si="10"/>
        <v xml:space="preserve">Existing inter-ministerial communication on achieving the poverty reduction strategy. </v>
      </c>
      <c r="H67" s="235" t="str">
        <f t="shared" si="10"/>
        <v xml:space="preserve">Some ministries have more influence than others. </v>
      </c>
      <c r="I67" s="235" t="str">
        <f t="shared" si="10"/>
        <v xml:space="preserve">No. </v>
      </c>
      <c r="J67" s="235" t="str">
        <f>V67</f>
        <v>Current practice limits inter-ministerial communication, e.g. few meetings involving personnel; from multiple ministries.</v>
      </c>
      <c r="O67" s="545" t="s">
        <v>96</v>
      </c>
      <c r="P67" s="546" t="s">
        <v>276</v>
      </c>
      <c r="Q67" s="546">
        <v>1</v>
      </c>
      <c r="R67" s="546" t="s">
        <v>277</v>
      </c>
      <c r="S67" s="546" t="s">
        <v>373</v>
      </c>
      <c r="T67" s="546" t="s">
        <v>374</v>
      </c>
      <c r="U67" s="546" t="s">
        <v>375</v>
      </c>
      <c r="V67" s="546" t="s">
        <v>376</v>
      </c>
    </row>
    <row r="68" spans="3:22" hidden="1" x14ac:dyDescent="0.25">
      <c r="C68" s="213" t="str">
        <f>O68</f>
        <v>Benefits</v>
      </c>
      <c r="D68" s="576"/>
      <c r="E68" s="230"/>
      <c r="F68" s="230"/>
      <c r="G68" s="230"/>
      <c r="H68" s="230"/>
      <c r="I68" s="230"/>
      <c r="J68" s="230"/>
      <c r="O68" s="547" t="s">
        <v>54</v>
      </c>
      <c r="P68" s="548" t="str">
        <f t="shared" ref="P68:P76" si="11">IF(D68=0,"",D68)</f>
        <v/>
      </c>
      <c r="Q68" s="548" t="str">
        <f t="shared" ref="Q68:U73" si="12">IF(E68=0,"",E68)</f>
        <v/>
      </c>
      <c r="R68" s="548" t="str">
        <f t="shared" si="12"/>
        <v/>
      </c>
      <c r="S68" s="548" t="str">
        <f t="shared" si="12"/>
        <v/>
      </c>
      <c r="T68" s="548" t="str">
        <f t="shared" si="12"/>
        <v/>
      </c>
      <c r="U68" s="548" t="str">
        <f t="shared" si="12"/>
        <v/>
      </c>
      <c r="V68" s="548" t="str">
        <f t="shared" ref="V68:V76" si="13">IF(J68=0,"",J68)</f>
        <v/>
      </c>
    </row>
    <row r="69" spans="3:22" hidden="1" x14ac:dyDescent="0.25">
      <c r="C69" s="214"/>
      <c r="D69" s="576"/>
      <c r="E69" s="230"/>
      <c r="F69" s="230"/>
      <c r="G69" s="230"/>
      <c r="H69" s="230"/>
      <c r="I69" s="230"/>
      <c r="J69" s="230"/>
      <c r="O69" s="549"/>
      <c r="P69" s="548" t="str">
        <f t="shared" si="11"/>
        <v/>
      </c>
      <c r="Q69" s="548" t="str">
        <f t="shared" si="12"/>
        <v/>
      </c>
      <c r="R69" s="548" t="str">
        <f t="shared" si="12"/>
        <v/>
      </c>
      <c r="S69" s="548" t="str">
        <f t="shared" si="12"/>
        <v/>
      </c>
      <c r="T69" s="548" t="str">
        <f t="shared" si="12"/>
        <v/>
      </c>
      <c r="U69" s="548" t="str">
        <f t="shared" si="12"/>
        <v/>
      </c>
      <c r="V69" s="548" t="str">
        <f t="shared" si="13"/>
        <v/>
      </c>
    </row>
    <row r="70" spans="3:22" hidden="1" x14ac:dyDescent="0.25">
      <c r="C70" s="214"/>
      <c r="D70" s="576"/>
      <c r="E70" s="230"/>
      <c r="F70" s="230"/>
      <c r="G70" s="230"/>
      <c r="H70" s="230"/>
      <c r="I70" s="230"/>
      <c r="J70" s="230"/>
      <c r="O70" s="549"/>
      <c r="P70" s="548" t="str">
        <f t="shared" si="11"/>
        <v/>
      </c>
      <c r="Q70" s="548" t="str">
        <f t="shared" si="12"/>
        <v/>
      </c>
      <c r="R70" s="548" t="str">
        <f t="shared" si="12"/>
        <v/>
      </c>
      <c r="S70" s="548" t="str">
        <f t="shared" si="12"/>
        <v/>
      </c>
      <c r="T70" s="548" t="str">
        <f t="shared" si="12"/>
        <v/>
      </c>
      <c r="U70" s="548" t="str">
        <f t="shared" si="12"/>
        <v/>
      </c>
      <c r="V70" s="548" t="str">
        <f t="shared" si="13"/>
        <v/>
      </c>
    </row>
    <row r="71" spans="3:22" hidden="1" x14ac:dyDescent="0.25">
      <c r="C71" s="214"/>
      <c r="D71" s="576"/>
      <c r="E71" s="230"/>
      <c r="F71" s="230"/>
      <c r="G71" s="230"/>
      <c r="H71" s="230"/>
      <c r="I71" s="230"/>
      <c r="J71" s="230"/>
      <c r="O71" s="549"/>
      <c r="P71" s="548" t="str">
        <f t="shared" si="11"/>
        <v/>
      </c>
      <c r="Q71" s="548" t="str">
        <f t="shared" si="12"/>
        <v/>
      </c>
      <c r="R71" s="548" t="str">
        <f t="shared" si="12"/>
        <v/>
      </c>
      <c r="S71" s="548" t="str">
        <f t="shared" si="12"/>
        <v/>
      </c>
      <c r="T71" s="548" t="str">
        <f t="shared" si="12"/>
        <v/>
      </c>
      <c r="U71" s="548" t="str">
        <f t="shared" si="12"/>
        <v/>
      </c>
      <c r="V71" s="548" t="str">
        <f t="shared" si="13"/>
        <v/>
      </c>
    </row>
    <row r="72" spans="3:22" hidden="1" x14ac:dyDescent="0.25">
      <c r="C72" s="214"/>
      <c r="D72" s="576"/>
      <c r="E72" s="230"/>
      <c r="F72" s="230"/>
      <c r="G72" s="230"/>
      <c r="H72" s="230"/>
      <c r="I72" s="230"/>
      <c r="J72" s="230"/>
      <c r="O72" s="549"/>
      <c r="P72" s="548" t="str">
        <f t="shared" si="11"/>
        <v/>
      </c>
      <c r="Q72" s="548" t="str">
        <f t="shared" si="12"/>
        <v/>
      </c>
      <c r="R72" s="548" t="str">
        <f t="shared" si="12"/>
        <v/>
      </c>
      <c r="S72" s="548" t="str">
        <f t="shared" si="12"/>
        <v/>
      </c>
      <c r="T72" s="548" t="str">
        <f t="shared" si="12"/>
        <v/>
      </c>
      <c r="U72" s="548" t="str">
        <f t="shared" si="12"/>
        <v/>
      </c>
      <c r="V72" s="548" t="str">
        <f t="shared" si="13"/>
        <v/>
      </c>
    </row>
    <row r="73" spans="3:22" hidden="1" x14ac:dyDescent="0.25">
      <c r="C73" s="214"/>
      <c r="D73" s="576"/>
      <c r="E73" s="232"/>
      <c r="F73" s="230"/>
      <c r="G73" s="230"/>
      <c r="H73" s="230"/>
      <c r="I73" s="230"/>
      <c r="J73" s="230"/>
      <c r="O73" s="549"/>
      <c r="P73" s="548" t="str">
        <f t="shared" si="11"/>
        <v/>
      </c>
      <c r="Q73" s="548" t="str">
        <f t="shared" si="12"/>
        <v/>
      </c>
      <c r="R73" s="548" t="str">
        <f t="shared" si="12"/>
        <v/>
      </c>
      <c r="S73" s="548" t="str">
        <f t="shared" si="12"/>
        <v/>
      </c>
      <c r="T73" s="548" t="str">
        <f t="shared" si="12"/>
        <v/>
      </c>
      <c r="U73" s="548" t="str">
        <f t="shared" si="12"/>
        <v/>
      </c>
      <c r="V73" s="548" t="str">
        <f t="shared" si="13"/>
        <v/>
      </c>
    </row>
    <row r="74" spans="3:22" hidden="1" x14ac:dyDescent="0.25">
      <c r="C74" s="214"/>
      <c r="D74" s="576"/>
      <c r="E74" s="232"/>
      <c r="F74" s="230"/>
      <c r="G74" s="230"/>
      <c r="H74" s="230"/>
      <c r="I74" s="230"/>
      <c r="J74" s="230"/>
      <c r="O74" s="549"/>
      <c r="P74" s="548" t="str">
        <f t="shared" si="11"/>
        <v/>
      </c>
      <c r="Q74" s="548" t="str">
        <f t="shared" ref="Q74:U76" si="14">IF(E74=0,"",E74)</f>
        <v/>
      </c>
      <c r="R74" s="548" t="str">
        <f t="shared" si="14"/>
        <v/>
      </c>
      <c r="S74" s="548" t="str">
        <f t="shared" si="14"/>
        <v/>
      </c>
      <c r="T74" s="548" t="str">
        <f t="shared" si="14"/>
        <v/>
      </c>
      <c r="U74" s="548" t="str">
        <f t="shared" si="14"/>
        <v/>
      </c>
      <c r="V74" s="548" t="str">
        <f t="shared" si="13"/>
        <v/>
      </c>
    </row>
    <row r="75" spans="3:22" hidden="1" x14ac:dyDescent="0.25">
      <c r="C75" s="214"/>
      <c r="D75" s="576"/>
      <c r="E75" s="232"/>
      <c r="F75" s="230"/>
      <c r="G75" s="230"/>
      <c r="H75" s="230"/>
      <c r="I75" s="230"/>
      <c r="J75" s="230"/>
      <c r="O75" s="549"/>
      <c r="P75" s="548" t="str">
        <f t="shared" si="11"/>
        <v/>
      </c>
      <c r="Q75" s="548" t="str">
        <f t="shared" si="14"/>
        <v/>
      </c>
      <c r="R75" s="548" t="str">
        <f t="shared" si="14"/>
        <v/>
      </c>
      <c r="S75" s="548" t="str">
        <f t="shared" si="14"/>
        <v/>
      </c>
      <c r="T75" s="548" t="str">
        <f t="shared" si="14"/>
        <v/>
      </c>
      <c r="U75" s="548" t="str">
        <f t="shared" si="14"/>
        <v/>
      </c>
      <c r="V75" s="548" t="str">
        <f t="shared" si="13"/>
        <v/>
      </c>
    </row>
    <row r="76" spans="3:22" hidden="1" x14ac:dyDescent="0.25">
      <c r="C76" s="216"/>
      <c r="D76" s="576"/>
      <c r="E76" s="232"/>
      <c r="F76" s="230"/>
      <c r="G76" s="230"/>
      <c r="H76" s="230"/>
      <c r="I76" s="230"/>
      <c r="J76" s="230"/>
      <c r="O76" s="550"/>
      <c r="P76" s="548" t="str">
        <f t="shared" si="11"/>
        <v/>
      </c>
      <c r="Q76" s="548" t="str">
        <f t="shared" si="14"/>
        <v/>
      </c>
      <c r="R76" s="548" t="str">
        <f t="shared" si="14"/>
        <v/>
      </c>
      <c r="S76" s="548" t="str">
        <f t="shared" si="14"/>
        <v/>
      </c>
      <c r="T76" s="548" t="str">
        <f t="shared" si="14"/>
        <v/>
      </c>
      <c r="U76" s="548" t="str">
        <f t="shared" si="14"/>
        <v/>
      </c>
      <c r="V76" s="548" t="str">
        <f t="shared" si="13"/>
        <v/>
      </c>
    </row>
    <row r="77" spans="3:22" ht="24" hidden="1" x14ac:dyDescent="0.25">
      <c r="C77" s="145"/>
      <c r="D77" s="146" t="str">
        <f t="shared" ref="D77:J77" si="15">P77</f>
        <v>Description</v>
      </c>
      <c r="E77" s="146" t="str">
        <f t="shared" si="15"/>
        <v>Qty.</v>
      </c>
      <c r="F77" s="141" t="str">
        <f t="shared" si="15"/>
        <v>PLRs relevant to this risk</v>
      </c>
      <c r="G77" s="141" t="str">
        <f t="shared" si="15"/>
        <v>How does this PLR cover this risk?</v>
      </c>
      <c r="H77" s="141" t="str">
        <f t="shared" si="15"/>
        <v>How effectively the PLR is being implemented?</v>
      </c>
      <c r="I77" s="141" t="str">
        <f t="shared" si="15"/>
        <v>Conflicting PLRs?</v>
      </c>
      <c r="J77" s="161" t="str">
        <f t="shared" si="15"/>
        <v>Identified Gaps</v>
      </c>
      <c r="O77" s="543"/>
      <c r="P77" s="544" t="str">
        <f>P66</f>
        <v>Description</v>
      </c>
      <c r="Q77" s="544" t="s">
        <v>135</v>
      </c>
      <c r="R77" s="544" t="s">
        <v>102</v>
      </c>
      <c r="S77" s="544" t="s">
        <v>185</v>
      </c>
      <c r="T77" s="544" t="s">
        <v>97</v>
      </c>
      <c r="U77" s="544" t="s">
        <v>186</v>
      </c>
      <c r="V77" s="544" t="s">
        <v>187</v>
      </c>
    </row>
    <row r="78" spans="3:22" ht="114.75" hidden="1" x14ac:dyDescent="0.25">
      <c r="C78" s="235" t="str">
        <f>O78</f>
        <v>EXAMPLE</v>
      </c>
      <c r="D78" s="235" t="str">
        <f>P78</f>
        <v>There are overlaps between the areas designated as production and protection forest. The resulting delay and confusion limits management effectiveness and gives rise to local conflicts.</v>
      </c>
      <c r="E78" s="235">
        <f t="shared" ref="E78:I78" si="16">Q78</f>
        <v>2</v>
      </c>
      <c r="F78" s="235" t="str">
        <f t="shared" si="16"/>
        <v>1. Centralised map database for land-use designations.
2. Process to resolve conflicts.</v>
      </c>
      <c r="G78" s="235" t="str">
        <f t="shared" si="16"/>
        <v>1. Centralised database helps identify conflicts.
2. Directly intended to reduce this risk.</v>
      </c>
      <c r="H78" s="235" t="str">
        <f t="shared" si="16"/>
        <v>1. Database under construction, some map layers more up-to-date than others.
2. Slow implementation of the process.</v>
      </c>
      <c r="I78" s="235" t="str">
        <f t="shared" si="16"/>
        <v xml:space="preserve">1. Separate actors are responsible for designation of protection and production forest, without requirement for coordination.
2. No. </v>
      </c>
      <c r="J78" s="235" t="str">
        <f>V78</f>
        <v xml:space="preserve">1. Limited coordination between actors. 
2. Capacity gap in implementation. </v>
      </c>
      <c r="O78" s="545" t="s">
        <v>96</v>
      </c>
      <c r="P78" s="546" t="s">
        <v>188</v>
      </c>
      <c r="Q78" s="546">
        <v>2</v>
      </c>
      <c r="R78" s="546" t="s">
        <v>551</v>
      </c>
      <c r="S78" s="546" t="s">
        <v>576</v>
      </c>
      <c r="T78" s="546" t="s">
        <v>577</v>
      </c>
      <c r="U78" s="546" t="s">
        <v>550</v>
      </c>
      <c r="V78" s="546" t="s">
        <v>552</v>
      </c>
    </row>
    <row r="79" spans="3:22" hidden="1" x14ac:dyDescent="0.25">
      <c r="C79" s="213" t="str">
        <f>O79</f>
        <v>Risks</v>
      </c>
      <c r="D79" s="576"/>
      <c r="E79" s="230"/>
      <c r="F79" s="230"/>
      <c r="G79" s="230"/>
      <c r="H79" s="230"/>
      <c r="I79" s="230"/>
      <c r="J79" s="230"/>
      <c r="O79" s="547" t="s">
        <v>13</v>
      </c>
      <c r="P79" s="548" t="str">
        <f t="shared" ref="P79:P84" si="17">IF(D79=0,"",D79)</f>
        <v/>
      </c>
      <c r="Q79" s="548" t="str">
        <f t="shared" ref="Q79:Q84" si="18">IF(E79=0,"",E79)</f>
        <v/>
      </c>
      <c r="R79" s="548" t="str">
        <f t="shared" ref="R79:R84" si="19">IF(F79=0,"",F79)</f>
        <v/>
      </c>
      <c r="S79" s="548" t="str">
        <f t="shared" ref="S79:S84" si="20">IF(G79=0,"",G79)</f>
        <v/>
      </c>
      <c r="T79" s="548" t="str">
        <f t="shared" ref="T79:T84" si="21">IF(H79=0,"",H79)</f>
        <v/>
      </c>
      <c r="U79" s="548" t="str">
        <f t="shared" ref="U79:U84" si="22">IF(I79=0,"",I79)</f>
        <v/>
      </c>
      <c r="V79" s="548" t="str">
        <f t="shared" ref="V79:V88" si="23">IF(J79=0,"",J79)</f>
        <v/>
      </c>
    </row>
    <row r="80" spans="3:22" hidden="1" x14ac:dyDescent="0.25">
      <c r="C80" s="214"/>
      <c r="D80" s="576"/>
      <c r="E80" s="230"/>
      <c r="F80" s="230"/>
      <c r="G80" s="230"/>
      <c r="H80" s="230"/>
      <c r="I80" s="230"/>
      <c r="J80" s="230"/>
      <c r="O80" s="549"/>
      <c r="P80" s="548" t="str">
        <f t="shared" si="17"/>
        <v/>
      </c>
      <c r="Q80" s="548" t="str">
        <f t="shared" si="18"/>
        <v/>
      </c>
      <c r="R80" s="548" t="str">
        <f t="shared" si="19"/>
        <v/>
      </c>
      <c r="S80" s="548" t="str">
        <f t="shared" si="20"/>
        <v/>
      </c>
      <c r="T80" s="548" t="str">
        <f t="shared" si="21"/>
        <v/>
      </c>
      <c r="U80" s="548" t="str">
        <f t="shared" si="22"/>
        <v/>
      </c>
      <c r="V80" s="548" t="str">
        <f t="shared" si="23"/>
        <v/>
      </c>
    </row>
    <row r="81" spans="3:25" hidden="1" x14ac:dyDescent="0.25">
      <c r="C81" s="214"/>
      <c r="D81" s="576"/>
      <c r="E81" s="230"/>
      <c r="F81" s="230"/>
      <c r="G81" s="230"/>
      <c r="H81" s="230"/>
      <c r="I81" s="230"/>
      <c r="J81" s="230"/>
      <c r="O81" s="549"/>
      <c r="P81" s="548" t="str">
        <f t="shared" si="17"/>
        <v/>
      </c>
      <c r="Q81" s="548" t="str">
        <f t="shared" si="18"/>
        <v/>
      </c>
      <c r="R81" s="548" t="str">
        <f t="shared" si="19"/>
        <v/>
      </c>
      <c r="S81" s="548" t="str">
        <f t="shared" si="20"/>
        <v/>
      </c>
      <c r="T81" s="548" t="str">
        <f t="shared" si="21"/>
        <v/>
      </c>
      <c r="U81" s="548" t="str">
        <f t="shared" si="22"/>
        <v/>
      </c>
      <c r="V81" s="548" t="str">
        <f t="shared" si="23"/>
        <v/>
      </c>
    </row>
    <row r="82" spans="3:25" hidden="1" x14ac:dyDescent="0.25">
      <c r="C82" s="214"/>
      <c r="D82" s="576"/>
      <c r="E82" s="230"/>
      <c r="F82" s="230"/>
      <c r="G82" s="230"/>
      <c r="H82" s="230"/>
      <c r="I82" s="230"/>
      <c r="J82" s="230"/>
      <c r="O82" s="549"/>
      <c r="P82" s="548" t="str">
        <f t="shared" si="17"/>
        <v/>
      </c>
      <c r="Q82" s="548" t="str">
        <f t="shared" si="18"/>
        <v/>
      </c>
      <c r="R82" s="548" t="str">
        <f t="shared" si="19"/>
        <v/>
      </c>
      <c r="S82" s="548" t="str">
        <f t="shared" si="20"/>
        <v/>
      </c>
      <c r="T82" s="548" t="str">
        <f t="shared" si="21"/>
        <v/>
      </c>
      <c r="U82" s="548" t="str">
        <f t="shared" si="22"/>
        <v/>
      </c>
      <c r="V82" s="548" t="str">
        <f t="shared" si="23"/>
        <v/>
      </c>
    </row>
    <row r="83" spans="3:25" hidden="1" x14ac:dyDescent="0.25">
      <c r="C83" s="214"/>
      <c r="D83" s="576"/>
      <c r="E83" s="230"/>
      <c r="F83" s="230"/>
      <c r="G83" s="230"/>
      <c r="H83" s="230"/>
      <c r="I83" s="230"/>
      <c r="J83" s="230"/>
      <c r="O83" s="549"/>
      <c r="P83" s="548" t="str">
        <f t="shared" si="17"/>
        <v/>
      </c>
      <c r="Q83" s="548" t="str">
        <f t="shared" si="18"/>
        <v/>
      </c>
      <c r="R83" s="548" t="str">
        <f t="shared" si="19"/>
        <v/>
      </c>
      <c r="S83" s="548" t="str">
        <f t="shared" si="20"/>
        <v/>
      </c>
      <c r="T83" s="548" t="str">
        <f t="shared" si="21"/>
        <v/>
      </c>
      <c r="U83" s="548" t="str">
        <f t="shared" si="22"/>
        <v/>
      </c>
      <c r="V83" s="548" t="str">
        <f t="shared" si="23"/>
        <v/>
      </c>
    </row>
    <row r="84" spans="3:25" hidden="1" x14ac:dyDescent="0.25">
      <c r="C84" s="214"/>
      <c r="D84" s="576"/>
      <c r="E84" s="230"/>
      <c r="F84" s="230"/>
      <c r="G84" s="230"/>
      <c r="H84" s="230"/>
      <c r="I84" s="230"/>
      <c r="J84" s="230"/>
      <c r="O84" s="549"/>
      <c r="P84" s="548" t="str">
        <f t="shared" si="17"/>
        <v/>
      </c>
      <c r="Q84" s="548" t="str">
        <f t="shared" si="18"/>
        <v/>
      </c>
      <c r="R84" s="548" t="str">
        <f t="shared" si="19"/>
        <v/>
      </c>
      <c r="S84" s="548" t="str">
        <f t="shared" si="20"/>
        <v/>
      </c>
      <c r="T84" s="548" t="str">
        <f t="shared" si="21"/>
        <v/>
      </c>
      <c r="U84" s="548" t="str">
        <f t="shared" si="22"/>
        <v/>
      </c>
      <c r="V84" s="548" t="str">
        <f t="shared" si="23"/>
        <v/>
      </c>
    </row>
    <row r="85" spans="3:25" hidden="1" x14ac:dyDescent="0.25">
      <c r="C85" s="214"/>
      <c r="D85" s="576"/>
      <c r="E85" s="230"/>
      <c r="F85" s="230"/>
      <c r="G85" s="230"/>
      <c r="H85" s="230"/>
      <c r="I85" s="230"/>
      <c r="J85" s="230"/>
      <c r="O85" s="549"/>
      <c r="P85" s="548" t="str">
        <f t="shared" ref="P85:U86" si="24">IF(D85=0,"",D85)</f>
        <v/>
      </c>
      <c r="Q85" s="548" t="str">
        <f t="shared" si="24"/>
        <v/>
      </c>
      <c r="R85" s="548" t="str">
        <f t="shared" si="24"/>
        <v/>
      </c>
      <c r="S85" s="548" t="str">
        <f t="shared" si="24"/>
        <v/>
      </c>
      <c r="T85" s="548" t="str">
        <f t="shared" si="24"/>
        <v/>
      </c>
      <c r="U85" s="548" t="str">
        <f t="shared" si="24"/>
        <v/>
      </c>
      <c r="V85" s="548" t="str">
        <f t="shared" si="23"/>
        <v/>
      </c>
    </row>
    <row r="86" spans="3:25" hidden="1" x14ac:dyDescent="0.25">
      <c r="C86" s="214"/>
      <c r="D86" s="577"/>
      <c r="E86" s="230"/>
      <c r="F86" s="230"/>
      <c r="G86" s="230"/>
      <c r="H86" s="230"/>
      <c r="I86" s="230"/>
      <c r="J86" s="230"/>
      <c r="O86" s="549"/>
      <c r="P86" s="548" t="str">
        <f t="shared" si="24"/>
        <v/>
      </c>
      <c r="Q86" s="548" t="str">
        <f t="shared" si="24"/>
        <v/>
      </c>
      <c r="R86" s="548" t="str">
        <f t="shared" si="24"/>
        <v/>
      </c>
      <c r="S86" s="548" t="str">
        <f t="shared" si="24"/>
        <v/>
      </c>
      <c r="T86" s="548" t="str">
        <f t="shared" si="24"/>
        <v/>
      </c>
      <c r="U86" s="548" t="str">
        <f t="shared" si="24"/>
        <v/>
      </c>
      <c r="V86" s="548" t="str">
        <f t="shared" si="23"/>
        <v/>
      </c>
    </row>
    <row r="87" spans="3:25" hidden="1" x14ac:dyDescent="0.25">
      <c r="C87" s="214"/>
      <c r="D87" s="577"/>
      <c r="E87" s="230"/>
      <c r="F87" s="230"/>
      <c r="G87" s="230"/>
      <c r="H87" s="230"/>
      <c r="I87" s="230"/>
      <c r="J87" s="230"/>
      <c r="O87" s="549"/>
      <c r="P87" s="548" t="str">
        <f t="shared" ref="P87" si="25">IF(D87=0,"",D87)</f>
        <v/>
      </c>
      <c r="Q87" s="548" t="str">
        <f t="shared" ref="Q87" si="26">IF(E87=0,"",E87)</f>
        <v/>
      </c>
      <c r="R87" s="548" t="str">
        <f t="shared" ref="R87" si="27">IF(F87=0,"",F87)</f>
        <v/>
      </c>
      <c r="S87" s="548" t="str">
        <f t="shared" ref="S87" si="28">IF(G87=0,"",G87)</f>
        <v/>
      </c>
      <c r="T87" s="548" t="str">
        <f t="shared" ref="T87" si="29">IF(H87=0,"",H87)</f>
        <v/>
      </c>
      <c r="U87" s="548" t="str">
        <f t="shared" ref="U87" si="30">IF(I87=0,"",I87)</f>
        <v/>
      </c>
      <c r="V87" s="548" t="str">
        <f t="shared" si="23"/>
        <v/>
      </c>
    </row>
    <row r="88" spans="3:25" ht="15.75" hidden="1" thickBot="1" x14ac:dyDescent="0.3">
      <c r="C88" s="215"/>
      <c r="D88" s="577"/>
      <c r="E88" s="140"/>
      <c r="F88" s="230"/>
      <c r="G88" s="230"/>
      <c r="H88" s="230"/>
      <c r="I88" s="230"/>
      <c r="J88" s="230"/>
      <c r="O88" s="550"/>
      <c r="P88" s="548" t="str">
        <f t="shared" ref="P88" si="31">IF(D88=0,"",D88)</f>
        <v/>
      </c>
      <c r="Q88" s="548" t="str">
        <f t="shared" ref="Q88" si="32">IF(E88=0,"",E88)</f>
        <v/>
      </c>
      <c r="R88" s="548" t="str">
        <f t="shared" ref="R88" si="33">IF(F88=0,"",F88)</f>
        <v/>
      </c>
      <c r="S88" s="548" t="str">
        <f t="shared" ref="S88" si="34">IF(G88=0,"",G88)</f>
        <v/>
      </c>
      <c r="T88" s="548" t="str">
        <f t="shared" ref="T88" si="35">IF(H88=0,"",H88)</f>
        <v/>
      </c>
      <c r="U88" s="548" t="str">
        <f t="shared" ref="U88" si="36">IF(I88=0,"",I88)</f>
        <v/>
      </c>
      <c r="V88" s="548" t="str">
        <f t="shared" si="23"/>
        <v/>
      </c>
    </row>
    <row r="89" spans="3:25" ht="99.95" hidden="1" customHeight="1" thickTop="1" x14ac:dyDescent="0.25">
      <c r="C89" s="816" t="str">
        <f>O89</f>
        <v>Overall PLR coverage/gaps of safeguard:</v>
      </c>
      <c r="D89" s="817"/>
      <c r="E89" s="817"/>
      <c r="F89" s="813"/>
      <c r="G89" s="813"/>
      <c r="H89" s="813"/>
      <c r="I89" s="813"/>
      <c r="J89" s="814"/>
      <c r="O89" s="789" t="s">
        <v>100</v>
      </c>
      <c r="P89" s="789"/>
      <c r="Q89" s="786" t="str">
        <f>IF(F89=0," ",F89)</f>
        <v xml:space="preserve"> </v>
      </c>
      <c r="R89" s="787"/>
      <c r="S89" s="787"/>
      <c r="T89" s="787"/>
      <c r="U89" s="787"/>
      <c r="V89" s="788"/>
    </row>
    <row r="90" spans="3:25" hidden="1" x14ac:dyDescent="0.25"/>
    <row r="91" spans="3:25" ht="39.75" hidden="1" customHeight="1" x14ac:dyDescent="0.25"/>
    <row r="92" spans="3:25" hidden="1" x14ac:dyDescent="0.25"/>
    <row r="93" spans="3:25" hidden="1" x14ac:dyDescent="0.25">
      <c r="P93" s="551" t="s">
        <v>134</v>
      </c>
      <c r="Q93" s="552" t="str">
        <f>P93</f>
        <v>From Module 2</v>
      </c>
    </row>
    <row r="94" spans="3:25" hidden="1" x14ac:dyDescent="0.25">
      <c r="C94" s="58"/>
      <c r="D94" s="58"/>
      <c r="E94" s="58"/>
      <c r="F94" s="59"/>
      <c r="G94" s="59"/>
      <c r="H94" s="59"/>
      <c r="I94" s="59"/>
      <c r="J94" s="59"/>
      <c r="O94" s="553"/>
      <c r="P94" s="442" t="str">
        <f>"All "&amp;'Module 2'!$AV$85</f>
        <v>All Benefits</v>
      </c>
      <c r="Q94" s="554" t="str">
        <f>"Potential Prioritized "&amp;'Module 2'!$AV$85</f>
        <v>Potential Prioritized Benefits</v>
      </c>
      <c r="S94" s="555"/>
      <c r="T94" s="555"/>
      <c r="U94" s="555"/>
      <c r="V94" s="555"/>
      <c r="W94" s="59"/>
      <c r="X94" s="59"/>
    </row>
    <row r="95" spans="3:25" hidden="1" x14ac:dyDescent="0.25">
      <c r="C95" s="67"/>
      <c r="D95" s="67"/>
      <c r="E95" s="67"/>
      <c r="L95"/>
      <c r="O95" s="53">
        <f t="shared" ref="O95:O103" si="37">O94+1</f>
        <v>1</v>
      </c>
      <c r="P95" s="556" t="str">
        <f>'Module 2'!$AM86</f>
        <v/>
      </c>
      <c r="Q95" s="557" t="str">
        <f>'Module 2'!$AV86</f>
        <v/>
      </c>
    </row>
    <row r="96" spans="3:25" s="48" customFormat="1" hidden="1" x14ac:dyDescent="0.25">
      <c r="O96" s="53">
        <f t="shared" si="37"/>
        <v>2</v>
      </c>
      <c r="P96" s="556" t="str">
        <f>'Module 2'!$AM87</f>
        <v/>
      </c>
      <c r="Q96" s="557" t="str">
        <f>'Module 2'!$AV87</f>
        <v/>
      </c>
      <c r="R96" s="52"/>
      <c r="S96" s="52"/>
      <c r="T96" s="52"/>
      <c r="U96" s="52"/>
      <c r="V96" s="52"/>
      <c r="W96"/>
      <c r="X96" s="112"/>
      <c r="Y96"/>
    </row>
    <row r="97" spans="3:25" s="48" customFormat="1" hidden="1" x14ac:dyDescent="0.25">
      <c r="I97" s="49"/>
      <c r="J97" s="49"/>
      <c r="O97" s="53">
        <f t="shared" si="37"/>
        <v>3</v>
      </c>
      <c r="P97" s="556" t="str">
        <f>'Module 2'!$AM88</f>
        <v/>
      </c>
      <c r="Q97" s="557" t="str">
        <f>'Module 2'!$AV88</f>
        <v/>
      </c>
      <c r="R97" s="52"/>
      <c r="S97" s="52"/>
      <c r="T97" s="52"/>
      <c r="U97" s="52"/>
      <c r="V97" s="52"/>
      <c r="W97"/>
      <c r="X97" s="112"/>
      <c r="Y97"/>
    </row>
    <row r="98" spans="3:25" s="48" customFormat="1" hidden="1" x14ac:dyDescent="0.25">
      <c r="O98" s="53">
        <f t="shared" si="37"/>
        <v>4</v>
      </c>
      <c r="P98" s="556" t="str">
        <f>'Module 2'!$AM89</f>
        <v/>
      </c>
      <c r="Q98" s="557" t="str">
        <f>'Module 2'!$AV89</f>
        <v/>
      </c>
      <c r="R98" s="52"/>
      <c r="S98" s="52"/>
      <c r="T98" s="52"/>
      <c r="U98" s="52"/>
      <c r="V98" s="52"/>
      <c r="W98"/>
      <c r="X98" s="112"/>
      <c r="Y98"/>
    </row>
    <row r="99" spans="3:25" hidden="1" x14ac:dyDescent="0.25">
      <c r="N99" s="48"/>
      <c r="O99" s="53">
        <f t="shared" si="37"/>
        <v>5</v>
      </c>
      <c r="P99" s="556" t="str">
        <f>'Module 2'!$AM90</f>
        <v/>
      </c>
      <c r="Q99" s="557" t="str">
        <f>'Module 2'!$AV90</f>
        <v/>
      </c>
    </row>
    <row r="100" spans="3:25" hidden="1" x14ac:dyDescent="0.25">
      <c r="C100" s="67"/>
      <c r="D100" s="67"/>
      <c r="E100" s="67"/>
      <c r="N100" s="48"/>
      <c r="O100" s="53">
        <f t="shared" si="37"/>
        <v>6</v>
      </c>
      <c r="P100" s="556" t="str">
        <f>'Module 2'!$AM91</f>
        <v/>
      </c>
      <c r="Q100" s="557" t="str">
        <f>'Module 2'!$AV91</f>
        <v/>
      </c>
    </row>
    <row r="101" spans="3:25" hidden="1" x14ac:dyDescent="0.25">
      <c r="C101" s="67"/>
      <c r="D101" s="67"/>
      <c r="E101" s="67"/>
      <c r="N101" s="48"/>
      <c r="O101" s="53">
        <f t="shared" si="37"/>
        <v>7</v>
      </c>
      <c r="P101" s="556" t="str">
        <f>'Module 2'!$AM92</f>
        <v/>
      </c>
      <c r="Q101" s="557" t="str">
        <f>'Module 2'!$AV92</f>
        <v/>
      </c>
    </row>
    <row r="102" spans="3:25" hidden="1" x14ac:dyDescent="0.25">
      <c r="C102" s="67"/>
      <c r="D102" s="67"/>
      <c r="E102" s="67"/>
      <c r="N102" s="48"/>
      <c r="O102" s="53">
        <f t="shared" si="37"/>
        <v>8</v>
      </c>
      <c r="P102" s="556" t="str">
        <f>'Module 2'!$AM93</f>
        <v/>
      </c>
      <c r="Q102" s="557" t="str">
        <f>'Module 2'!$AV93</f>
        <v/>
      </c>
    </row>
    <row r="103" spans="3:25" hidden="1" x14ac:dyDescent="0.25">
      <c r="C103" s="67"/>
      <c r="D103" s="67"/>
      <c r="E103" s="67"/>
      <c r="N103" s="48"/>
      <c r="O103" s="53">
        <f t="shared" si="37"/>
        <v>9</v>
      </c>
      <c r="P103" s="556" t="str">
        <f>'Module 2'!$AM94</f>
        <v/>
      </c>
      <c r="Q103" s="557" t="str">
        <f>'Module 2'!$AV94</f>
        <v/>
      </c>
    </row>
    <row r="104" spans="3:25" hidden="1" x14ac:dyDescent="0.25">
      <c r="C104" s="48"/>
      <c r="D104" s="48"/>
      <c r="E104" s="48"/>
      <c r="F104" s="48"/>
      <c r="G104" s="48"/>
      <c r="H104" s="48"/>
      <c r="M104" s="105"/>
      <c r="N104" s="48"/>
      <c r="O104" s="53"/>
      <c r="P104" s="551" t="str">
        <f>P93</f>
        <v>From Module 2</v>
      </c>
      <c r="Q104" s="552" t="str">
        <f>Q93</f>
        <v>From Module 2</v>
      </c>
    </row>
    <row r="105" spans="3:25" hidden="1" x14ac:dyDescent="0.25">
      <c r="C105" s="48"/>
      <c r="D105" s="48"/>
      <c r="E105" s="48"/>
      <c r="F105" s="48"/>
      <c r="G105" s="48"/>
      <c r="H105" s="48"/>
      <c r="I105" s="48"/>
      <c r="J105" s="36"/>
      <c r="N105" s="48"/>
      <c r="O105" s="53"/>
      <c r="P105" s="442" t="str">
        <f>"All "&amp;'Module 2'!$AV$96</f>
        <v>All Risks</v>
      </c>
      <c r="Q105" s="554" t="str">
        <f>"Potential Prioritized "&amp;'Module 2'!$AV$96</f>
        <v>Potential Prioritized Risks</v>
      </c>
    </row>
    <row r="106" spans="3:25" hidden="1" x14ac:dyDescent="0.25">
      <c r="C106" s="48"/>
      <c r="D106" s="48"/>
      <c r="E106" s="48"/>
      <c r="F106" s="48"/>
      <c r="G106" s="48"/>
      <c r="H106" s="48"/>
      <c r="N106" s="48"/>
      <c r="O106" s="53">
        <f t="shared" ref="O106:O115" si="38">O105+1</f>
        <v>1</v>
      </c>
      <c r="P106" s="556" t="str">
        <f>'Module 2'!$AM97</f>
        <v/>
      </c>
      <c r="Q106" s="557" t="str">
        <f>'Module 2'!$AV97</f>
        <v/>
      </c>
    </row>
    <row r="107" spans="3:25" hidden="1" x14ac:dyDescent="0.25">
      <c r="N107" s="48"/>
      <c r="O107" s="53">
        <f t="shared" si="38"/>
        <v>2</v>
      </c>
      <c r="P107" s="556" t="str">
        <f>'Module 2'!$AM98</f>
        <v/>
      </c>
      <c r="Q107" s="557" t="str">
        <f>'Module 2'!$AV98</f>
        <v/>
      </c>
    </row>
    <row r="108" spans="3:25" hidden="1" x14ac:dyDescent="0.25">
      <c r="G108" s="67"/>
      <c r="H108" s="67"/>
      <c r="N108" s="48"/>
      <c r="O108" s="53">
        <f t="shared" si="38"/>
        <v>3</v>
      </c>
      <c r="P108" s="556" t="str">
        <f>'Module 2'!$AM99</f>
        <v/>
      </c>
      <c r="Q108" s="557" t="str">
        <f>'Module 2'!$AV99</f>
        <v/>
      </c>
    </row>
    <row r="109" spans="3:25" hidden="1" x14ac:dyDescent="0.25">
      <c r="C109" s="66"/>
      <c r="D109" s="66"/>
      <c r="E109" s="66"/>
      <c r="N109" s="48"/>
      <c r="O109" s="53">
        <f t="shared" si="38"/>
        <v>4</v>
      </c>
      <c r="P109" s="556" t="str">
        <f>'Module 2'!$AM100</f>
        <v/>
      </c>
      <c r="Q109" s="557" t="str">
        <f>'Module 2'!$AV100</f>
        <v/>
      </c>
    </row>
    <row r="110" spans="3:25" hidden="1" x14ac:dyDescent="0.25">
      <c r="C110" s="66"/>
      <c r="E110" s="67"/>
      <c r="N110" s="48"/>
      <c r="O110" s="53">
        <f t="shared" si="38"/>
        <v>5</v>
      </c>
      <c r="P110" s="556" t="str">
        <f>'Module 2'!$AM101</f>
        <v/>
      </c>
      <c r="Q110" s="557" t="str">
        <f>'Module 2'!$AV101</f>
        <v/>
      </c>
    </row>
    <row r="111" spans="3:25" hidden="1" x14ac:dyDescent="0.25">
      <c r="C111" s="66"/>
      <c r="E111" s="103"/>
      <c r="N111" s="48"/>
      <c r="O111" s="53">
        <f t="shared" si="38"/>
        <v>6</v>
      </c>
      <c r="P111" s="556" t="str">
        <f>'Module 2'!$AM102</f>
        <v/>
      </c>
      <c r="Q111" s="557" t="str">
        <f>'Module 2'!$AV102</f>
        <v/>
      </c>
    </row>
    <row r="112" spans="3:25" hidden="1" x14ac:dyDescent="0.25">
      <c r="C112" s="66"/>
      <c r="E112" s="103"/>
      <c r="N112" s="48"/>
      <c r="O112" s="53">
        <f t="shared" si="38"/>
        <v>7</v>
      </c>
      <c r="P112" s="556" t="str">
        <f>'Module 2'!$AM103</f>
        <v/>
      </c>
      <c r="Q112" s="557" t="str">
        <f>'Module 2'!$AV103</f>
        <v/>
      </c>
    </row>
    <row r="113" spans="3:26" hidden="1" x14ac:dyDescent="0.25">
      <c r="C113" s="66"/>
      <c r="E113" s="103"/>
      <c r="N113" s="48"/>
      <c r="O113" s="53">
        <f t="shared" si="38"/>
        <v>8</v>
      </c>
      <c r="P113" s="556" t="str">
        <f>'Module 2'!$AM104</f>
        <v/>
      </c>
      <c r="Q113" s="557" t="str">
        <f>'Module 2'!$AV104</f>
        <v/>
      </c>
    </row>
    <row r="114" spans="3:26" hidden="1" x14ac:dyDescent="0.25">
      <c r="C114" s="66"/>
      <c r="E114" s="103"/>
      <c r="N114" s="48"/>
      <c r="O114" s="53">
        <f t="shared" si="38"/>
        <v>9</v>
      </c>
      <c r="P114" s="556" t="str">
        <f>'Module 2'!$AM105</f>
        <v/>
      </c>
      <c r="Q114" s="557" t="str">
        <f>'Module 2'!$AV105</f>
        <v/>
      </c>
    </row>
    <row r="115" spans="3:26" hidden="1" x14ac:dyDescent="0.25">
      <c r="C115" s="66"/>
      <c r="E115" s="103"/>
      <c r="N115" s="48"/>
      <c r="O115" s="53">
        <f t="shared" si="38"/>
        <v>10</v>
      </c>
      <c r="P115" s="556" t="str">
        <f>'Module 2'!$AM106</f>
        <v/>
      </c>
      <c r="Q115" s="557" t="str">
        <f>'Module 2'!$AV106</f>
        <v/>
      </c>
    </row>
    <row r="116" spans="3:26" hidden="1" x14ac:dyDescent="0.25">
      <c r="C116" s="66"/>
      <c r="E116" s="103"/>
    </row>
    <row r="117" spans="3:26" hidden="1" x14ac:dyDescent="0.25">
      <c r="C117" s="66"/>
      <c r="E117" s="103"/>
    </row>
    <row r="118" spans="3:26" hidden="1" x14ac:dyDescent="0.25">
      <c r="C118" s="66"/>
      <c r="E118" s="103"/>
    </row>
    <row r="119" spans="3:26" hidden="1" x14ac:dyDescent="0.25">
      <c r="C119" s="66"/>
      <c r="E119" s="103"/>
    </row>
    <row r="120" spans="3:26" hidden="1" x14ac:dyDescent="0.25">
      <c r="C120" s="66"/>
      <c r="E120" s="103"/>
    </row>
    <row r="121" spans="3:26" hidden="1" x14ac:dyDescent="0.25">
      <c r="C121" s="66"/>
      <c r="E121" s="56"/>
    </row>
    <row r="122" spans="3:26" hidden="1" x14ac:dyDescent="0.25">
      <c r="C122" s="66"/>
      <c r="E122" s="67"/>
    </row>
    <row r="123" spans="3:26" hidden="1" x14ac:dyDescent="0.25">
      <c r="C123" s="66"/>
      <c r="E123" s="103"/>
    </row>
    <row r="124" spans="3:26" hidden="1" x14ac:dyDescent="0.25">
      <c r="C124" s="66"/>
      <c r="E124" s="103"/>
    </row>
    <row r="125" spans="3:26" hidden="1" x14ac:dyDescent="0.25">
      <c r="L125"/>
    </row>
    <row r="126" spans="3:26" ht="50.1" hidden="1" customHeight="1" x14ac:dyDescent="0.35">
      <c r="C126" s="799" t="str">
        <f>O126</f>
        <v>Safeguard (b) - Transparent and effective national forest governance structures, taking into account national legislation and sovereignty.</v>
      </c>
      <c r="D126" s="799"/>
      <c r="E126" s="799"/>
      <c r="F126" s="799"/>
      <c r="G126" s="799"/>
      <c r="H126" s="799"/>
      <c r="I126" s="799"/>
      <c r="J126" s="799"/>
      <c r="L126"/>
      <c r="N126" s="86" t="s">
        <v>43</v>
      </c>
      <c r="O126" s="784" t="str">
        <f>CONCATENATE($P$14," - ",$Q$14)</f>
        <v>Safeguard (b) - Transparent and effective national forest governance structures, taking into account national legislation and sovereignty.</v>
      </c>
      <c r="P126" s="784"/>
      <c r="Q126" s="784"/>
      <c r="R126" s="784"/>
      <c r="S126" s="784"/>
      <c r="T126" s="784"/>
      <c r="U126" s="784"/>
      <c r="V126" s="784"/>
      <c r="Y126" s="10"/>
      <c r="Z126" s="36" t="s">
        <v>43</v>
      </c>
    </row>
    <row r="127" spans="3:26" hidden="1" x14ac:dyDescent="0.25"/>
    <row r="128" spans="3:26" ht="0.95" hidden="1" customHeight="1" x14ac:dyDescent="0.3">
      <c r="C128" s="7"/>
      <c r="D128" s="7"/>
      <c r="E128" s="7"/>
      <c r="F128" s="159"/>
      <c r="G128" s="159"/>
      <c r="H128" s="159"/>
      <c r="I128" s="159"/>
      <c r="J128" s="159"/>
      <c r="N128" s="7"/>
      <c r="O128" s="558" t="str">
        <f>$O$32</f>
        <v>How to use</v>
      </c>
      <c r="P128" s="523"/>
      <c r="Q128" s="523"/>
      <c r="R128" s="523"/>
      <c r="S128" s="523"/>
      <c r="T128" s="523"/>
    </row>
    <row r="129" spans="3:25" ht="0.95" hidden="1" customHeight="1" x14ac:dyDescent="0.3">
      <c r="C129" s="604"/>
      <c r="D129" s="604"/>
      <c r="E129" s="604"/>
      <c r="F129" s="604"/>
      <c r="G129" s="604"/>
      <c r="H129" s="604"/>
      <c r="I129" s="604"/>
      <c r="J129" s="604"/>
      <c r="N129" s="7"/>
      <c r="O129" s="528" t="s">
        <v>136</v>
      </c>
      <c r="P129" s="529"/>
      <c r="Q129" s="529"/>
      <c r="R129" s="529"/>
      <c r="S129" s="529"/>
      <c r="T129" s="529"/>
      <c r="Y129" s="7"/>
    </row>
    <row r="130" spans="3:25" ht="18.75" hidden="1" x14ac:dyDescent="0.3">
      <c r="L130"/>
      <c r="N130" s="7"/>
      <c r="O130" s="530"/>
      <c r="P130" s="529"/>
      <c r="Q130" s="529"/>
      <c r="R130" s="529"/>
      <c r="S130" s="529"/>
      <c r="T130" s="529"/>
      <c r="Y130" s="7"/>
    </row>
    <row r="131" spans="3:25" ht="18.75" hidden="1" x14ac:dyDescent="0.3">
      <c r="C131" s="7" t="str">
        <f>O131</f>
        <v>Guiding questions</v>
      </c>
      <c r="D131" s="7"/>
      <c r="E131" s="7"/>
      <c r="F131" s="160"/>
      <c r="G131" s="160"/>
      <c r="H131" s="160"/>
      <c r="I131" s="160"/>
      <c r="J131" s="160"/>
      <c r="K131" s="160"/>
      <c r="L131" s="57"/>
      <c r="M131" s="12"/>
      <c r="N131" s="7"/>
      <c r="O131" s="558" t="str">
        <f>$O$35</f>
        <v>Guiding questions</v>
      </c>
      <c r="P131" s="529"/>
      <c r="Q131" s="529"/>
      <c r="R131" s="529"/>
      <c r="S131" s="529"/>
      <c r="T131" s="529"/>
      <c r="Y131" s="7"/>
    </row>
    <row r="132" spans="3:25" hidden="1" x14ac:dyDescent="0.25">
      <c r="O132" s="525"/>
      <c r="P132" s="559" t="str">
        <f>$P$36</f>
        <v>ID</v>
      </c>
      <c r="Q132" s="559" t="str">
        <f>$Q$36</f>
        <v>G. QUESTIONS</v>
      </c>
      <c r="R132" s="559" t="str">
        <f>$R$36</f>
        <v>NOTES</v>
      </c>
      <c r="S132" s="559" t="str">
        <f>$S$36</f>
        <v>IF, AUTO Q</v>
      </c>
      <c r="T132" s="559" t="str">
        <f>$T$36</f>
        <v>IF, AUTO NOTES</v>
      </c>
      <c r="U132" s="559" t="str">
        <f>$U$36</f>
        <v>AUTO TEXT</v>
      </c>
      <c r="V132" s="559" t="str">
        <f>$V$36</f>
        <v>SORTED TEXT</v>
      </c>
      <c r="W132" s="36" t="s">
        <v>43</v>
      </c>
    </row>
    <row r="133" spans="3:25" ht="19.5" hidden="1" thickBot="1" x14ac:dyDescent="0.3">
      <c r="C133" s="208"/>
      <c r="D133" s="208"/>
      <c r="E133" s="208"/>
      <c r="F133" s="208"/>
      <c r="G133" s="208"/>
      <c r="H133" s="800" t="str">
        <f>$H$37</f>
        <v>Notes  (if any)</v>
      </c>
      <c r="I133" s="800"/>
      <c r="J133" s="801"/>
      <c r="K133" s="26"/>
      <c r="L133" s="26"/>
      <c r="N133" s="87" t="s">
        <v>43</v>
      </c>
      <c r="O133" s="525"/>
      <c r="P133" s="533">
        <v>0</v>
      </c>
      <c r="Q133" s="534" t="s">
        <v>43</v>
      </c>
      <c r="R133" s="534" t="s">
        <v>43</v>
      </c>
      <c r="S133" s="535" t="s">
        <v>43</v>
      </c>
      <c r="T133" s="535" t="s">
        <v>43</v>
      </c>
      <c r="U133" s="534" t="s">
        <v>43</v>
      </c>
      <c r="V133" s="536" t="str">
        <f t="array" ref="V133">IFERROR((IF(ROWS(V$133:V133)&gt;COUNTA(U:U),"",INDEX(U:U,SMALL(IF(U$133:U$148&lt;&gt;"",ROW(U$133:U$148)),ROWS(V$133:V133))))),"")</f>
        <v/>
      </c>
      <c r="W133" s="36" t="s">
        <v>43</v>
      </c>
    </row>
    <row r="134" spans="3:25" ht="30" hidden="1" customHeight="1" x14ac:dyDescent="0.25">
      <c r="C134" s="818" t="str">
        <f>O134</f>
        <v>1.       Are there policies, laws and regulations, or other measures in place (or planned) to:</v>
      </c>
      <c r="D134" s="819"/>
      <c r="E134" s="819"/>
      <c r="F134" s="819"/>
      <c r="G134" s="820"/>
      <c r="H134" s="802"/>
      <c r="I134" s="802"/>
      <c r="J134" s="803"/>
      <c r="K134" s="26"/>
      <c r="L134" s="26"/>
      <c r="N134" s="87" t="s">
        <v>43</v>
      </c>
      <c r="O134" s="388" t="s">
        <v>175</v>
      </c>
      <c r="P134" s="533">
        <v>1</v>
      </c>
      <c r="Q134" s="536" t="str">
        <f t="shared" ref="Q134:Q148" si="39">O134</f>
        <v>1.       Are there policies, laws and regulations, or other measures in place (or planned) to:</v>
      </c>
      <c r="R134" s="536" t="str">
        <f t="shared" ref="R134:R148" si="40">IF(H134=0,"",H134)</f>
        <v/>
      </c>
      <c r="S134" s="538" t="str">
        <f>IF(((COUNTIF(H135:H144,"*"))&gt;0),Q134,"")</f>
        <v/>
      </c>
      <c r="T134" s="537" t="str">
        <f t="shared" ref="T134:T148" si="41">IF(H134=0,"",R134)</f>
        <v/>
      </c>
      <c r="U134" s="539" t="str">
        <f>IF(S134="","",(S134))</f>
        <v/>
      </c>
      <c r="V134" s="536" t="str">
        <f t="array" ref="V134">IFERROR((IF(ROWS(V$133:V134)&gt;COUNTA(U:U),"",INDEX(U:U,SMALL(IF(U$133:U$148&lt;&gt;"",ROW(U$133:U$148)),ROWS(V$133:V134))))),"")</f>
        <v/>
      </c>
      <c r="W134" s="36" t="s">
        <v>43</v>
      </c>
    </row>
    <row r="135" spans="3:25" ht="30" hidden="1" customHeight="1" x14ac:dyDescent="0.25">
      <c r="C135" s="793" t="str">
        <f t="shared" ref="C135:C146" si="42">O135</f>
        <v>1.1.    Provide access to timely, relevant and usable information about REDD+ actions?</v>
      </c>
      <c r="D135" s="794"/>
      <c r="E135" s="794"/>
      <c r="F135" s="794"/>
      <c r="G135" s="795"/>
      <c r="H135" s="821"/>
      <c r="I135" s="822"/>
      <c r="J135" s="823"/>
      <c r="K135" s="26"/>
      <c r="L135" s="26"/>
      <c r="N135" s="87"/>
      <c r="O135" s="388" t="s">
        <v>223</v>
      </c>
      <c r="P135" s="533">
        <v>2</v>
      </c>
      <c r="Q135" s="536" t="str">
        <f t="shared" si="39"/>
        <v>1.1.    Provide access to timely, relevant and usable information about REDD+ actions?</v>
      </c>
      <c r="R135" s="536" t="str">
        <f t="shared" si="40"/>
        <v/>
      </c>
      <c r="S135" s="537" t="str">
        <f t="shared" ref="S135:S148" si="43">IF(H135=0,"",Q135)</f>
        <v/>
      </c>
      <c r="T135" s="537" t="str">
        <f t="shared" si="41"/>
        <v/>
      </c>
      <c r="U135" s="534" t="str">
        <f t="shared" ref="U135:U148" si="44">IF(S135="","",(S135&amp;" - NOTES:  "&amp;T135))</f>
        <v/>
      </c>
      <c r="V135" s="536" t="str">
        <f t="array" ref="V135">IFERROR((IF(ROWS(V$133:V135)&gt;COUNTA(U:U),"",INDEX(U:U,SMALL(IF(U$133:U$148&lt;&gt;"",ROW(U$133:U$148)),ROWS(V$133:V135))))),"")</f>
        <v/>
      </c>
      <c r="W135" s="36" t="s">
        <v>43</v>
      </c>
    </row>
    <row r="136" spans="3:25" ht="20.100000000000001" hidden="1" customHeight="1" x14ac:dyDescent="0.25">
      <c r="C136" s="793" t="str">
        <f t="shared" si="42"/>
        <v>1.2.    Establish information disclosure procedures?</v>
      </c>
      <c r="D136" s="794"/>
      <c r="E136" s="794"/>
      <c r="F136" s="794"/>
      <c r="G136" s="795"/>
      <c r="H136" s="821"/>
      <c r="I136" s="822"/>
      <c r="J136" s="823"/>
      <c r="K136" s="26"/>
      <c r="L136" s="26"/>
      <c r="N136" s="87"/>
      <c r="O136" s="388" t="s">
        <v>224</v>
      </c>
      <c r="P136" s="533">
        <v>3</v>
      </c>
      <c r="Q136" s="536" t="str">
        <f t="shared" si="39"/>
        <v>1.2.    Establish information disclosure procedures?</v>
      </c>
      <c r="R136" s="536" t="str">
        <f t="shared" si="40"/>
        <v/>
      </c>
      <c r="S136" s="537" t="str">
        <f t="shared" si="43"/>
        <v/>
      </c>
      <c r="T136" s="537" t="str">
        <f t="shared" si="41"/>
        <v/>
      </c>
      <c r="U136" s="534" t="str">
        <f t="shared" si="44"/>
        <v/>
      </c>
      <c r="V136" s="536" t="str">
        <f t="array" ref="V136">IFERROR((IF(ROWS(V$133:V136)&gt;COUNTA(U:U),"",INDEX(U:U,SMALL(IF(U$133:U$148&lt;&gt;"",ROW(U$133:U$148)),ROWS(V$133:V136))))),"")</f>
        <v/>
      </c>
      <c r="W136" s="36" t="s">
        <v>43</v>
      </c>
    </row>
    <row r="137" spans="3:25" ht="30" hidden="1" customHeight="1" x14ac:dyDescent="0.25">
      <c r="C137" s="793" t="str">
        <f t="shared" si="42"/>
        <v>1.3.    Undertake active dissemination through multiple and appropriate channels?</v>
      </c>
      <c r="D137" s="794"/>
      <c r="E137" s="794"/>
      <c r="F137" s="794"/>
      <c r="G137" s="795"/>
      <c r="H137" s="821"/>
      <c r="I137" s="822"/>
      <c r="J137" s="823"/>
      <c r="K137" s="26"/>
      <c r="L137" s="26"/>
      <c r="N137" s="87"/>
      <c r="O137" s="388" t="s">
        <v>350</v>
      </c>
      <c r="P137" s="533">
        <v>4</v>
      </c>
      <c r="Q137" s="536" t="str">
        <f t="shared" si="39"/>
        <v>1.3.    Undertake active dissemination through multiple and appropriate channels?</v>
      </c>
      <c r="R137" s="536" t="str">
        <f t="shared" si="40"/>
        <v/>
      </c>
      <c r="S137" s="537" t="str">
        <f t="shared" si="43"/>
        <v/>
      </c>
      <c r="T137" s="537" t="str">
        <f t="shared" si="41"/>
        <v/>
      </c>
      <c r="U137" s="534" t="str">
        <f t="shared" si="44"/>
        <v/>
      </c>
      <c r="V137" s="536" t="str">
        <f t="array" ref="V137">IFERROR((IF(ROWS(V$133:V137)&gt;COUNTA(U:U),"",INDEX(U:U,SMALL(IF(U$133:U$148&lt;&gt;"",ROW(U$133:U$148)),ROWS(V$133:V137))))),"")</f>
        <v/>
      </c>
      <c r="W137" s="36" t="s">
        <v>43</v>
      </c>
    </row>
    <row r="138" spans="3:25" ht="20.100000000000001" hidden="1" customHeight="1" x14ac:dyDescent="0.25">
      <c r="C138" s="793" t="str">
        <f t="shared" ref="C138" si="45">O138</f>
        <v>1.4.    Educate stakeholders about where to access this information?</v>
      </c>
      <c r="D138" s="794"/>
      <c r="E138" s="794"/>
      <c r="F138" s="794"/>
      <c r="G138" s="795"/>
      <c r="H138" s="821"/>
      <c r="I138" s="822"/>
      <c r="J138" s="823"/>
      <c r="K138" s="26"/>
      <c r="L138" s="26"/>
      <c r="N138" s="87"/>
      <c r="O138" s="388" t="s">
        <v>394</v>
      </c>
      <c r="P138" s="533">
        <v>5</v>
      </c>
      <c r="Q138" s="536" t="str">
        <f t="shared" si="39"/>
        <v>1.4.    Educate stakeholders about where to access this information?</v>
      </c>
      <c r="R138" s="536" t="str">
        <f t="shared" si="40"/>
        <v/>
      </c>
      <c r="S138" s="537" t="str">
        <f t="shared" si="43"/>
        <v/>
      </c>
      <c r="T138" s="537" t="str">
        <f t="shared" si="41"/>
        <v/>
      </c>
      <c r="U138" s="534" t="str">
        <f t="shared" si="44"/>
        <v/>
      </c>
      <c r="V138" s="536" t="str">
        <f t="array" ref="V138">IFERROR((IF(ROWS(V$133:V138)&gt;COUNTA(U:U),"",INDEX(U:U,SMALL(IF(U$133:U$148&lt;&gt;"",ROW(U$133:U$148)),ROWS(V$133:V138))))),"")</f>
        <v/>
      </c>
      <c r="W138" s="36" t="s">
        <v>43</v>
      </c>
    </row>
    <row r="139" spans="3:25" ht="30" hidden="1" customHeight="1" x14ac:dyDescent="0.25">
      <c r="C139" s="793" t="str">
        <f t="shared" si="42"/>
        <v>1.5.    Designate focal points within REDD+ agencies who are responsible and accountable for sharing information effectively?</v>
      </c>
      <c r="D139" s="794"/>
      <c r="E139" s="794"/>
      <c r="F139" s="794"/>
      <c r="G139" s="795"/>
      <c r="H139" s="821"/>
      <c r="I139" s="822"/>
      <c r="J139" s="823"/>
      <c r="K139" s="26"/>
      <c r="L139" s="26"/>
      <c r="N139" s="87"/>
      <c r="O139" s="388" t="s">
        <v>395</v>
      </c>
      <c r="P139" s="533">
        <v>6</v>
      </c>
      <c r="Q139" s="536" t="str">
        <f t="shared" si="39"/>
        <v>1.5.    Designate focal points within REDD+ agencies who are responsible and accountable for sharing information effectively?</v>
      </c>
      <c r="R139" s="536" t="str">
        <f t="shared" si="40"/>
        <v/>
      </c>
      <c r="S139" s="537" t="str">
        <f t="shared" si="43"/>
        <v/>
      </c>
      <c r="T139" s="537" t="str">
        <f t="shared" si="41"/>
        <v/>
      </c>
      <c r="U139" s="534" t="str">
        <f t="shared" si="44"/>
        <v/>
      </c>
      <c r="V139" s="536" t="str">
        <f t="array" ref="V139">IFERROR((IF(ROWS(V$133:V139)&gt;COUNTA(U:U),"",INDEX(U:U,SMALL(IF(U$133:U$148&lt;&gt;"",ROW(U$133:U$148)),ROWS(V$133:V139))))),"")</f>
        <v/>
      </c>
      <c r="W139" s="36" t="s">
        <v>43</v>
      </c>
    </row>
    <row r="140" spans="3:25" ht="45" hidden="1" customHeight="1" x14ac:dyDescent="0.25">
      <c r="C140" s="793" t="str">
        <f t="shared" si="42"/>
        <v>1.6.    Establish organizational decision making structures, with description of the principles that guide decisions and a clear timetable for decision making processes?</v>
      </c>
      <c r="D140" s="794"/>
      <c r="E140" s="794"/>
      <c r="F140" s="794"/>
      <c r="G140" s="795"/>
      <c r="H140" s="821"/>
      <c r="I140" s="822"/>
      <c r="J140" s="823"/>
      <c r="K140" s="26"/>
      <c r="L140" s="26"/>
      <c r="N140" s="87"/>
      <c r="O140" s="388" t="s">
        <v>396</v>
      </c>
      <c r="P140" s="533">
        <v>7</v>
      </c>
      <c r="Q140" s="536" t="str">
        <f t="shared" si="39"/>
        <v>1.6.    Establish organizational decision making structures, with description of the principles that guide decisions and a clear timetable for decision making processes?</v>
      </c>
      <c r="R140" s="536" t="str">
        <f t="shared" si="40"/>
        <v/>
      </c>
      <c r="S140" s="537" t="str">
        <f t="shared" si="43"/>
        <v/>
      </c>
      <c r="T140" s="537" t="str">
        <f t="shared" si="41"/>
        <v/>
      </c>
      <c r="U140" s="534" t="str">
        <f t="shared" si="44"/>
        <v/>
      </c>
      <c r="V140" s="536" t="str">
        <f t="array" ref="V140">IFERROR((IF(ROWS(V$133:V140)&gt;COUNTA(U:U),"",INDEX(U:U,SMALL(IF(U$133:U$148&lt;&gt;"",ROW(U$133:U$148)),ROWS(V$133:V140))))),"")</f>
        <v/>
      </c>
      <c r="W140" s="36" t="s">
        <v>43</v>
      </c>
    </row>
    <row r="141" spans="3:25" ht="45" hidden="1" customHeight="1" x14ac:dyDescent="0.25">
      <c r="C141" s="793" t="str">
        <f t="shared" si="42"/>
        <v>1.7.    Evaluate the effectiveness of REDD+ actions on a regular basis, in consultation with stakeholders, and release evaluation results on a regular basis?</v>
      </c>
      <c r="D141" s="794"/>
      <c r="E141" s="794"/>
      <c r="F141" s="794"/>
      <c r="G141" s="795"/>
      <c r="H141" s="821"/>
      <c r="I141" s="822"/>
      <c r="J141" s="823"/>
      <c r="K141" s="26"/>
      <c r="L141" s="26"/>
      <c r="N141" s="87"/>
      <c r="O141" s="388" t="s">
        <v>397</v>
      </c>
      <c r="P141" s="533">
        <v>8</v>
      </c>
      <c r="Q141" s="536" t="str">
        <f t="shared" si="39"/>
        <v>1.7.    Evaluate the effectiveness of REDD+ actions on a regular basis, in consultation with stakeholders, and release evaluation results on a regular basis?</v>
      </c>
      <c r="R141" s="536" t="str">
        <f t="shared" si="40"/>
        <v/>
      </c>
      <c r="S141" s="537" t="str">
        <f t="shared" si="43"/>
        <v/>
      </c>
      <c r="T141" s="537" t="str">
        <f t="shared" si="41"/>
        <v/>
      </c>
      <c r="U141" s="534" t="str">
        <f t="shared" si="44"/>
        <v/>
      </c>
      <c r="V141" s="536" t="str">
        <f t="array" ref="V141">IFERROR((IF(ROWS(V$133:V141)&gt;COUNTA(U:U),"",INDEX(U:U,SMALL(IF(U$133:U$148&lt;&gt;"",ROW(U$133:U$148)),ROWS(V$133:V141))))),"")</f>
        <v/>
      </c>
      <c r="W141" s="36" t="s">
        <v>43</v>
      </c>
    </row>
    <row r="142" spans="3:25" ht="30" hidden="1" customHeight="1" x14ac:dyDescent="0.25">
      <c r="C142" s="793" t="str">
        <f t="shared" ref="C142" si="46">O142</f>
        <v>1.8.    Include or propose approaches to ensure the accountability of bodies representing stakeholders?</v>
      </c>
      <c r="D142" s="794"/>
      <c r="E142" s="794"/>
      <c r="F142" s="794"/>
      <c r="G142" s="795"/>
      <c r="H142" s="821"/>
      <c r="I142" s="822"/>
      <c r="J142" s="823"/>
      <c r="K142" s="26"/>
      <c r="L142" s="26"/>
      <c r="N142" s="87"/>
      <c r="O142" s="388" t="s">
        <v>398</v>
      </c>
      <c r="P142" s="533">
        <v>9</v>
      </c>
      <c r="Q142" s="536" t="str">
        <f t="shared" si="39"/>
        <v>1.8.    Include or propose approaches to ensure the accountability of bodies representing stakeholders?</v>
      </c>
      <c r="R142" s="536" t="str">
        <f t="shared" si="40"/>
        <v/>
      </c>
      <c r="S142" s="537" t="str">
        <f t="shared" si="43"/>
        <v/>
      </c>
      <c r="T142" s="537" t="str">
        <f t="shared" si="41"/>
        <v/>
      </c>
      <c r="U142" s="534" t="str">
        <f t="shared" si="44"/>
        <v/>
      </c>
      <c r="V142" s="536" t="str">
        <f t="array" ref="V142">IFERROR((IF(ROWS(V$133:V142)&gt;COUNTA(U:U),"",INDEX(U:U,SMALL(IF(U$133:U$148&lt;&gt;"",ROW(U$133:U$148)),ROWS(V$133:V142))))),"")</f>
        <v/>
      </c>
      <c r="W142" s="36" t="s">
        <v>43</v>
      </c>
    </row>
    <row r="143" spans="3:25" ht="30" hidden="1" customHeight="1" x14ac:dyDescent="0.25">
      <c r="C143" s="793" t="str">
        <f t="shared" si="42"/>
        <v>1.9.    Prevent, detect and sanction abuses of power and corruption in the implementation of REDD+ actions?</v>
      </c>
      <c r="D143" s="794"/>
      <c r="E143" s="794"/>
      <c r="F143" s="794"/>
      <c r="G143" s="795"/>
      <c r="H143" s="821"/>
      <c r="I143" s="822"/>
      <c r="J143" s="823"/>
      <c r="K143" s="26"/>
      <c r="L143" s="26"/>
      <c r="N143" s="87"/>
      <c r="O143" s="388" t="s">
        <v>399</v>
      </c>
      <c r="P143" s="533">
        <v>10</v>
      </c>
      <c r="Q143" s="536" t="str">
        <f t="shared" si="39"/>
        <v>1.9.    Prevent, detect and sanction abuses of power and corruption in the implementation of REDD+ actions?</v>
      </c>
      <c r="R143" s="536" t="str">
        <f t="shared" si="40"/>
        <v/>
      </c>
      <c r="S143" s="537" t="str">
        <f t="shared" si="43"/>
        <v/>
      </c>
      <c r="T143" s="537" t="str">
        <f t="shared" si="41"/>
        <v/>
      </c>
      <c r="U143" s="534" t="str">
        <f t="shared" si="44"/>
        <v/>
      </c>
      <c r="V143" s="536" t="str">
        <f t="array" ref="V143">IFERROR((IF(ROWS(V$133:V143)&gt;COUNTA(U:U),"",INDEX(U:U,SMALL(IF(U$133:U$148&lt;&gt;"",ROW(U$133:U$148)),ROWS(V$133:V143))))),"")</f>
        <v/>
      </c>
      <c r="W143" s="36" t="s">
        <v>43</v>
      </c>
    </row>
    <row r="144" spans="3:25" ht="45" hidden="1" customHeight="1" thickBot="1" x14ac:dyDescent="0.3">
      <c r="C144" s="835" t="str">
        <f t="shared" si="42"/>
        <v>1.10.Promote gender equality and the empowerment of women while seeking to reduce gender inequalities in access to and control over resources and the benefits of development?</v>
      </c>
      <c r="D144" s="836"/>
      <c r="E144" s="836"/>
      <c r="F144" s="836"/>
      <c r="G144" s="837"/>
      <c r="H144" s="830"/>
      <c r="I144" s="831"/>
      <c r="J144" s="832"/>
      <c r="K144" s="26"/>
      <c r="L144" s="26"/>
      <c r="N144" s="87"/>
      <c r="O144" s="388" t="s">
        <v>400</v>
      </c>
      <c r="P144" s="533">
        <v>11</v>
      </c>
      <c r="Q144" s="536" t="str">
        <f t="shared" si="39"/>
        <v>1.10.Promote gender equality and the empowerment of women while seeking to reduce gender inequalities in access to and control over resources and the benefits of development?</v>
      </c>
      <c r="R144" s="536" t="str">
        <f t="shared" si="40"/>
        <v/>
      </c>
      <c r="S144" s="537" t="str">
        <f t="shared" si="43"/>
        <v/>
      </c>
      <c r="T144" s="537" t="str">
        <f t="shared" si="41"/>
        <v/>
      </c>
      <c r="U144" s="534" t="str">
        <f t="shared" si="44"/>
        <v/>
      </c>
      <c r="V144" s="536" t="str">
        <f t="array" ref="V144">IFERROR((IF(ROWS(V$133:V144)&gt;COUNTA(U:U),"",INDEX(U:U,SMALL(IF(U$133:U$148&lt;&gt;"",ROW(U$133:U$148)),ROWS(V$133:V144))))),"")</f>
        <v/>
      </c>
      <c r="W144" s="36" t="s">
        <v>43</v>
      </c>
    </row>
    <row r="145" spans="3:26" ht="45" hidden="1" customHeight="1" thickBot="1" x14ac:dyDescent="0.3">
      <c r="C145" s="796" t="str">
        <f>O145</f>
        <v>2.       How appropriate has been the level of transparency and consultations in the development and implementation of these measures policies, laws and regulations?</v>
      </c>
      <c r="D145" s="797"/>
      <c r="E145" s="797"/>
      <c r="F145" s="797"/>
      <c r="G145" s="798"/>
      <c r="H145" s="827"/>
      <c r="I145" s="828"/>
      <c r="J145" s="829"/>
      <c r="K145" s="26"/>
      <c r="L145" s="26"/>
      <c r="N145" s="87"/>
      <c r="O145" s="388" t="s">
        <v>225</v>
      </c>
      <c r="P145" s="533">
        <v>12</v>
      </c>
      <c r="Q145" s="536" t="str">
        <f t="shared" si="39"/>
        <v>2.       How appropriate has been the level of transparency and consultations in the development and implementation of these measures policies, laws and regulations?</v>
      </c>
      <c r="R145" s="536" t="str">
        <f t="shared" si="40"/>
        <v/>
      </c>
      <c r="S145" s="537" t="str">
        <f t="shared" si="43"/>
        <v/>
      </c>
      <c r="T145" s="537" t="str">
        <f t="shared" si="41"/>
        <v/>
      </c>
      <c r="U145" s="534" t="str">
        <f t="shared" si="44"/>
        <v/>
      </c>
      <c r="V145" s="536" t="str">
        <f t="array" ref="V145">IFERROR((IF(ROWS(V$133:V145)&gt;COUNTA(U:U),"",INDEX(U:U,SMALL(IF(U$133:U$148&lt;&gt;"",ROW(U$133:U$148)),ROWS(V$133:V145))))),"")</f>
        <v/>
      </c>
      <c r="W145" s="36" t="s">
        <v>43</v>
      </c>
    </row>
    <row r="146" spans="3:26" ht="20.100000000000001" hidden="1" customHeight="1" thickBot="1" x14ac:dyDescent="0.3">
      <c r="C146" s="833" t="str">
        <f t="shared" si="42"/>
        <v>3.       How accessible, predictable, equitable are each of these policies?</v>
      </c>
      <c r="D146" s="834"/>
      <c r="E146" s="834"/>
      <c r="F146" s="834"/>
      <c r="G146" s="834"/>
      <c r="H146" s="827"/>
      <c r="I146" s="828"/>
      <c r="J146" s="829"/>
      <c r="K146" s="26"/>
      <c r="L146" s="26"/>
      <c r="N146" s="87"/>
      <c r="O146" s="388" t="s">
        <v>226</v>
      </c>
      <c r="P146" s="533">
        <v>13</v>
      </c>
      <c r="Q146" s="536" t="str">
        <f t="shared" si="39"/>
        <v>3.       How accessible, predictable, equitable are each of these policies?</v>
      </c>
      <c r="R146" s="536" t="str">
        <f t="shared" si="40"/>
        <v/>
      </c>
      <c r="S146" s="537" t="str">
        <f t="shared" si="43"/>
        <v/>
      </c>
      <c r="T146" s="537" t="str">
        <f t="shared" si="41"/>
        <v/>
      </c>
      <c r="U146" s="534" t="str">
        <f t="shared" si="44"/>
        <v/>
      </c>
      <c r="V146" s="536" t="str">
        <f t="array" ref="V146">IFERROR((IF(ROWS(V$133:V146)&gt;COUNTA(U:U),"",INDEX(U:U,SMALL(IF(U$133:U$148&lt;&gt;"",ROW(U$133:U$148)),ROWS(V$133:V146))))),"")</f>
        <v/>
      </c>
      <c r="W146" s="36" t="s">
        <v>43</v>
      </c>
    </row>
    <row r="147" spans="3:26" ht="20.100000000000001" hidden="1" customHeight="1" thickBot="1" x14ac:dyDescent="0.3">
      <c r="C147" s="833" t="str">
        <f>O147</f>
        <v>4.       Are the capacities to implement these policies appropriately envisaged?</v>
      </c>
      <c r="D147" s="834"/>
      <c r="E147" s="834"/>
      <c r="F147" s="834"/>
      <c r="G147" s="834"/>
      <c r="H147" s="827"/>
      <c r="I147" s="828"/>
      <c r="J147" s="829"/>
      <c r="K147" s="26"/>
      <c r="L147" s="26"/>
      <c r="N147" s="87"/>
      <c r="O147" s="388" t="s">
        <v>227</v>
      </c>
      <c r="P147" s="533">
        <v>14</v>
      </c>
      <c r="Q147" s="536" t="str">
        <f t="shared" si="39"/>
        <v>4.       Are the capacities to implement these policies appropriately envisaged?</v>
      </c>
      <c r="R147" s="536" t="str">
        <f t="shared" si="40"/>
        <v/>
      </c>
      <c r="S147" s="537" t="str">
        <f t="shared" si="43"/>
        <v/>
      </c>
      <c r="T147" s="537" t="str">
        <f t="shared" si="41"/>
        <v/>
      </c>
      <c r="U147" s="534" t="str">
        <f t="shared" si="44"/>
        <v/>
      </c>
      <c r="V147" s="536" t="str">
        <f t="array" ref="V147">IFERROR((IF(ROWS(V$133:V147)&gt;COUNTA(U:U),"",INDEX(U:U,SMALL(IF(U$133:U$148&lt;&gt;"",ROW(U$133:U$148)),ROWS(V$133:V147))))),"")</f>
        <v/>
      </c>
      <c r="W147" s="36" t="s">
        <v>43</v>
      </c>
    </row>
    <row r="148" spans="3:26" ht="20.100000000000001" hidden="1" customHeight="1" thickBot="1" x14ac:dyDescent="0.3">
      <c r="C148" s="833" t="str">
        <f>O148</f>
        <v>5.       Are there plans to monitor their effective applications?</v>
      </c>
      <c r="D148" s="834"/>
      <c r="E148" s="834"/>
      <c r="F148" s="834"/>
      <c r="G148" s="834"/>
      <c r="H148" s="827"/>
      <c r="I148" s="828"/>
      <c r="J148" s="829"/>
      <c r="K148" s="26"/>
      <c r="L148" s="26"/>
      <c r="N148" s="87"/>
      <c r="O148" s="388" t="s">
        <v>228</v>
      </c>
      <c r="P148" s="533">
        <v>15</v>
      </c>
      <c r="Q148" s="536" t="str">
        <f t="shared" si="39"/>
        <v>5.       Are there plans to monitor their effective applications?</v>
      </c>
      <c r="R148" s="536" t="str">
        <f t="shared" si="40"/>
        <v/>
      </c>
      <c r="S148" s="537" t="str">
        <f t="shared" si="43"/>
        <v/>
      </c>
      <c r="T148" s="537" t="str">
        <f t="shared" si="41"/>
        <v/>
      </c>
      <c r="U148" s="534" t="str">
        <f t="shared" si="44"/>
        <v/>
      </c>
      <c r="V148" s="536" t="str">
        <f t="array" ref="V148">IFERROR((IF(ROWS(V$133:V148)&gt;COUNTA(U:U),"",INDEX(U:U,SMALL(IF(U$133:U$148&lt;&gt;"",ROW(U$133:U$148)),ROWS(V$133:V148))))),"")</f>
        <v/>
      </c>
      <c r="W148" s="36" t="s">
        <v>43</v>
      </c>
    </row>
    <row r="149" spans="3:26" ht="39.950000000000003" hidden="1" customHeight="1" x14ac:dyDescent="0.25">
      <c r="C149" s="295"/>
      <c r="D149" s="240"/>
      <c r="E149" s="240"/>
      <c r="F149" s="240"/>
      <c r="G149" s="240"/>
      <c r="H149" s="240"/>
      <c r="I149" s="240"/>
      <c r="J149" s="240"/>
      <c r="K149" s="240"/>
      <c r="L149" s="240"/>
      <c r="O149" s="560" t="str">
        <f>$O$58</f>
        <v>Click on the "-" icon on the left to minimize the view.</v>
      </c>
      <c r="T149" s="561"/>
      <c r="Z149" s="36"/>
    </row>
    <row r="150" spans="3:26" ht="15" hidden="1" customHeight="1" x14ac:dyDescent="0.25">
      <c r="C150" s="294"/>
      <c r="D150" s="130"/>
      <c r="E150" s="130"/>
      <c r="F150" s="130"/>
      <c r="G150" s="130"/>
      <c r="H150" s="130"/>
      <c r="I150" s="130"/>
      <c r="J150" s="130"/>
      <c r="K150" s="130"/>
      <c r="L150" s="130"/>
      <c r="O150" s="560" t="str">
        <f>$O$59</f>
        <v>Click on the "+" icon on the left to extend the view and go through the guiding questions.</v>
      </c>
    </row>
    <row r="151" spans="3:26" hidden="1" x14ac:dyDescent="0.25">
      <c r="C151" s="64"/>
      <c r="D151" s="64"/>
      <c r="E151" s="64"/>
      <c r="F151" s="64"/>
      <c r="G151" s="64"/>
      <c r="H151" s="64"/>
      <c r="I151" s="64"/>
      <c r="J151" s="64"/>
      <c r="K151" s="64"/>
      <c r="L151" s="64"/>
    </row>
    <row r="152" spans="3:26" hidden="1" x14ac:dyDescent="0.25">
      <c r="C152" s="159"/>
      <c r="D152" s="159"/>
      <c r="E152" s="159"/>
      <c r="F152" s="160"/>
      <c r="G152" s="160"/>
      <c r="H152" s="160"/>
      <c r="I152" s="160"/>
      <c r="J152" s="160"/>
      <c r="K152" s="160"/>
      <c r="L152" s="57"/>
      <c r="O152" s="471"/>
      <c r="P152" s="523"/>
      <c r="Q152" s="540"/>
      <c r="R152" s="540"/>
      <c r="S152" s="540"/>
      <c r="T152" s="540"/>
      <c r="U152" s="540"/>
      <c r="V152" s="540"/>
      <c r="W152" s="309"/>
      <c r="X152" s="325"/>
      <c r="Y152" s="34"/>
    </row>
    <row r="153" spans="3:26" ht="15.75" hidden="1" x14ac:dyDescent="0.25">
      <c r="C153" s="815" t="str">
        <f>O153</f>
        <v>Table 3:  Relevant PLR related to Safeguard (b) - Transparent, effective forest governance and sovereignty.</v>
      </c>
      <c r="D153" s="815"/>
      <c r="E153" s="815"/>
      <c r="F153" s="815"/>
      <c r="G153" s="815"/>
      <c r="H153" s="815"/>
      <c r="I153" s="815"/>
      <c r="J153" s="815"/>
      <c r="O153" s="541" t="str">
        <f>CONCATENATE($O$26,$P$26,$S$14)</f>
        <v>Table 3:  Relevant PLR related to Safeguard (b) - Transparent, effective forest governance and sovereignty.</v>
      </c>
      <c r="P153" s="542"/>
      <c r="Y153" s="34"/>
    </row>
    <row r="154" spans="3:26" hidden="1" x14ac:dyDescent="0.25">
      <c r="L154"/>
    </row>
    <row r="155" spans="3:26" ht="72.75" hidden="1" customHeight="1" x14ac:dyDescent="0.25">
      <c r="O155" s="340">
        <v>1</v>
      </c>
    </row>
    <row r="156" spans="3:26" hidden="1" x14ac:dyDescent="0.25"/>
    <row r="157" spans="3:26" ht="24" hidden="1" customHeight="1" x14ac:dyDescent="0.25">
      <c r="C157" s="145"/>
      <c r="D157" s="146" t="str">
        <f>P157</f>
        <v>Description</v>
      </c>
      <c r="E157" s="146" t="str">
        <f t="shared" ref="E157:F157" si="47">Q157</f>
        <v>Qty.</v>
      </c>
      <c r="F157" s="146" t="str">
        <f t="shared" si="47"/>
        <v>PLRs relevant to this benefit</v>
      </c>
      <c r="G157" s="161" t="str">
        <f>S157</f>
        <v>How does this PLR cover this benefit?</v>
      </c>
      <c r="H157" s="161" t="str">
        <f>T157</f>
        <v>How effectively the PLR is being implemented?</v>
      </c>
      <c r="I157" s="161" t="str">
        <f>U157</f>
        <v>Conflicting PLRs?</v>
      </c>
      <c r="J157" s="161" t="str">
        <f>V157</f>
        <v>Identified Gaps</v>
      </c>
      <c r="O157" s="562"/>
      <c r="P157" s="563" t="str">
        <f>P$66</f>
        <v>Description</v>
      </c>
      <c r="Q157" s="563" t="str">
        <f t="shared" ref="Q157:U157" si="48">Q$66</f>
        <v>Qty.</v>
      </c>
      <c r="R157" s="563" t="str">
        <f t="shared" si="48"/>
        <v>PLRs relevant to this benefit</v>
      </c>
      <c r="S157" s="563" t="str">
        <f t="shared" si="48"/>
        <v>How does this PLR cover this benefit?</v>
      </c>
      <c r="T157" s="563" t="str">
        <f t="shared" si="48"/>
        <v>How effectively the PLR is being implemented?</v>
      </c>
      <c r="U157" s="563" t="str">
        <f t="shared" si="48"/>
        <v>Conflicting PLRs?</v>
      </c>
      <c r="V157" s="563" t="str">
        <f>V$66</f>
        <v>Identified Gaps</v>
      </c>
    </row>
    <row r="158" spans="3:26" ht="76.5" hidden="1" x14ac:dyDescent="0.25">
      <c r="C158" s="235" t="str">
        <f>O158</f>
        <v>EXAMPLE</v>
      </c>
      <c r="D158" s="235" t="str">
        <f>P158</f>
        <v>If tender process for plantation concession is done transparently, can favor easier monitoring due to smaller number of concessions.</v>
      </c>
      <c r="E158" s="235">
        <f t="shared" ref="E158:I158" si="49">Q158</f>
        <v>1</v>
      </c>
      <c r="F158" s="235" t="str">
        <f t="shared" si="49"/>
        <v>Ministry regulation and system to grant concessions.</v>
      </c>
      <c r="G158" s="235" t="str">
        <f t="shared" si="49"/>
        <v>Covers concessions at national level, but not at provincials and district levels.</v>
      </c>
      <c r="H158" s="235" t="str">
        <f t="shared" si="49"/>
        <v>When polled, 60% of users expressed satisfaction.</v>
      </c>
      <c r="I158" s="235" t="str">
        <f t="shared" si="49"/>
        <v>No.</v>
      </c>
      <c r="J158" s="235" t="str">
        <f>V158</f>
        <v>PLR could be more effective if provincial and district level processes were integrated with national level.</v>
      </c>
      <c r="O158" s="564" t="str">
        <f>$O$67</f>
        <v>EXAMPLE</v>
      </c>
      <c r="P158" s="565" t="s">
        <v>294</v>
      </c>
      <c r="Q158" s="565">
        <v>1</v>
      </c>
      <c r="R158" s="565" t="s">
        <v>295</v>
      </c>
      <c r="S158" s="565" t="s">
        <v>296</v>
      </c>
      <c r="T158" s="565" t="s">
        <v>297</v>
      </c>
      <c r="U158" s="565" t="s">
        <v>143</v>
      </c>
      <c r="V158" s="565" t="s">
        <v>298</v>
      </c>
    </row>
    <row r="159" spans="3:26" hidden="1" x14ac:dyDescent="0.25">
      <c r="C159" s="217" t="str">
        <f>O159</f>
        <v>Benefits</v>
      </c>
      <c r="D159" s="576"/>
      <c r="E159" s="230"/>
      <c r="F159" s="230"/>
      <c r="G159" s="230"/>
      <c r="H159" s="230"/>
      <c r="I159" s="230"/>
      <c r="J159" s="230"/>
      <c r="O159" s="566" t="str">
        <f>$O$68</f>
        <v>Benefits</v>
      </c>
      <c r="P159" s="548" t="str">
        <f t="shared" ref="P159:P164" si="50">IF(D159=0,"",D159)</f>
        <v/>
      </c>
      <c r="Q159" s="548" t="str">
        <f t="shared" ref="Q159:Q169" si="51">IF(E159=0,"",E159)</f>
        <v/>
      </c>
      <c r="R159" s="548" t="str">
        <f t="shared" ref="R159:R169" si="52">IF(F159=0,"",F159)</f>
        <v/>
      </c>
      <c r="S159" s="548" t="str">
        <f t="shared" ref="S159:S169" si="53">IF(G159=0,"",G159)</f>
        <v/>
      </c>
      <c r="T159" s="548" t="str">
        <f t="shared" ref="T159:T169" si="54">IF(H159=0,"",H159)</f>
        <v/>
      </c>
      <c r="U159" s="548" t="str">
        <f t="shared" ref="U159:U169" si="55">IF(I159=0,"",I159)</f>
        <v/>
      </c>
      <c r="V159" s="548" t="str">
        <f t="shared" ref="V159:V170" si="56">IF(J159=0,"",J159)</f>
        <v/>
      </c>
    </row>
    <row r="160" spans="3:26" hidden="1" x14ac:dyDescent="0.25">
      <c r="C160" s="142"/>
      <c r="D160" s="576"/>
      <c r="E160" s="230"/>
      <c r="F160" s="230"/>
      <c r="G160" s="230"/>
      <c r="H160" s="230"/>
      <c r="I160" s="230"/>
      <c r="J160" s="230"/>
      <c r="O160" s="567"/>
      <c r="P160" s="548" t="str">
        <f t="shared" si="50"/>
        <v/>
      </c>
      <c r="Q160" s="548" t="str">
        <f t="shared" si="51"/>
        <v/>
      </c>
      <c r="R160" s="548" t="str">
        <f t="shared" si="52"/>
        <v/>
      </c>
      <c r="S160" s="548" t="str">
        <f t="shared" si="53"/>
        <v/>
      </c>
      <c r="T160" s="548" t="str">
        <f t="shared" si="54"/>
        <v/>
      </c>
      <c r="U160" s="548" t="str">
        <f t="shared" si="55"/>
        <v/>
      </c>
      <c r="V160" s="548" t="str">
        <f t="shared" si="56"/>
        <v/>
      </c>
    </row>
    <row r="161" spans="3:22" hidden="1" x14ac:dyDescent="0.25">
      <c r="C161" s="142"/>
      <c r="D161" s="576"/>
      <c r="E161" s="230"/>
      <c r="F161" s="230"/>
      <c r="G161" s="230"/>
      <c r="H161" s="230"/>
      <c r="I161" s="230"/>
      <c r="J161" s="230"/>
      <c r="O161" s="567"/>
      <c r="P161" s="548" t="str">
        <f t="shared" si="50"/>
        <v/>
      </c>
      <c r="Q161" s="548" t="str">
        <f t="shared" si="51"/>
        <v/>
      </c>
      <c r="R161" s="548" t="str">
        <f t="shared" si="52"/>
        <v/>
      </c>
      <c r="S161" s="548" t="str">
        <f t="shared" si="53"/>
        <v/>
      </c>
      <c r="T161" s="548" t="str">
        <f t="shared" si="54"/>
        <v/>
      </c>
      <c r="U161" s="548" t="str">
        <f t="shared" si="55"/>
        <v/>
      </c>
      <c r="V161" s="548" t="str">
        <f t="shared" si="56"/>
        <v/>
      </c>
    </row>
    <row r="162" spans="3:22" hidden="1" x14ac:dyDescent="0.25">
      <c r="C162" s="142"/>
      <c r="D162" s="576"/>
      <c r="E162" s="230"/>
      <c r="F162" s="230"/>
      <c r="G162" s="230"/>
      <c r="H162" s="230"/>
      <c r="I162" s="230"/>
      <c r="J162" s="230"/>
      <c r="O162" s="567"/>
      <c r="P162" s="548" t="str">
        <f t="shared" si="50"/>
        <v/>
      </c>
      <c r="Q162" s="548" t="str">
        <f t="shared" si="51"/>
        <v/>
      </c>
      <c r="R162" s="548" t="str">
        <f t="shared" si="52"/>
        <v/>
      </c>
      <c r="S162" s="548" t="str">
        <f t="shared" si="53"/>
        <v/>
      </c>
      <c r="T162" s="548" t="str">
        <f t="shared" si="54"/>
        <v/>
      </c>
      <c r="U162" s="548" t="str">
        <f t="shared" si="55"/>
        <v/>
      </c>
      <c r="V162" s="548" t="str">
        <f t="shared" si="56"/>
        <v/>
      </c>
    </row>
    <row r="163" spans="3:22" hidden="1" x14ac:dyDescent="0.25">
      <c r="C163" s="142"/>
      <c r="D163" s="576"/>
      <c r="E163" s="230"/>
      <c r="F163" s="230"/>
      <c r="G163" s="230"/>
      <c r="H163" s="230"/>
      <c r="I163" s="230"/>
      <c r="J163" s="230"/>
      <c r="O163" s="567"/>
      <c r="P163" s="548" t="str">
        <f t="shared" si="50"/>
        <v/>
      </c>
      <c r="Q163" s="548" t="str">
        <f t="shared" si="51"/>
        <v/>
      </c>
      <c r="R163" s="548" t="str">
        <f t="shared" si="52"/>
        <v/>
      </c>
      <c r="S163" s="548" t="str">
        <f t="shared" si="53"/>
        <v/>
      </c>
      <c r="T163" s="548" t="str">
        <f t="shared" si="54"/>
        <v/>
      </c>
      <c r="U163" s="548" t="str">
        <f t="shared" si="55"/>
        <v/>
      </c>
      <c r="V163" s="548" t="str">
        <f t="shared" si="56"/>
        <v/>
      </c>
    </row>
    <row r="164" spans="3:22" hidden="1" x14ac:dyDescent="0.25">
      <c r="C164" s="142"/>
      <c r="D164" s="576"/>
      <c r="E164" s="232"/>
      <c r="F164" s="230"/>
      <c r="G164" s="230"/>
      <c r="H164" s="230"/>
      <c r="I164" s="230"/>
      <c r="J164" s="230"/>
      <c r="O164" s="567"/>
      <c r="P164" s="548" t="str">
        <f t="shared" si="50"/>
        <v/>
      </c>
      <c r="Q164" s="548" t="str">
        <f t="shared" si="51"/>
        <v/>
      </c>
      <c r="R164" s="548" t="str">
        <f t="shared" si="52"/>
        <v/>
      </c>
      <c r="S164" s="548" t="str">
        <f t="shared" si="53"/>
        <v/>
      </c>
      <c r="T164" s="548" t="str">
        <f t="shared" si="54"/>
        <v/>
      </c>
      <c r="U164" s="548" t="str">
        <f t="shared" si="55"/>
        <v/>
      </c>
      <c r="V164" s="548" t="str">
        <f t="shared" si="56"/>
        <v/>
      </c>
    </row>
    <row r="165" spans="3:22" hidden="1" x14ac:dyDescent="0.25">
      <c r="C165" s="142"/>
      <c r="D165" s="576"/>
      <c r="E165" s="232"/>
      <c r="F165" s="230"/>
      <c r="G165" s="230"/>
      <c r="H165" s="230"/>
      <c r="I165" s="230"/>
      <c r="J165" s="230"/>
      <c r="O165" s="567"/>
      <c r="P165" s="548" t="str">
        <f t="shared" ref="P165:P170" si="57">IF(D165=0,"",D165)</f>
        <v/>
      </c>
      <c r="Q165" s="548" t="str">
        <f t="shared" si="51"/>
        <v/>
      </c>
      <c r="R165" s="548" t="str">
        <f t="shared" si="52"/>
        <v/>
      </c>
      <c r="S165" s="548" t="str">
        <f t="shared" si="53"/>
        <v/>
      </c>
      <c r="T165" s="548" t="str">
        <f t="shared" si="54"/>
        <v/>
      </c>
      <c r="U165" s="548" t="str">
        <f t="shared" si="55"/>
        <v/>
      </c>
      <c r="V165" s="548" t="str">
        <f t="shared" si="56"/>
        <v/>
      </c>
    </row>
    <row r="166" spans="3:22" hidden="1" x14ac:dyDescent="0.25">
      <c r="C166" s="142"/>
      <c r="D166" s="576"/>
      <c r="E166" s="232"/>
      <c r="F166" s="230"/>
      <c r="G166" s="230"/>
      <c r="H166" s="230"/>
      <c r="I166" s="230"/>
      <c r="J166" s="230"/>
      <c r="O166" s="567"/>
      <c r="P166" s="548" t="str">
        <f t="shared" si="57"/>
        <v/>
      </c>
      <c r="Q166" s="548" t="str">
        <f t="shared" si="51"/>
        <v/>
      </c>
      <c r="R166" s="548" t="str">
        <f t="shared" si="52"/>
        <v/>
      </c>
      <c r="S166" s="548" t="str">
        <f t="shared" si="53"/>
        <v/>
      </c>
      <c r="T166" s="548" t="str">
        <f t="shared" si="54"/>
        <v/>
      </c>
      <c r="U166" s="548" t="str">
        <f t="shared" si="55"/>
        <v/>
      </c>
      <c r="V166" s="548" t="str">
        <f t="shared" si="56"/>
        <v/>
      </c>
    </row>
    <row r="167" spans="3:22" hidden="1" x14ac:dyDescent="0.25">
      <c r="C167" s="142"/>
      <c r="D167" s="576"/>
      <c r="E167" s="232"/>
      <c r="F167" s="230"/>
      <c r="G167" s="230"/>
      <c r="H167" s="230"/>
      <c r="I167" s="230"/>
      <c r="J167" s="230"/>
      <c r="O167" s="567"/>
      <c r="P167" s="548" t="str">
        <f t="shared" si="57"/>
        <v/>
      </c>
      <c r="Q167" s="548" t="str">
        <f t="shared" si="51"/>
        <v/>
      </c>
      <c r="R167" s="548" t="str">
        <f t="shared" si="52"/>
        <v/>
      </c>
      <c r="S167" s="548" t="str">
        <f t="shared" si="53"/>
        <v/>
      </c>
      <c r="T167" s="548" t="str">
        <f t="shared" si="54"/>
        <v/>
      </c>
      <c r="U167" s="548" t="str">
        <f t="shared" si="55"/>
        <v/>
      </c>
      <c r="V167" s="548" t="str">
        <f t="shared" si="56"/>
        <v/>
      </c>
    </row>
    <row r="168" spans="3:22" hidden="1" x14ac:dyDescent="0.25">
      <c r="C168" s="142"/>
      <c r="D168" s="576"/>
      <c r="E168" s="232"/>
      <c r="F168" s="230"/>
      <c r="G168" s="230"/>
      <c r="H168" s="230"/>
      <c r="I168" s="230"/>
      <c r="J168" s="230"/>
      <c r="O168" s="567"/>
      <c r="P168" s="548" t="str">
        <f t="shared" si="57"/>
        <v/>
      </c>
      <c r="Q168" s="548" t="str">
        <f t="shared" si="51"/>
        <v/>
      </c>
      <c r="R168" s="548" t="str">
        <f t="shared" si="52"/>
        <v/>
      </c>
      <c r="S168" s="548" t="str">
        <f t="shared" si="53"/>
        <v/>
      </c>
      <c r="T168" s="548" t="str">
        <f t="shared" si="54"/>
        <v/>
      </c>
      <c r="U168" s="548" t="str">
        <f t="shared" si="55"/>
        <v/>
      </c>
      <c r="V168" s="548" t="str">
        <f t="shared" si="56"/>
        <v/>
      </c>
    </row>
    <row r="169" spans="3:22" hidden="1" x14ac:dyDescent="0.25">
      <c r="C169" s="142"/>
      <c r="D169" s="576"/>
      <c r="E169" s="232"/>
      <c r="F169" s="230"/>
      <c r="G169" s="230"/>
      <c r="H169" s="230"/>
      <c r="I169" s="230"/>
      <c r="J169" s="230"/>
      <c r="O169" s="567"/>
      <c r="P169" s="548" t="str">
        <f t="shared" si="57"/>
        <v/>
      </c>
      <c r="Q169" s="548" t="str">
        <f t="shared" si="51"/>
        <v/>
      </c>
      <c r="R169" s="548" t="str">
        <f t="shared" si="52"/>
        <v/>
      </c>
      <c r="S169" s="548" t="str">
        <f t="shared" si="53"/>
        <v/>
      </c>
      <c r="T169" s="548" t="str">
        <f t="shared" si="54"/>
        <v/>
      </c>
      <c r="U169" s="548" t="str">
        <f t="shared" si="55"/>
        <v/>
      </c>
      <c r="V169" s="548" t="str">
        <f t="shared" si="56"/>
        <v/>
      </c>
    </row>
    <row r="170" spans="3:22" hidden="1" x14ac:dyDescent="0.25">
      <c r="C170" s="144"/>
      <c r="D170" s="576"/>
      <c r="E170" s="232"/>
      <c r="F170" s="230"/>
      <c r="G170" s="230"/>
      <c r="H170" s="230"/>
      <c r="I170" s="230"/>
      <c r="J170" s="230"/>
      <c r="O170" s="568"/>
      <c r="P170" s="548" t="str">
        <f t="shared" si="57"/>
        <v/>
      </c>
      <c r="Q170" s="548" t="str">
        <f>IF(E170=0,"",E170)</f>
        <v/>
      </c>
      <c r="R170" s="548" t="str">
        <f>IF(F170=0,"",F170)</f>
        <v/>
      </c>
      <c r="S170" s="548" t="str">
        <f>IF(G170=0,"",G170)</f>
        <v/>
      </c>
      <c r="T170" s="548" t="str">
        <f>IF(H170=0,"",H170)</f>
        <v/>
      </c>
      <c r="U170" s="548" t="str">
        <f>IF(I170=0,"",I170)</f>
        <v/>
      </c>
      <c r="V170" s="548" t="str">
        <f t="shared" si="56"/>
        <v/>
      </c>
    </row>
    <row r="171" spans="3:22" ht="24" hidden="1" x14ac:dyDescent="0.25">
      <c r="C171" s="145"/>
      <c r="D171" s="146" t="str">
        <f>P171</f>
        <v>Description</v>
      </c>
      <c r="E171" s="146" t="str">
        <f t="shared" ref="E171:F171" si="58">Q171</f>
        <v>Qty.</v>
      </c>
      <c r="F171" s="146" t="str">
        <f t="shared" si="58"/>
        <v>PLRs relevant to this risk</v>
      </c>
      <c r="G171" s="161" t="str">
        <f>S171</f>
        <v>How does this PLR cover this risk?</v>
      </c>
      <c r="H171" s="161" t="str">
        <f>T171</f>
        <v>How effectively the PLR is being implemented?</v>
      </c>
      <c r="I171" s="161" t="str">
        <f>U171</f>
        <v>Conflicting PLRs?</v>
      </c>
      <c r="J171" s="161" t="str">
        <f>V171</f>
        <v>Identified Gaps</v>
      </c>
      <c r="O171" s="562"/>
      <c r="P171" s="563" t="str">
        <f t="shared" ref="P171:U171" si="59">P$77</f>
        <v>Description</v>
      </c>
      <c r="Q171" s="563" t="str">
        <f t="shared" si="59"/>
        <v>Qty.</v>
      </c>
      <c r="R171" s="563" t="str">
        <f t="shared" si="59"/>
        <v>PLRs relevant to this risk</v>
      </c>
      <c r="S171" s="563" t="str">
        <f t="shared" si="59"/>
        <v>How does this PLR cover this risk?</v>
      </c>
      <c r="T171" s="563" t="str">
        <f t="shared" si="59"/>
        <v>How effectively the PLR is being implemented?</v>
      </c>
      <c r="U171" s="563" t="str">
        <f t="shared" si="59"/>
        <v>Conflicting PLRs?</v>
      </c>
      <c r="V171" s="563" t="str">
        <f>V$77</f>
        <v>Identified Gaps</v>
      </c>
    </row>
    <row r="172" spans="3:22" ht="96" hidden="1" x14ac:dyDescent="0.25">
      <c r="C172" s="235" t="str">
        <f>O172</f>
        <v>EXAMPLE</v>
      </c>
      <c r="D172" s="235" t="str">
        <f>P172</f>
        <v>Lack of capacity in enforcing existing laws/ regulations may lead to strengthening the incentives of the drivers of deforestation and negatively affect stakeholders’ trust in the REDD+ process.</v>
      </c>
      <c r="E172" s="235">
        <f t="shared" ref="E172:I172" si="60">Q172</f>
        <v>1</v>
      </c>
      <c r="F172" s="235" t="str">
        <f t="shared" si="60"/>
        <v>National or state budget and trainings for law enforcement.</v>
      </c>
      <c r="G172" s="235" t="str">
        <f t="shared" si="60"/>
        <v>Inadequate.</v>
      </c>
      <c r="H172" s="235" t="str">
        <f t="shared" si="60"/>
        <v>Poorly.</v>
      </c>
      <c r="I172" s="235" t="str">
        <f t="shared" si="60"/>
        <v>No.</v>
      </c>
      <c r="J172" s="235" t="str">
        <f>V172</f>
        <v>Need more funding for increased human resources and enhanced skills.</v>
      </c>
      <c r="O172" s="564" t="str">
        <f>$O$78</f>
        <v>EXAMPLE</v>
      </c>
      <c r="P172" s="565" t="s">
        <v>137</v>
      </c>
      <c r="Q172" s="565">
        <v>1</v>
      </c>
      <c r="R172" s="565" t="s">
        <v>299</v>
      </c>
      <c r="S172" s="565" t="s">
        <v>300</v>
      </c>
      <c r="T172" s="565" t="s">
        <v>301</v>
      </c>
      <c r="U172" s="565" t="s">
        <v>143</v>
      </c>
      <c r="V172" s="565" t="s">
        <v>302</v>
      </c>
    </row>
    <row r="173" spans="3:22" hidden="1" x14ac:dyDescent="0.25">
      <c r="C173" s="217" t="str">
        <f>O173</f>
        <v>Risks</v>
      </c>
      <c r="D173" s="576"/>
      <c r="E173" s="230"/>
      <c r="F173" s="230"/>
      <c r="G173" s="230"/>
      <c r="H173" s="230"/>
      <c r="I173" s="230"/>
      <c r="J173" s="230"/>
      <c r="O173" s="566" t="str">
        <f>$O$79</f>
        <v>Risks</v>
      </c>
      <c r="P173" s="548" t="str">
        <f t="shared" ref="P173:P178" si="61">IF(D173=0,"",D173)</f>
        <v/>
      </c>
      <c r="Q173" s="548" t="str">
        <f t="shared" ref="Q173:Q178" si="62">IF(E173=0,"",E173)</f>
        <v/>
      </c>
      <c r="R173" s="548" t="str">
        <f t="shared" ref="R173:R178" si="63">IF(F173=0,"",F173)</f>
        <v/>
      </c>
      <c r="S173" s="548" t="str">
        <f t="shared" ref="S173:S178" si="64">IF(G173=0,"",G173)</f>
        <v/>
      </c>
      <c r="T173" s="548" t="str">
        <f t="shared" ref="T173:T178" si="65">IF(H173=0,"",H173)</f>
        <v/>
      </c>
      <c r="U173" s="548" t="str">
        <f t="shared" ref="U173:U178" si="66">IF(I173=0,"",I173)</f>
        <v/>
      </c>
      <c r="V173" s="548" t="str">
        <f t="shared" ref="V173:V187" si="67">IF(J173=0,"",J173)</f>
        <v/>
      </c>
    </row>
    <row r="174" spans="3:22" hidden="1" x14ac:dyDescent="0.25">
      <c r="C174" s="142"/>
      <c r="D174" s="576"/>
      <c r="E174" s="230"/>
      <c r="F174" s="230"/>
      <c r="G174" s="230"/>
      <c r="H174" s="230"/>
      <c r="I174" s="230"/>
      <c r="J174" s="230"/>
      <c r="O174" s="567"/>
      <c r="P174" s="548" t="str">
        <f t="shared" si="61"/>
        <v/>
      </c>
      <c r="Q174" s="548" t="str">
        <f t="shared" si="62"/>
        <v/>
      </c>
      <c r="R174" s="548" t="str">
        <f t="shared" si="63"/>
        <v/>
      </c>
      <c r="S174" s="548" t="str">
        <f t="shared" si="64"/>
        <v/>
      </c>
      <c r="T174" s="548" t="str">
        <f t="shared" si="65"/>
        <v/>
      </c>
      <c r="U174" s="548" t="str">
        <f t="shared" si="66"/>
        <v/>
      </c>
      <c r="V174" s="548" t="str">
        <f t="shared" si="67"/>
        <v/>
      </c>
    </row>
    <row r="175" spans="3:22" hidden="1" x14ac:dyDescent="0.25">
      <c r="C175" s="142"/>
      <c r="D175" s="576"/>
      <c r="E175" s="230"/>
      <c r="F175" s="230"/>
      <c r="G175" s="230"/>
      <c r="H175" s="230"/>
      <c r="I175" s="230"/>
      <c r="J175" s="230"/>
      <c r="O175" s="567"/>
      <c r="P175" s="548" t="str">
        <f t="shared" si="61"/>
        <v/>
      </c>
      <c r="Q175" s="548" t="str">
        <f t="shared" si="62"/>
        <v/>
      </c>
      <c r="R175" s="548" t="str">
        <f t="shared" si="63"/>
        <v/>
      </c>
      <c r="S175" s="548" t="str">
        <f t="shared" si="64"/>
        <v/>
      </c>
      <c r="T175" s="548" t="str">
        <f t="shared" si="65"/>
        <v/>
      </c>
      <c r="U175" s="548" t="str">
        <f t="shared" si="66"/>
        <v/>
      </c>
      <c r="V175" s="548" t="str">
        <f t="shared" si="67"/>
        <v/>
      </c>
    </row>
    <row r="176" spans="3:22" hidden="1" x14ac:dyDescent="0.25">
      <c r="C176" s="142"/>
      <c r="D176" s="576"/>
      <c r="E176" s="230"/>
      <c r="F176" s="230"/>
      <c r="G176" s="230"/>
      <c r="H176" s="230"/>
      <c r="I176" s="230"/>
      <c r="J176" s="230"/>
      <c r="O176" s="567"/>
      <c r="P176" s="548" t="str">
        <f t="shared" si="61"/>
        <v/>
      </c>
      <c r="Q176" s="548" t="str">
        <f t="shared" si="62"/>
        <v/>
      </c>
      <c r="R176" s="548" t="str">
        <f t="shared" si="63"/>
        <v/>
      </c>
      <c r="S176" s="548" t="str">
        <f t="shared" si="64"/>
        <v/>
      </c>
      <c r="T176" s="548" t="str">
        <f t="shared" si="65"/>
        <v/>
      </c>
      <c r="U176" s="548" t="str">
        <f t="shared" si="66"/>
        <v/>
      </c>
      <c r="V176" s="548" t="str">
        <f t="shared" si="67"/>
        <v/>
      </c>
    </row>
    <row r="177" spans="3:22" hidden="1" x14ac:dyDescent="0.25">
      <c r="C177" s="142"/>
      <c r="D177" s="576"/>
      <c r="E177" s="230"/>
      <c r="F177" s="230"/>
      <c r="G177" s="230"/>
      <c r="H177" s="230"/>
      <c r="I177" s="230"/>
      <c r="J177" s="230"/>
      <c r="O177" s="567"/>
      <c r="P177" s="548" t="str">
        <f t="shared" si="61"/>
        <v/>
      </c>
      <c r="Q177" s="548" t="str">
        <f t="shared" si="62"/>
        <v/>
      </c>
      <c r="R177" s="548" t="str">
        <f t="shared" si="63"/>
        <v/>
      </c>
      <c r="S177" s="548" t="str">
        <f t="shared" si="64"/>
        <v/>
      </c>
      <c r="T177" s="548" t="str">
        <f t="shared" si="65"/>
        <v/>
      </c>
      <c r="U177" s="548" t="str">
        <f t="shared" si="66"/>
        <v/>
      </c>
      <c r="V177" s="548" t="str">
        <f t="shared" si="67"/>
        <v/>
      </c>
    </row>
    <row r="178" spans="3:22" hidden="1" x14ac:dyDescent="0.25">
      <c r="C178" s="142"/>
      <c r="D178" s="576"/>
      <c r="E178" s="230"/>
      <c r="F178" s="230"/>
      <c r="G178" s="230"/>
      <c r="H178" s="230"/>
      <c r="I178" s="230"/>
      <c r="J178" s="230"/>
      <c r="O178" s="567"/>
      <c r="P178" s="548" t="str">
        <f t="shared" si="61"/>
        <v/>
      </c>
      <c r="Q178" s="548" t="str">
        <f t="shared" si="62"/>
        <v/>
      </c>
      <c r="R178" s="548" t="str">
        <f t="shared" si="63"/>
        <v/>
      </c>
      <c r="S178" s="548" t="str">
        <f t="shared" si="64"/>
        <v/>
      </c>
      <c r="T178" s="548" t="str">
        <f t="shared" si="65"/>
        <v/>
      </c>
      <c r="U178" s="548" t="str">
        <f t="shared" si="66"/>
        <v/>
      </c>
      <c r="V178" s="548" t="str">
        <f t="shared" si="67"/>
        <v/>
      </c>
    </row>
    <row r="179" spans="3:22" hidden="1" x14ac:dyDescent="0.25">
      <c r="C179" s="142"/>
      <c r="D179" s="576"/>
      <c r="E179" s="230"/>
      <c r="F179" s="230"/>
      <c r="G179" s="230"/>
      <c r="H179" s="230"/>
      <c r="I179" s="230"/>
      <c r="J179" s="230"/>
      <c r="O179" s="567"/>
      <c r="P179" s="548" t="str">
        <f t="shared" ref="P179:U179" si="68">IF(D179=0,"",D179)</f>
        <v/>
      </c>
      <c r="Q179" s="548" t="str">
        <f t="shared" si="68"/>
        <v/>
      </c>
      <c r="R179" s="548" t="str">
        <f t="shared" si="68"/>
        <v/>
      </c>
      <c r="S179" s="548" t="str">
        <f t="shared" si="68"/>
        <v/>
      </c>
      <c r="T179" s="548" t="str">
        <f t="shared" si="68"/>
        <v/>
      </c>
      <c r="U179" s="548" t="str">
        <f t="shared" si="68"/>
        <v/>
      </c>
      <c r="V179" s="548" t="str">
        <f t="shared" si="67"/>
        <v/>
      </c>
    </row>
    <row r="180" spans="3:22" hidden="1" x14ac:dyDescent="0.25">
      <c r="C180" s="142"/>
      <c r="D180" s="576"/>
      <c r="E180" s="230"/>
      <c r="F180" s="230"/>
      <c r="G180" s="230"/>
      <c r="H180" s="230"/>
      <c r="I180" s="230"/>
      <c r="J180" s="230"/>
      <c r="O180" s="567"/>
      <c r="P180" s="548" t="str">
        <f t="shared" ref="P180:P186" si="69">IF(D180=0,"",D180)</f>
        <v/>
      </c>
      <c r="Q180" s="548" t="str">
        <f t="shared" ref="Q180:Q185" si="70">IF(E180=0,"",E180)</f>
        <v/>
      </c>
      <c r="R180" s="548" t="str">
        <f t="shared" ref="R180:R185" si="71">IF(F180=0,"",F180)</f>
        <v/>
      </c>
      <c r="S180" s="548" t="str">
        <f t="shared" ref="S180:S185" si="72">IF(G180=0,"",G180)</f>
        <v/>
      </c>
      <c r="T180" s="548" t="str">
        <f t="shared" ref="T180:T185" si="73">IF(H180=0,"",H180)</f>
        <v/>
      </c>
      <c r="U180" s="548" t="str">
        <f t="shared" ref="U180:U185" si="74">IF(I180=0,"",I180)</f>
        <v/>
      </c>
      <c r="V180" s="548" t="str">
        <f t="shared" si="67"/>
        <v/>
      </c>
    </row>
    <row r="181" spans="3:22" hidden="1" x14ac:dyDescent="0.25">
      <c r="C181" s="142"/>
      <c r="D181" s="576"/>
      <c r="E181" s="230"/>
      <c r="F181" s="230"/>
      <c r="G181" s="230"/>
      <c r="H181" s="230"/>
      <c r="I181" s="230"/>
      <c r="J181" s="230"/>
      <c r="O181" s="567"/>
      <c r="P181" s="548" t="str">
        <f t="shared" si="69"/>
        <v/>
      </c>
      <c r="Q181" s="548" t="str">
        <f t="shared" si="70"/>
        <v/>
      </c>
      <c r="R181" s="548" t="str">
        <f t="shared" si="71"/>
        <v/>
      </c>
      <c r="S181" s="548" t="str">
        <f t="shared" si="72"/>
        <v/>
      </c>
      <c r="T181" s="548" t="str">
        <f t="shared" si="73"/>
        <v/>
      </c>
      <c r="U181" s="548" t="str">
        <f t="shared" si="74"/>
        <v/>
      </c>
      <c r="V181" s="548" t="str">
        <f t="shared" si="67"/>
        <v/>
      </c>
    </row>
    <row r="182" spans="3:22" hidden="1" x14ac:dyDescent="0.25">
      <c r="C182" s="142"/>
      <c r="D182" s="576"/>
      <c r="E182" s="230"/>
      <c r="F182" s="230"/>
      <c r="G182" s="230"/>
      <c r="H182" s="230"/>
      <c r="I182" s="230"/>
      <c r="J182" s="230"/>
      <c r="O182" s="567"/>
      <c r="P182" s="548" t="str">
        <f t="shared" si="69"/>
        <v/>
      </c>
      <c r="Q182" s="548" t="str">
        <f t="shared" si="70"/>
        <v/>
      </c>
      <c r="R182" s="548" t="str">
        <f t="shared" si="71"/>
        <v/>
      </c>
      <c r="S182" s="548" t="str">
        <f t="shared" si="72"/>
        <v/>
      </c>
      <c r="T182" s="548" t="str">
        <f t="shared" si="73"/>
        <v/>
      </c>
      <c r="U182" s="548" t="str">
        <f t="shared" si="74"/>
        <v/>
      </c>
      <c r="V182" s="548" t="str">
        <f t="shared" si="67"/>
        <v/>
      </c>
    </row>
    <row r="183" spans="3:22" hidden="1" x14ac:dyDescent="0.25">
      <c r="C183" s="142"/>
      <c r="D183" s="576"/>
      <c r="E183" s="230"/>
      <c r="F183" s="230"/>
      <c r="G183" s="230"/>
      <c r="H183" s="230"/>
      <c r="I183" s="230"/>
      <c r="J183" s="230"/>
      <c r="O183" s="567"/>
      <c r="P183" s="548" t="str">
        <f t="shared" si="69"/>
        <v/>
      </c>
      <c r="Q183" s="548" t="str">
        <f t="shared" si="70"/>
        <v/>
      </c>
      <c r="R183" s="548" t="str">
        <f t="shared" si="71"/>
        <v/>
      </c>
      <c r="S183" s="548" t="str">
        <f t="shared" si="72"/>
        <v/>
      </c>
      <c r="T183" s="548" t="str">
        <f t="shared" si="73"/>
        <v/>
      </c>
      <c r="U183" s="548" t="str">
        <f t="shared" si="74"/>
        <v/>
      </c>
      <c r="V183" s="548" t="str">
        <f t="shared" si="67"/>
        <v/>
      </c>
    </row>
    <row r="184" spans="3:22" hidden="1" x14ac:dyDescent="0.25">
      <c r="C184" s="142"/>
      <c r="D184" s="576"/>
      <c r="E184" s="230"/>
      <c r="F184" s="230"/>
      <c r="G184" s="230"/>
      <c r="H184" s="230"/>
      <c r="I184" s="230"/>
      <c r="J184" s="230"/>
      <c r="O184" s="567"/>
      <c r="P184" s="548" t="str">
        <f t="shared" si="69"/>
        <v/>
      </c>
      <c r="Q184" s="548" t="str">
        <f t="shared" si="70"/>
        <v/>
      </c>
      <c r="R184" s="548" t="str">
        <f t="shared" si="71"/>
        <v/>
      </c>
      <c r="S184" s="548" t="str">
        <f t="shared" si="72"/>
        <v/>
      </c>
      <c r="T184" s="548" t="str">
        <f t="shared" si="73"/>
        <v/>
      </c>
      <c r="U184" s="548" t="str">
        <f t="shared" si="74"/>
        <v/>
      </c>
      <c r="V184" s="548" t="str">
        <f t="shared" si="67"/>
        <v/>
      </c>
    </row>
    <row r="185" spans="3:22" hidden="1" x14ac:dyDescent="0.25">
      <c r="C185" s="142"/>
      <c r="D185" s="576"/>
      <c r="E185" s="230"/>
      <c r="F185" s="230"/>
      <c r="G185" s="230"/>
      <c r="H185" s="230"/>
      <c r="I185" s="230"/>
      <c r="J185" s="230"/>
      <c r="O185" s="567"/>
      <c r="P185" s="548" t="str">
        <f t="shared" si="69"/>
        <v/>
      </c>
      <c r="Q185" s="548" t="str">
        <f t="shared" si="70"/>
        <v/>
      </c>
      <c r="R185" s="548" t="str">
        <f t="shared" si="71"/>
        <v/>
      </c>
      <c r="S185" s="548" t="str">
        <f t="shared" si="72"/>
        <v/>
      </c>
      <c r="T185" s="548" t="str">
        <f t="shared" si="73"/>
        <v/>
      </c>
      <c r="U185" s="548" t="str">
        <f t="shared" si="74"/>
        <v/>
      </c>
      <c r="V185" s="548" t="str">
        <f t="shared" si="67"/>
        <v/>
      </c>
    </row>
    <row r="186" spans="3:22" hidden="1" x14ac:dyDescent="0.25">
      <c r="C186" s="142"/>
      <c r="D186" s="576"/>
      <c r="E186" s="230"/>
      <c r="F186" s="230"/>
      <c r="G186" s="230"/>
      <c r="H186" s="230"/>
      <c r="I186" s="230"/>
      <c r="J186" s="230"/>
      <c r="O186" s="567"/>
      <c r="P186" s="548" t="str">
        <f t="shared" si="69"/>
        <v/>
      </c>
      <c r="Q186" s="548" t="str">
        <f t="shared" ref="Q186:U186" si="75">IF(E186=0,"",E186)</f>
        <v/>
      </c>
      <c r="R186" s="548" t="str">
        <f t="shared" si="75"/>
        <v/>
      </c>
      <c r="S186" s="548" t="str">
        <f t="shared" si="75"/>
        <v/>
      </c>
      <c r="T186" s="548" t="str">
        <f t="shared" si="75"/>
        <v/>
      </c>
      <c r="U186" s="548" t="str">
        <f t="shared" si="75"/>
        <v/>
      </c>
      <c r="V186" s="548" t="str">
        <f t="shared" si="67"/>
        <v/>
      </c>
    </row>
    <row r="187" spans="3:22" ht="15.75" hidden="1" thickBot="1" x14ac:dyDescent="0.3">
      <c r="C187" s="218"/>
      <c r="D187" s="576"/>
      <c r="E187" s="230"/>
      <c r="F187" s="230"/>
      <c r="G187" s="230"/>
      <c r="H187" s="230"/>
      <c r="I187" s="230"/>
      <c r="J187" s="230"/>
      <c r="O187" s="568"/>
      <c r="P187" s="548" t="str">
        <f t="shared" ref="P187" si="76">IF(D187=0,"",D187)</f>
        <v/>
      </c>
      <c r="Q187" s="548" t="str">
        <f t="shared" ref="Q187" si="77">IF(E187=0,"",E187)</f>
        <v/>
      </c>
      <c r="R187" s="548" t="str">
        <f t="shared" ref="R187" si="78">IF(F187=0,"",F187)</f>
        <v/>
      </c>
      <c r="S187" s="548" t="str">
        <f t="shared" ref="S187" si="79">IF(G187=0,"",G187)</f>
        <v/>
      </c>
      <c r="T187" s="548" t="str">
        <f t="shared" ref="T187" si="80">IF(H187=0,"",H187)</f>
        <v/>
      </c>
      <c r="U187" s="548" t="str">
        <f t="shared" ref="U187" si="81">IF(I187=0,"",I187)</f>
        <v/>
      </c>
      <c r="V187" s="548" t="str">
        <f t="shared" si="67"/>
        <v/>
      </c>
    </row>
    <row r="188" spans="3:22" ht="99.95" hidden="1" customHeight="1" thickTop="1" x14ac:dyDescent="0.25">
      <c r="C188" s="816" t="str">
        <f>O188</f>
        <v>Overall PLR coverage/gaps of safeguard:</v>
      </c>
      <c r="D188" s="817"/>
      <c r="E188" s="817"/>
      <c r="F188" s="813"/>
      <c r="G188" s="813"/>
      <c r="H188" s="813"/>
      <c r="I188" s="813"/>
      <c r="J188" s="814"/>
      <c r="O188" s="791" t="str">
        <f>$O$89</f>
        <v>Overall PLR coverage/gaps of safeguard:</v>
      </c>
      <c r="P188" s="792"/>
      <c r="Q188" s="786" t="str">
        <f>IF(F188=0," ",F188)</f>
        <v xml:space="preserve"> </v>
      </c>
      <c r="R188" s="787"/>
      <c r="S188" s="787"/>
      <c r="T188" s="787"/>
      <c r="U188" s="787"/>
      <c r="V188" s="787"/>
    </row>
    <row r="189" spans="3:22" hidden="1" x14ac:dyDescent="0.25"/>
    <row r="190" spans="3:22" ht="39.75" hidden="1" customHeight="1" x14ac:dyDescent="0.25"/>
    <row r="191" spans="3:22" hidden="1" x14ac:dyDescent="0.25"/>
    <row r="192" spans="3:22" hidden="1" x14ac:dyDescent="0.25">
      <c r="P192" s="569" t="str">
        <f>P$93</f>
        <v>From Module 2</v>
      </c>
      <c r="Q192" s="569" t="str">
        <f>Q$93</f>
        <v>From Module 2</v>
      </c>
    </row>
    <row r="193" spans="3:25" hidden="1" x14ac:dyDescent="0.25">
      <c r="C193" s="58"/>
      <c r="D193" s="58"/>
      <c r="E193" s="58"/>
      <c r="F193" s="59"/>
      <c r="G193" s="59"/>
      <c r="H193" s="59"/>
      <c r="I193" s="59"/>
      <c r="J193" s="59"/>
      <c r="O193" s="553"/>
      <c r="P193" s="442" t="str">
        <f>P$94</f>
        <v>All Benefits</v>
      </c>
      <c r="Q193" s="442" t="str">
        <f>Q$94</f>
        <v>Potential Prioritized Benefits</v>
      </c>
      <c r="S193" s="555"/>
      <c r="T193" s="555"/>
      <c r="U193" s="555"/>
      <c r="V193" s="555"/>
      <c r="W193" s="59"/>
      <c r="X193" s="59"/>
    </row>
    <row r="194" spans="3:25" hidden="1" x14ac:dyDescent="0.25">
      <c r="C194" s="67"/>
      <c r="D194" s="67"/>
      <c r="E194" s="67"/>
      <c r="L194"/>
      <c r="O194" s="53">
        <f t="shared" ref="O194:O205" si="82">O193+1</f>
        <v>1</v>
      </c>
      <c r="P194" s="556" t="str">
        <f>'Module 2'!$AM178</f>
        <v/>
      </c>
      <c r="Q194" s="556" t="str">
        <f>'Module 2'!$AV178</f>
        <v/>
      </c>
    </row>
    <row r="195" spans="3:25" s="48" customFormat="1" hidden="1" x14ac:dyDescent="0.25">
      <c r="O195" s="53">
        <f t="shared" si="82"/>
        <v>2</v>
      </c>
      <c r="P195" s="556" t="str">
        <f>'Module 2'!$AM179</f>
        <v/>
      </c>
      <c r="Q195" s="556" t="str">
        <f>'Module 2'!$AV179</f>
        <v/>
      </c>
      <c r="R195" s="52"/>
      <c r="S195" s="52"/>
      <c r="T195" s="52"/>
      <c r="U195" s="52"/>
      <c r="V195" s="52"/>
      <c r="W195"/>
      <c r="X195" s="112"/>
      <c r="Y195"/>
    </row>
    <row r="196" spans="3:25" s="48" customFormat="1" hidden="1" x14ac:dyDescent="0.25">
      <c r="I196" s="49"/>
      <c r="J196" s="49"/>
      <c r="O196" s="53">
        <f t="shared" si="82"/>
        <v>3</v>
      </c>
      <c r="P196" s="556" t="str">
        <f>'Module 2'!$AM180</f>
        <v/>
      </c>
      <c r="Q196" s="556" t="str">
        <f>'Module 2'!$AV180</f>
        <v/>
      </c>
      <c r="R196" s="52"/>
      <c r="S196" s="52"/>
      <c r="T196" s="52"/>
      <c r="U196" s="52"/>
      <c r="V196" s="52"/>
      <c r="W196"/>
      <c r="X196" s="112"/>
      <c r="Y196"/>
    </row>
    <row r="197" spans="3:25" s="48" customFormat="1" hidden="1" x14ac:dyDescent="0.25">
      <c r="O197" s="53">
        <f t="shared" si="82"/>
        <v>4</v>
      </c>
      <c r="P197" s="556" t="str">
        <f>'Module 2'!$AM181</f>
        <v/>
      </c>
      <c r="Q197" s="556" t="str">
        <f>'Module 2'!$AV181</f>
        <v/>
      </c>
      <c r="R197" s="52"/>
      <c r="S197" s="52"/>
      <c r="T197" s="52"/>
      <c r="U197" s="52"/>
      <c r="V197" s="52"/>
      <c r="W197"/>
      <c r="X197" s="112"/>
      <c r="Y197"/>
    </row>
    <row r="198" spans="3:25" hidden="1" x14ac:dyDescent="0.25">
      <c r="N198" s="48"/>
      <c r="O198" s="53">
        <f t="shared" si="82"/>
        <v>5</v>
      </c>
      <c r="P198" s="556" t="str">
        <f>'Module 2'!$AM182</f>
        <v/>
      </c>
      <c r="Q198" s="556" t="str">
        <f>'Module 2'!$AV182</f>
        <v/>
      </c>
    </row>
    <row r="199" spans="3:25" hidden="1" x14ac:dyDescent="0.25">
      <c r="C199" s="67"/>
      <c r="D199" s="67"/>
      <c r="E199" s="67"/>
      <c r="N199" s="48"/>
      <c r="O199" s="53">
        <f t="shared" si="82"/>
        <v>6</v>
      </c>
      <c r="P199" s="556" t="str">
        <f>'Module 2'!$AM183</f>
        <v/>
      </c>
      <c r="Q199" s="556" t="str">
        <f>'Module 2'!$AV183</f>
        <v/>
      </c>
    </row>
    <row r="200" spans="3:25" hidden="1" x14ac:dyDescent="0.25">
      <c r="C200" s="67"/>
      <c r="D200" s="67"/>
      <c r="E200" s="67"/>
      <c r="N200" s="48"/>
      <c r="O200" s="53">
        <f t="shared" si="82"/>
        <v>7</v>
      </c>
      <c r="P200" s="556" t="str">
        <f>'Module 2'!$AM184</f>
        <v/>
      </c>
      <c r="Q200" s="556" t="str">
        <f>'Module 2'!$AV184</f>
        <v/>
      </c>
    </row>
    <row r="201" spans="3:25" hidden="1" x14ac:dyDescent="0.25">
      <c r="C201" s="67"/>
      <c r="D201" s="67"/>
      <c r="E201" s="67"/>
      <c r="N201" s="48"/>
      <c r="O201" s="53">
        <f t="shared" si="82"/>
        <v>8</v>
      </c>
      <c r="P201" s="556" t="str">
        <f>'Module 2'!$AM185</f>
        <v/>
      </c>
      <c r="Q201" s="556" t="str">
        <f>'Module 2'!$AV185</f>
        <v/>
      </c>
    </row>
    <row r="202" spans="3:25" hidden="1" x14ac:dyDescent="0.25">
      <c r="C202" s="67"/>
      <c r="D202" s="67"/>
      <c r="E202" s="67"/>
      <c r="N202" s="48"/>
      <c r="O202" s="53">
        <f t="shared" si="82"/>
        <v>9</v>
      </c>
      <c r="P202" s="556" t="str">
        <f>'Module 2'!$AM186</f>
        <v/>
      </c>
      <c r="Q202" s="556" t="str">
        <f>'Module 2'!$AV186</f>
        <v/>
      </c>
    </row>
    <row r="203" spans="3:25" hidden="1" x14ac:dyDescent="0.25">
      <c r="C203" s="67"/>
      <c r="D203" s="67"/>
      <c r="E203" s="67"/>
      <c r="N203" s="48"/>
      <c r="O203" s="53">
        <f t="shared" si="82"/>
        <v>10</v>
      </c>
      <c r="P203" s="556" t="str">
        <f>'Module 2'!$AM187</f>
        <v/>
      </c>
      <c r="Q203" s="556" t="str">
        <f>'Module 2'!$AV187</f>
        <v/>
      </c>
    </row>
    <row r="204" spans="3:25" hidden="1" x14ac:dyDescent="0.25">
      <c r="C204" s="67"/>
      <c r="D204" s="67"/>
      <c r="E204" s="67"/>
      <c r="N204" s="48"/>
      <c r="O204" s="53">
        <f t="shared" si="82"/>
        <v>11</v>
      </c>
      <c r="P204" s="556" t="str">
        <f>'Module 2'!$AM188</f>
        <v/>
      </c>
      <c r="Q204" s="556" t="str">
        <f>'Module 2'!$AV188</f>
        <v/>
      </c>
    </row>
    <row r="205" spans="3:25" hidden="1" x14ac:dyDescent="0.25">
      <c r="C205" s="67"/>
      <c r="D205" s="67"/>
      <c r="E205" s="67"/>
      <c r="N205" s="48"/>
      <c r="O205" s="53">
        <f t="shared" si="82"/>
        <v>12</v>
      </c>
      <c r="P205" s="556" t="str">
        <f>'Module 2'!$AM189</f>
        <v/>
      </c>
      <c r="Q205" s="556" t="str">
        <f>'Module 2'!$AV189</f>
        <v/>
      </c>
    </row>
    <row r="206" spans="3:25" hidden="1" x14ac:dyDescent="0.25">
      <c r="C206" s="48"/>
      <c r="D206" s="48"/>
      <c r="E206" s="48"/>
      <c r="F206" s="48"/>
      <c r="G206" s="48"/>
      <c r="H206" s="48"/>
      <c r="M206" s="105"/>
      <c r="N206" s="48"/>
      <c r="O206" s="53"/>
      <c r="P206" s="569" t="str">
        <f>P$104</f>
        <v>From Module 2</v>
      </c>
      <c r="Q206" s="569" t="str">
        <f>Q$104</f>
        <v>From Module 2</v>
      </c>
    </row>
    <row r="207" spans="3:25" hidden="1" x14ac:dyDescent="0.25">
      <c r="C207" s="48"/>
      <c r="D207" s="48"/>
      <c r="E207" s="48"/>
      <c r="F207" s="48"/>
      <c r="G207" s="48"/>
      <c r="H207" s="48"/>
      <c r="I207" s="48"/>
      <c r="J207" s="36"/>
      <c r="N207" s="48"/>
      <c r="O207" s="53"/>
      <c r="P207" s="442" t="str">
        <f>P$105</f>
        <v>All Risks</v>
      </c>
      <c r="Q207" s="442" t="str">
        <f>Q$105</f>
        <v>Potential Prioritized Risks</v>
      </c>
    </row>
    <row r="208" spans="3:25" hidden="1" x14ac:dyDescent="0.25">
      <c r="C208" s="48"/>
      <c r="D208" s="48"/>
      <c r="E208" s="48"/>
      <c r="F208" s="48"/>
      <c r="G208" s="48"/>
      <c r="H208" s="48"/>
      <c r="N208" s="48"/>
      <c r="O208" s="53">
        <f t="shared" ref="O208:O222" si="83">O207+1</f>
        <v>1</v>
      </c>
      <c r="P208" s="556" t="str">
        <f>'Module 2'!$AM192</f>
        <v/>
      </c>
      <c r="Q208" s="556" t="str">
        <f>'Module 2'!$AV192</f>
        <v/>
      </c>
    </row>
    <row r="209" spans="3:17" hidden="1" x14ac:dyDescent="0.25">
      <c r="N209" s="48"/>
      <c r="O209" s="53">
        <f t="shared" si="83"/>
        <v>2</v>
      </c>
      <c r="P209" s="556" t="str">
        <f>'Module 2'!$AM193</f>
        <v/>
      </c>
      <c r="Q209" s="556" t="str">
        <f>'Module 2'!$AV193</f>
        <v/>
      </c>
    </row>
    <row r="210" spans="3:17" hidden="1" x14ac:dyDescent="0.25">
      <c r="G210" s="67"/>
      <c r="H210" s="67"/>
      <c r="N210" s="48"/>
      <c r="O210" s="53">
        <f t="shared" si="83"/>
        <v>3</v>
      </c>
      <c r="P210" s="556" t="str">
        <f>'Module 2'!$AM194</f>
        <v/>
      </c>
      <c r="Q210" s="556" t="str">
        <f>'Module 2'!$AV194</f>
        <v/>
      </c>
    </row>
    <row r="211" spans="3:17" hidden="1" x14ac:dyDescent="0.25">
      <c r="C211" s="66"/>
      <c r="D211" s="66"/>
      <c r="E211" s="66"/>
      <c r="N211" s="48"/>
      <c r="O211" s="53">
        <f t="shared" si="83"/>
        <v>4</v>
      </c>
      <c r="P211" s="556" t="str">
        <f>'Module 2'!$AM195</f>
        <v/>
      </c>
      <c r="Q211" s="556" t="str">
        <f>'Module 2'!$AV195</f>
        <v/>
      </c>
    </row>
    <row r="212" spans="3:17" hidden="1" x14ac:dyDescent="0.25">
      <c r="C212" s="66"/>
      <c r="E212" s="67"/>
      <c r="N212" s="48"/>
      <c r="O212" s="53">
        <f t="shared" si="83"/>
        <v>5</v>
      </c>
      <c r="P212" s="556" t="str">
        <f>'Module 2'!$AM196</f>
        <v/>
      </c>
      <c r="Q212" s="556" t="str">
        <f>'Module 2'!$AV196</f>
        <v/>
      </c>
    </row>
    <row r="213" spans="3:17" hidden="1" x14ac:dyDescent="0.25">
      <c r="C213" s="66"/>
      <c r="E213" s="103"/>
      <c r="N213" s="48"/>
      <c r="O213" s="53">
        <f t="shared" si="83"/>
        <v>6</v>
      </c>
      <c r="P213" s="556" t="str">
        <f>'Module 2'!$AM197</f>
        <v/>
      </c>
      <c r="Q213" s="556" t="str">
        <f>'Module 2'!$AV197</f>
        <v/>
      </c>
    </row>
    <row r="214" spans="3:17" hidden="1" x14ac:dyDescent="0.25">
      <c r="C214" s="66"/>
      <c r="E214" s="103"/>
      <c r="N214" s="48"/>
      <c r="O214" s="53">
        <f t="shared" si="83"/>
        <v>7</v>
      </c>
      <c r="P214" s="556" t="str">
        <f>'Module 2'!$AM198</f>
        <v/>
      </c>
      <c r="Q214" s="556" t="str">
        <f>'Module 2'!$AV198</f>
        <v/>
      </c>
    </row>
    <row r="215" spans="3:17" hidden="1" x14ac:dyDescent="0.25">
      <c r="C215" s="66"/>
      <c r="E215" s="103"/>
      <c r="N215" s="48"/>
      <c r="O215" s="53">
        <f t="shared" si="83"/>
        <v>8</v>
      </c>
      <c r="P215" s="556" t="str">
        <f>'Module 2'!$AM199</f>
        <v/>
      </c>
      <c r="Q215" s="556" t="str">
        <f>'Module 2'!$AV199</f>
        <v/>
      </c>
    </row>
    <row r="216" spans="3:17" hidden="1" x14ac:dyDescent="0.25">
      <c r="C216" s="66"/>
      <c r="E216" s="103"/>
      <c r="N216" s="48"/>
      <c r="O216" s="53">
        <f t="shared" si="83"/>
        <v>9</v>
      </c>
      <c r="P216" s="556" t="str">
        <f>'Module 2'!$AM200</f>
        <v/>
      </c>
      <c r="Q216" s="556" t="str">
        <f>'Module 2'!$AV200</f>
        <v/>
      </c>
    </row>
    <row r="217" spans="3:17" hidden="1" x14ac:dyDescent="0.25">
      <c r="C217" s="66"/>
      <c r="E217" s="103"/>
      <c r="N217" s="48"/>
      <c r="O217" s="53">
        <f t="shared" si="83"/>
        <v>10</v>
      </c>
      <c r="P217" s="556" t="str">
        <f>'Module 2'!$AM201</f>
        <v/>
      </c>
      <c r="Q217" s="556" t="str">
        <f>'Module 2'!$AV201</f>
        <v/>
      </c>
    </row>
    <row r="218" spans="3:17" hidden="1" x14ac:dyDescent="0.25">
      <c r="C218" s="66"/>
      <c r="E218" s="103"/>
      <c r="N218" s="48"/>
      <c r="O218" s="53">
        <f t="shared" si="83"/>
        <v>11</v>
      </c>
      <c r="P218" s="556" t="str">
        <f>'Module 2'!$AM202</f>
        <v/>
      </c>
      <c r="Q218" s="556" t="str">
        <f>'Module 2'!$AV202</f>
        <v/>
      </c>
    </row>
    <row r="219" spans="3:17" hidden="1" x14ac:dyDescent="0.25">
      <c r="C219" s="66"/>
      <c r="E219" s="103"/>
      <c r="N219" s="48"/>
      <c r="O219" s="53">
        <f t="shared" si="83"/>
        <v>12</v>
      </c>
      <c r="P219" s="556" t="str">
        <f>'Module 2'!$AM203</f>
        <v/>
      </c>
      <c r="Q219" s="556" t="str">
        <f>'Module 2'!$AV203</f>
        <v/>
      </c>
    </row>
    <row r="220" spans="3:17" hidden="1" x14ac:dyDescent="0.25">
      <c r="C220" s="66"/>
      <c r="E220" s="103"/>
      <c r="N220" s="48"/>
      <c r="O220" s="53">
        <f t="shared" si="83"/>
        <v>13</v>
      </c>
      <c r="P220" s="556" t="str">
        <f>'Module 2'!$AM204</f>
        <v/>
      </c>
      <c r="Q220" s="556" t="str">
        <f>'Module 2'!$AV204</f>
        <v/>
      </c>
    </row>
    <row r="221" spans="3:17" hidden="1" x14ac:dyDescent="0.25">
      <c r="C221" s="66"/>
      <c r="E221" s="103"/>
      <c r="N221" s="48"/>
      <c r="O221" s="53">
        <f t="shared" si="83"/>
        <v>14</v>
      </c>
      <c r="P221" s="556" t="str">
        <f>'Module 2'!$AM205</f>
        <v/>
      </c>
      <c r="Q221" s="556" t="str">
        <f>'Module 2'!$AV205</f>
        <v/>
      </c>
    </row>
    <row r="222" spans="3:17" hidden="1" x14ac:dyDescent="0.25">
      <c r="C222" s="66"/>
      <c r="E222" s="103"/>
      <c r="N222" s="48"/>
      <c r="O222" s="53">
        <f t="shared" si="83"/>
        <v>15</v>
      </c>
      <c r="P222" s="556" t="str">
        <f>'Module 2'!$AM206</f>
        <v/>
      </c>
      <c r="Q222" s="556" t="str">
        <f>'Module 2'!$AV206</f>
        <v/>
      </c>
    </row>
    <row r="223" spans="3:17" hidden="1" x14ac:dyDescent="0.25">
      <c r="C223" s="66"/>
      <c r="E223" s="103"/>
    </row>
    <row r="224" spans="3:17" hidden="1" x14ac:dyDescent="0.25">
      <c r="C224" s="66"/>
      <c r="E224" s="103"/>
    </row>
    <row r="225" spans="3:25" hidden="1" x14ac:dyDescent="0.25">
      <c r="C225" s="66"/>
      <c r="E225" s="103"/>
    </row>
    <row r="226" spans="3:25" hidden="1" x14ac:dyDescent="0.25">
      <c r="C226" s="66"/>
      <c r="E226" s="103"/>
    </row>
    <row r="227" spans="3:25" hidden="1" x14ac:dyDescent="0.25">
      <c r="C227" s="66"/>
      <c r="E227" s="103"/>
    </row>
    <row r="228" spans="3:25" hidden="1" x14ac:dyDescent="0.25">
      <c r="C228" s="66"/>
      <c r="E228" s="103"/>
    </row>
    <row r="229" spans="3:25" hidden="1" x14ac:dyDescent="0.25">
      <c r="C229" s="66"/>
      <c r="D229" s="103"/>
      <c r="E229" s="103"/>
      <c r="F229" s="56"/>
      <c r="G229" s="56"/>
      <c r="H229" s="56"/>
    </row>
    <row r="230" spans="3:25" hidden="1" x14ac:dyDescent="0.25">
      <c r="C230" s="66"/>
      <c r="G230" s="56"/>
      <c r="H230" s="56"/>
    </row>
    <row r="231" spans="3:25" hidden="1" x14ac:dyDescent="0.25">
      <c r="C231" s="66"/>
      <c r="G231" s="56"/>
      <c r="H231" s="56"/>
    </row>
    <row r="232" spans="3:25" hidden="1" x14ac:dyDescent="0.25">
      <c r="C232" s="66"/>
      <c r="D232" s="66"/>
      <c r="E232" s="66"/>
      <c r="F232" s="56"/>
      <c r="G232" s="56"/>
      <c r="H232" s="56"/>
    </row>
    <row r="233" spans="3:25" ht="129.94999999999999" hidden="1" customHeight="1" x14ac:dyDescent="0.35">
      <c r="C233" s="799" t="str">
        <f>O233</f>
        <v>Safeguard (c) - Respect for the knowledge and rights of indigenous peoples and members of local communities, by taking into account relevant international obligations, national circumstances and laws, and noting that the United Nations General Assembly has adopted the United Nations Declaration on the Rights of Indigenous Peoples.</v>
      </c>
      <c r="D233" s="799"/>
      <c r="E233" s="799"/>
      <c r="F233" s="799"/>
      <c r="G233" s="799"/>
      <c r="H233" s="799"/>
      <c r="I233" s="799"/>
      <c r="J233" s="799"/>
      <c r="L233"/>
      <c r="N233" s="86" t="s">
        <v>43</v>
      </c>
      <c r="O233" s="785" t="str">
        <f>CONCATENATE($P$15," - ",$Q$15)</f>
        <v>Safeguard (c) - Respect for the knowledge and rights of indigenous peoples and members of local communities, by taking into account relevant international obligations, national circumstances and laws, and noting that the United Nations General Assembly has adopted the United Nations Declaration on the Rights of Indigenous Peoples.</v>
      </c>
      <c r="P233" s="785"/>
      <c r="Q233" s="785"/>
      <c r="R233" s="785"/>
      <c r="S233" s="785"/>
      <c r="T233" s="785"/>
      <c r="U233" s="785"/>
      <c r="V233" s="785"/>
      <c r="W233" s="322"/>
      <c r="X233" s="322"/>
      <c r="Y233" s="322"/>
    </row>
    <row r="234" spans="3:25" hidden="1" x14ac:dyDescent="0.25"/>
    <row r="235" spans="3:25" ht="0.95" hidden="1" customHeight="1" x14ac:dyDescent="0.3">
      <c r="C235" s="7"/>
      <c r="D235" s="7"/>
      <c r="E235" s="7"/>
      <c r="F235" s="159"/>
      <c r="G235" s="159"/>
      <c r="H235" s="159"/>
      <c r="I235" s="159"/>
      <c r="J235" s="159"/>
      <c r="N235" s="7"/>
      <c r="O235" s="558" t="str">
        <f>$O$32</f>
        <v>How to use</v>
      </c>
      <c r="P235" s="523"/>
      <c r="Q235" s="523"/>
      <c r="R235" s="523"/>
      <c r="S235" s="523"/>
      <c r="T235" s="523"/>
    </row>
    <row r="236" spans="3:25" ht="0.95" hidden="1" customHeight="1" x14ac:dyDescent="0.3">
      <c r="C236" s="604"/>
      <c r="D236" s="604"/>
      <c r="E236" s="604"/>
      <c r="F236" s="604"/>
      <c r="G236" s="604"/>
      <c r="H236" s="604"/>
      <c r="I236" s="604"/>
      <c r="J236" s="604"/>
      <c r="N236" s="7"/>
      <c r="O236" s="528" t="s">
        <v>136</v>
      </c>
      <c r="P236" s="529"/>
      <c r="Q236" s="529"/>
      <c r="R236" s="529"/>
      <c r="S236" s="529"/>
      <c r="T236" s="529"/>
      <c r="Y236" s="7"/>
    </row>
    <row r="237" spans="3:25" ht="18.75" hidden="1" x14ac:dyDescent="0.3">
      <c r="L237"/>
      <c r="N237" s="7"/>
      <c r="O237" s="530"/>
      <c r="P237" s="529"/>
      <c r="Q237" s="529"/>
      <c r="R237" s="529"/>
      <c r="S237" s="529"/>
      <c r="T237" s="529"/>
      <c r="Y237" s="7"/>
    </row>
    <row r="238" spans="3:25" ht="18.75" hidden="1" x14ac:dyDescent="0.3">
      <c r="C238" s="7" t="str">
        <f>O238</f>
        <v>Guiding questions</v>
      </c>
      <c r="D238" s="7"/>
      <c r="E238" s="7"/>
      <c r="F238" s="160"/>
      <c r="G238" s="160"/>
      <c r="H238" s="160"/>
      <c r="I238" s="160"/>
      <c r="J238" s="160"/>
      <c r="K238" s="160"/>
      <c r="L238" s="57"/>
      <c r="M238" s="12"/>
      <c r="N238" s="7"/>
      <c r="O238" s="558" t="str">
        <f>$O$35</f>
        <v>Guiding questions</v>
      </c>
      <c r="P238" s="529"/>
      <c r="Q238" s="529"/>
      <c r="R238" s="529"/>
      <c r="S238" s="529"/>
      <c r="T238" s="529"/>
      <c r="Y238" s="7"/>
    </row>
    <row r="239" spans="3:25" hidden="1" x14ac:dyDescent="0.25">
      <c r="O239" s="525"/>
      <c r="P239" s="559" t="str">
        <f>$P$36</f>
        <v>ID</v>
      </c>
      <c r="Q239" s="559" t="str">
        <f>$Q$36</f>
        <v>G. QUESTIONS</v>
      </c>
      <c r="R239" s="559" t="str">
        <f>$R$36</f>
        <v>NOTES</v>
      </c>
      <c r="S239" s="559" t="str">
        <f>$S$36</f>
        <v>IF, AUTO Q</v>
      </c>
      <c r="T239" s="559" t="str">
        <f>$T$36</f>
        <v>IF, AUTO NOTES</v>
      </c>
      <c r="U239" s="559" t="str">
        <f>$U$36</f>
        <v>AUTO TEXT</v>
      </c>
      <c r="V239" s="559" t="str">
        <f>$V$36</f>
        <v>SORTED TEXT</v>
      </c>
    </row>
    <row r="240" spans="3:25" ht="19.5" hidden="1" thickBot="1" x14ac:dyDescent="0.3">
      <c r="C240" s="207"/>
      <c r="D240" s="207"/>
      <c r="E240" s="207"/>
      <c r="F240" s="207"/>
      <c r="G240" s="207"/>
      <c r="H240" s="800" t="str">
        <f>$H$37</f>
        <v>Notes  (if any)</v>
      </c>
      <c r="I240" s="800"/>
      <c r="J240" s="801"/>
      <c r="K240" s="26"/>
      <c r="L240" s="26"/>
      <c r="N240" s="87" t="s">
        <v>43</v>
      </c>
      <c r="O240" s="525"/>
      <c r="P240" s="570">
        <v>0</v>
      </c>
      <c r="Q240" s="536" t="s">
        <v>43</v>
      </c>
      <c r="R240" s="534" t="s">
        <v>43</v>
      </c>
      <c r="S240" s="534" t="s">
        <v>43</v>
      </c>
      <c r="T240" s="534" t="s">
        <v>43</v>
      </c>
      <c r="U240" s="534" t="s">
        <v>43</v>
      </c>
      <c r="V240" s="571" t="str">
        <f t="array" ref="V240">IFERROR((IF(ROWS(V$240:V240)&gt;COUNTA(U:U),"",INDEX(U:U,SMALL(IF(U$240:U$253&lt;&gt;"",ROW(U$240:U$253)),ROWS(V$240:V240))))),"")</f>
        <v/>
      </c>
      <c r="W240" s="36" t="s">
        <v>43</v>
      </c>
    </row>
    <row r="241" spans="3:23" ht="30" hidden="1" customHeight="1" x14ac:dyDescent="0.25">
      <c r="C241" s="818" t="str">
        <f>O241</f>
        <v>1.       Are there policies, laws and regulations, or other measures in place (or planned) to:</v>
      </c>
      <c r="D241" s="819"/>
      <c r="E241" s="819"/>
      <c r="F241" s="819"/>
      <c r="G241" s="820"/>
      <c r="H241" s="802"/>
      <c r="I241" s="802"/>
      <c r="J241" s="803"/>
      <c r="K241" s="26"/>
      <c r="L241" s="26"/>
      <c r="N241" s="87" t="s">
        <v>43</v>
      </c>
      <c r="O241" s="572" t="s">
        <v>175</v>
      </c>
      <c r="P241" s="570">
        <v>1</v>
      </c>
      <c r="Q241" s="536" t="str">
        <f t="shared" ref="Q241:Q253" si="84">O241</f>
        <v>1.       Are there policies, laws and regulations, or other measures in place (or planned) to:</v>
      </c>
      <c r="R241" s="536" t="str">
        <f t="shared" ref="R241:R253" si="85">IF(H241=0,"",H241)</f>
        <v/>
      </c>
      <c r="S241" s="573" t="str">
        <f>IF(((COUNTIF(H242:H251,"*"))&gt;0),Q241,"")</f>
        <v/>
      </c>
      <c r="T241" s="536" t="str">
        <f t="shared" ref="T241:T253" si="86">IF(H241=0,"",R241)</f>
        <v/>
      </c>
      <c r="U241" s="539" t="str">
        <f>IF(S241="","",(S241))</f>
        <v/>
      </c>
      <c r="V241" s="571" t="str">
        <f t="array" ref="V241">IFERROR((IF(ROWS(V$240:V241)&gt;COUNTA(U:U),"",INDEX(U:U,SMALL(IF(U$240:U$253&lt;&gt;"",ROW(U$240:U$253)),ROWS(V$240:V241))))),"")</f>
        <v/>
      </c>
      <c r="W241" s="36" t="s">
        <v>43</v>
      </c>
    </row>
    <row r="242" spans="3:23" ht="60" hidden="1" customHeight="1" x14ac:dyDescent="0.25">
      <c r="C242" s="793" t="str">
        <f t="shared" ref="C242:C253" si="87">O242</f>
        <v>1.1.    Recognize and foster full respect for indigenous peoples and local communities’ human rights, in line with State’s obligations under international law (including their rights to self-determination, their lands, resources and territories, traditional livelihoods and cultures)?</v>
      </c>
      <c r="D242" s="794"/>
      <c r="E242" s="794"/>
      <c r="F242" s="794"/>
      <c r="G242" s="795"/>
      <c r="H242" s="821"/>
      <c r="I242" s="822"/>
      <c r="J242" s="823"/>
      <c r="K242" s="26"/>
      <c r="L242" s="26"/>
      <c r="N242" s="87"/>
      <c r="O242" s="388" t="s">
        <v>422</v>
      </c>
      <c r="P242" s="570">
        <v>2</v>
      </c>
      <c r="Q242" s="536" t="str">
        <f t="shared" si="84"/>
        <v>1.1.    Recognize and foster full respect for indigenous peoples and local communities’ human rights, in line with State’s obligations under international law (including their rights to self-determination, their lands, resources and territories, traditional livelihoods and cultures)?</v>
      </c>
      <c r="R242" s="536" t="str">
        <f t="shared" si="85"/>
        <v/>
      </c>
      <c r="S242" s="537" t="str">
        <f t="shared" ref="S242:S253" si="88">IF(H242=0,"",Q242)</f>
        <v/>
      </c>
      <c r="T242" s="536" t="str">
        <f t="shared" si="86"/>
        <v/>
      </c>
      <c r="U242" s="534" t="str">
        <f t="shared" ref="U242:U253" si="89">IF(S242="","",(S242&amp;" - NOTES:  "&amp;T242))</f>
        <v/>
      </c>
      <c r="V242" s="571" t="str">
        <f t="array" ref="V242">IFERROR((IF(ROWS(V$240:V242)&gt;COUNTA(U:U),"",INDEX(U:U,SMALL(IF(U$240:U$253&lt;&gt;"",ROW(U$240:U$253)),ROWS(V$240:V242))))),"")</f>
        <v/>
      </c>
      <c r="W242" s="36" t="s">
        <v>43</v>
      </c>
    </row>
    <row r="243" spans="3:23" ht="45" hidden="1" customHeight="1" x14ac:dyDescent="0.25">
      <c r="C243" s="793" t="str">
        <f t="shared" si="87"/>
        <v>1.2.    Ensure indigenous peoples and local communities’ full and effective participation, with the objective of securing their FPIC where their rights, lands, resources, territories, traditional livelihoods may be affected?</v>
      </c>
      <c r="D243" s="794"/>
      <c r="E243" s="794"/>
      <c r="F243" s="794"/>
      <c r="G243" s="795"/>
      <c r="H243" s="821"/>
      <c r="I243" s="822"/>
      <c r="J243" s="823"/>
      <c r="K243" s="26"/>
      <c r="L243" s="26"/>
      <c r="N243" s="87"/>
      <c r="O243" s="388" t="s">
        <v>423</v>
      </c>
      <c r="P243" s="570">
        <v>3</v>
      </c>
      <c r="Q243" s="536" t="str">
        <f t="shared" si="84"/>
        <v>1.2.    Ensure indigenous peoples and local communities’ full and effective participation, with the objective of securing their FPIC where their rights, lands, resources, territories, traditional livelihoods may be affected?</v>
      </c>
      <c r="R243" s="536" t="str">
        <f t="shared" si="85"/>
        <v/>
      </c>
      <c r="S243" s="537" t="str">
        <f t="shared" si="88"/>
        <v/>
      </c>
      <c r="T243" s="536" t="str">
        <f t="shared" si="86"/>
        <v/>
      </c>
      <c r="U243" s="534" t="str">
        <f t="shared" si="89"/>
        <v/>
      </c>
      <c r="V243" s="571" t="str">
        <f t="array" ref="V243">IFERROR((IF(ROWS(V$240:V243)&gt;COUNTA(U:U),"",INDEX(U:U,SMALL(IF(U$240:U$253&lt;&gt;"",ROW(U$240:U$253)),ROWS(V$240:V243))))),"")</f>
        <v/>
      </c>
      <c r="W243" s="36" t="s">
        <v>43</v>
      </c>
    </row>
    <row r="244" spans="3:23" ht="45" hidden="1" customHeight="1" x14ac:dyDescent="0.25">
      <c r="C244" s="793" t="str">
        <f t="shared" si="87"/>
        <v>1.3.    Promote greater control and management by indigenous peoples and local communities over developments affecting them, including their lands, resources and territories?</v>
      </c>
      <c r="D244" s="794"/>
      <c r="E244" s="794"/>
      <c r="F244" s="794"/>
      <c r="G244" s="795"/>
      <c r="H244" s="821"/>
      <c r="I244" s="822"/>
      <c r="J244" s="823"/>
      <c r="K244" s="26"/>
      <c r="L244" s="26"/>
      <c r="N244" s="87"/>
      <c r="O244" s="388" t="s">
        <v>424</v>
      </c>
      <c r="P244" s="570">
        <v>4</v>
      </c>
      <c r="Q244" s="536" t="str">
        <f t="shared" si="84"/>
        <v>1.3.    Promote greater control and management by indigenous peoples and local communities over developments affecting them, including their lands, resources and territories?</v>
      </c>
      <c r="R244" s="536" t="str">
        <f t="shared" si="85"/>
        <v/>
      </c>
      <c r="S244" s="537" t="str">
        <f t="shared" si="88"/>
        <v/>
      </c>
      <c r="T244" s="536" t="str">
        <f t="shared" si="86"/>
        <v/>
      </c>
      <c r="U244" s="534" t="str">
        <f t="shared" si="89"/>
        <v/>
      </c>
      <c r="V244" s="571" t="str">
        <f t="array" ref="V244">IFERROR((IF(ROWS(V$240:V244)&gt;COUNTA(U:U),"",INDEX(U:U,SMALL(IF(U$240:U$253&lt;&gt;"",ROW(U$240:U$253)),ROWS(V$240:V244))))),"")</f>
        <v/>
      </c>
      <c r="W244" s="36" t="s">
        <v>43</v>
      </c>
    </row>
    <row r="245" spans="3:23" ht="60" hidden="1" customHeight="1" x14ac:dyDescent="0.25">
      <c r="C245" s="793" t="str">
        <f t="shared" si="87"/>
        <v>1.4.    Avoid adverse impacts on the rights of indigenous peoples and local communities, their lands, resources and territories, to mitigate and remedy residual impacts, and to ensure provision of just and equitable benefits?</v>
      </c>
      <c r="D245" s="794"/>
      <c r="E245" s="794"/>
      <c r="F245" s="794"/>
      <c r="G245" s="795"/>
      <c r="H245" s="821"/>
      <c r="I245" s="822"/>
      <c r="J245" s="823"/>
      <c r="K245" s="26"/>
      <c r="L245" s="26"/>
      <c r="N245" s="87"/>
      <c r="O245" s="388" t="s">
        <v>425</v>
      </c>
      <c r="P245" s="570">
        <v>5</v>
      </c>
      <c r="Q245" s="536" t="str">
        <f t="shared" si="84"/>
        <v>1.4.    Avoid adverse impacts on the rights of indigenous peoples and local communities, their lands, resources and territories, to mitigate and remedy residual impacts, and to ensure provision of just and equitable benefits?</v>
      </c>
      <c r="R245" s="536" t="str">
        <f t="shared" si="85"/>
        <v/>
      </c>
      <c r="S245" s="537" t="str">
        <f t="shared" si="88"/>
        <v/>
      </c>
      <c r="T245" s="536" t="str">
        <f t="shared" si="86"/>
        <v/>
      </c>
      <c r="U245" s="534" t="str">
        <f t="shared" si="89"/>
        <v/>
      </c>
      <c r="V245" s="571" t="str">
        <f t="array" ref="V245">IFERROR((IF(ROWS(V$240:V245)&gt;COUNTA(U:U),"",INDEX(U:U,SMALL(IF(U$240:U$253&lt;&gt;"",ROW(U$240:U$253)),ROWS(V$240:V245))))),"")</f>
        <v/>
      </c>
      <c r="W245" s="36" t="s">
        <v>43</v>
      </c>
    </row>
    <row r="246" spans="3:23" ht="30" hidden="1" customHeight="1" x14ac:dyDescent="0.25">
      <c r="C246" s="793" t="str">
        <f t="shared" si="87"/>
        <v>1.5.    Recognize and respect the prohibition on forced evictions of indigenous peoples and local communities?</v>
      </c>
      <c r="D246" s="794"/>
      <c r="E246" s="794"/>
      <c r="F246" s="794"/>
      <c r="G246" s="795"/>
      <c r="H246" s="821"/>
      <c r="I246" s="822"/>
      <c r="J246" s="823"/>
      <c r="K246" s="26"/>
      <c r="L246" s="26"/>
      <c r="N246" s="87"/>
      <c r="O246" s="388" t="s">
        <v>426</v>
      </c>
      <c r="P246" s="570">
        <v>6</v>
      </c>
      <c r="Q246" s="536" t="str">
        <f t="shared" si="84"/>
        <v>1.5.    Recognize and respect the prohibition on forced evictions of indigenous peoples and local communities?</v>
      </c>
      <c r="R246" s="536" t="str">
        <f t="shared" si="85"/>
        <v/>
      </c>
      <c r="S246" s="537" t="str">
        <f t="shared" si="88"/>
        <v/>
      </c>
      <c r="T246" s="536" t="str">
        <f t="shared" si="86"/>
        <v/>
      </c>
      <c r="U246" s="534" t="str">
        <f t="shared" si="89"/>
        <v/>
      </c>
      <c r="V246" s="571" t="str">
        <f t="array" ref="V246">IFERROR((IF(ROWS(V$240:V246)&gt;COUNTA(U:U),"",INDEX(U:U,SMALL(IF(U$240:U$253&lt;&gt;"",ROW(U$240:U$253)),ROWS(V$240:V246))))),"")</f>
        <v/>
      </c>
      <c r="W246" s="36" t="s">
        <v>43</v>
      </c>
    </row>
    <row r="247" spans="3:23" ht="45" hidden="1" customHeight="1" x14ac:dyDescent="0.25">
      <c r="C247" s="793" t="str">
        <f t="shared" si="87"/>
        <v>1.6.    Anticipate and avoid, or, when avoidance is not possible, minimize adverse social and economic impacts from land or resource acquisition or restrictions on land or resource use?</v>
      </c>
      <c r="D247" s="794"/>
      <c r="E247" s="794"/>
      <c r="F247" s="794"/>
      <c r="G247" s="795"/>
      <c r="H247" s="821"/>
      <c r="I247" s="822"/>
      <c r="J247" s="823"/>
      <c r="K247" s="26"/>
      <c r="L247" s="26"/>
      <c r="N247" s="87"/>
      <c r="O247" s="388" t="s">
        <v>427</v>
      </c>
      <c r="P247" s="570">
        <v>7</v>
      </c>
      <c r="Q247" s="536" t="str">
        <f t="shared" si="84"/>
        <v>1.6.    Anticipate and avoid, or, when avoidance is not possible, minimize adverse social and economic impacts from land or resource acquisition or restrictions on land or resource use?</v>
      </c>
      <c r="R247" s="536" t="str">
        <f t="shared" si="85"/>
        <v/>
      </c>
      <c r="S247" s="537" t="str">
        <f t="shared" si="88"/>
        <v/>
      </c>
      <c r="T247" s="536" t="str">
        <f t="shared" si="86"/>
        <v/>
      </c>
      <c r="U247" s="534" t="str">
        <f t="shared" si="89"/>
        <v/>
      </c>
      <c r="V247" s="571" t="str">
        <f t="array" ref="V247">IFERROR((IF(ROWS(V$240:V247)&gt;COUNTA(U:U),"",INDEX(U:U,SMALL(IF(U$240:U$253&lt;&gt;"",ROW(U$240:U$253)),ROWS(V$240:V247))))),"")</f>
        <v/>
      </c>
      <c r="W247" s="36" t="s">
        <v>43</v>
      </c>
    </row>
    <row r="248" spans="3:23" ht="45" hidden="1" customHeight="1" x14ac:dyDescent="0.25">
      <c r="C248" s="793" t="str">
        <f t="shared" si="87"/>
        <v>1.7.    Enhance or at least restore the livelihoods of all displaced persons and to improve the standards of living of the displaced poor and other displaced groups?</v>
      </c>
      <c r="D248" s="794"/>
      <c r="E248" s="794"/>
      <c r="F248" s="794"/>
      <c r="G248" s="795"/>
      <c r="H248" s="821"/>
      <c r="I248" s="822"/>
      <c r="J248" s="823"/>
      <c r="K248" s="26"/>
      <c r="L248" s="26"/>
      <c r="N248" s="87"/>
      <c r="O248" s="388" t="s">
        <v>428</v>
      </c>
      <c r="P248" s="570">
        <v>8</v>
      </c>
      <c r="Q248" s="536" t="str">
        <f t="shared" si="84"/>
        <v>1.7.    Enhance or at least restore the livelihoods of all displaced persons and to improve the standards of living of the displaced poor and other displaced groups?</v>
      </c>
      <c r="R248" s="536" t="str">
        <f t="shared" si="85"/>
        <v/>
      </c>
      <c r="S248" s="537" t="str">
        <f t="shared" si="88"/>
        <v/>
      </c>
      <c r="T248" s="536" t="str">
        <f t="shared" si="86"/>
        <v/>
      </c>
      <c r="U248" s="534" t="str">
        <f t="shared" si="89"/>
        <v/>
      </c>
      <c r="V248" s="571" t="str">
        <f t="array" ref="V248">IFERROR((IF(ROWS(V$240:V248)&gt;COUNTA(U:U),"",INDEX(U:U,SMALL(IF(U$240:U$253&lt;&gt;"",ROW(U$240:U$253)),ROWS(V$240:V248))))),"")</f>
        <v/>
      </c>
      <c r="W248" s="36" t="s">
        <v>43</v>
      </c>
    </row>
    <row r="249" spans="3:23" ht="20.100000000000001" hidden="1" customHeight="1" x14ac:dyDescent="0.25">
      <c r="C249" s="793" t="str">
        <f t="shared" si="87"/>
        <v>1.8.    Protect and manage Cultural Heritage?</v>
      </c>
      <c r="D249" s="794"/>
      <c r="E249" s="794"/>
      <c r="F249" s="794"/>
      <c r="G249" s="795"/>
      <c r="H249" s="821"/>
      <c r="I249" s="822"/>
      <c r="J249" s="823"/>
      <c r="K249" s="26"/>
      <c r="L249" s="26"/>
      <c r="N249" s="87"/>
      <c r="O249" s="388" t="s">
        <v>429</v>
      </c>
      <c r="P249" s="570">
        <v>9</v>
      </c>
      <c r="Q249" s="536" t="str">
        <f t="shared" si="84"/>
        <v>1.8.    Protect and manage Cultural Heritage?</v>
      </c>
      <c r="R249" s="536" t="str">
        <f t="shared" si="85"/>
        <v/>
      </c>
      <c r="S249" s="537" t="str">
        <f t="shared" si="88"/>
        <v/>
      </c>
      <c r="T249" s="536" t="str">
        <f t="shared" si="86"/>
        <v/>
      </c>
      <c r="U249" s="534" t="str">
        <f t="shared" si="89"/>
        <v/>
      </c>
      <c r="V249" s="571" t="str">
        <f t="array" ref="V249">IFERROR((IF(ROWS(V$240:V249)&gt;COUNTA(U:U),"",INDEX(U:U,SMALL(IF(U$240:U$253&lt;&gt;"",ROW(U$240:U$253)),ROWS(V$240:V249))))),"")</f>
        <v/>
      </c>
      <c r="W249" s="36" t="s">
        <v>43</v>
      </c>
    </row>
    <row r="250" spans="3:23" ht="30" hidden="1" customHeight="1" x14ac:dyDescent="0.25">
      <c r="C250" s="793" t="str">
        <f>O250</f>
        <v>1.9.    Conserve Cultural Heritage and avoid its alteration, damage or removal?</v>
      </c>
      <c r="D250" s="794"/>
      <c r="E250" s="794"/>
      <c r="F250" s="794"/>
      <c r="G250" s="795"/>
      <c r="H250" s="821"/>
      <c r="I250" s="822"/>
      <c r="J250" s="823"/>
      <c r="K250" s="26"/>
      <c r="L250" s="26"/>
      <c r="N250" s="87"/>
      <c r="O250" s="388" t="s">
        <v>430</v>
      </c>
      <c r="P250" s="570">
        <v>10</v>
      </c>
      <c r="Q250" s="536" t="str">
        <f t="shared" si="84"/>
        <v>1.9.    Conserve Cultural Heritage and avoid its alteration, damage or removal?</v>
      </c>
      <c r="R250" s="536" t="str">
        <f t="shared" si="85"/>
        <v/>
      </c>
      <c r="S250" s="537" t="str">
        <f t="shared" si="88"/>
        <v/>
      </c>
      <c r="T250" s="536" t="str">
        <f t="shared" si="86"/>
        <v/>
      </c>
      <c r="U250" s="534" t="str">
        <f t="shared" si="89"/>
        <v/>
      </c>
      <c r="V250" s="571" t="str">
        <f t="array" ref="V250">IFERROR((IF(ROWS(V$240:V250)&gt;COUNTA(U:U),"",INDEX(U:U,SMALL(IF(U$240:U$253&lt;&gt;"",ROW(U$240:U$253)),ROWS(V$240:V250))))),"")</f>
        <v/>
      </c>
      <c r="W250" s="36" t="s">
        <v>43</v>
      </c>
    </row>
    <row r="251" spans="3:23" ht="45" hidden="1" customHeight="1" thickBot="1" x14ac:dyDescent="0.3">
      <c r="C251" s="824" t="str">
        <f>O251</f>
        <v>1.10. Promote the equitable sharing of benefits when benefits are derived from the lands, resources and/or territories of indigenous peoples and/or local communities?</v>
      </c>
      <c r="D251" s="825"/>
      <c r="E251" s="825"/>
      <c r="F251" s="825"/>
      <c r="G251" s="826"/>
      <c r="H251" s="863"/>
      <c r="I251" s="864"/>
      <c r="J251" s="865"/>
      <c r="K251" s="26"/>
      <c r="L251" s="26"/>
      <c r="N251" s="87"/>
      <c r="O251" s="388" t="s">
        <v>548</v>
      </c>
      <c r="P251" s="570">
        <v>11</v>
      </c>
      <c r="Q251" s="536" t="str">
        <f t="shared" si="84"/>
        <v>1.10. Promote the equitable sharing of benefits when benefits are derived from the lands, resources and/or territories of indigenous peoples and/or local communities?</v>
      </c>
      <c r="R251" s="536" t="str">
        <f t="shared" si="85"/>
        <v/>
      </c>
      <c r="S251" s="537" t="str">
        <f t="shared" si="88"/>
        <v/>
      </c>
      <c r="T251" s="536" t="str">
        <f t="shared" si="86"/>
        <v/>
      </c>
      <c r="U251" s="534" t="str">
        <f t="shared" si="89"/>
        <v/>
      </c>
      <c r="V251" s="571" t="str">
        <f t="array" ref="V251">IFERROR((IF(ROWS(V$240:V251)&gt;COUNTA(U:U),"",INDEX(U:U,SMALL(IF(U$240:U$253&lt;&gt;"",ROW(U$240:U$253)),ROWS(V$240:V251))))),"")</f>
        <v/>
      </c>
      <c r="W251" s="36" t="s">
        <v>43</v>
      </c>
    </row>
    <row r="252" spans="3:23" ht="19.5" hidden="1" thickBot="1" x14ac:dyDescent="0.3">
      <c r="C252" s="796" t="str">
        <f t="shared" si="87"/>
        <v>2.       How accessible, predictable, equitable are each of these policies?</v>
      </c>
      <c r="D252" s="797"/>
      <c r="E252" s="797"/>
      <c r="F252" s="797"/>
      <c r="G252" s="798"/>
      <c r="H252" s="827"/>
      <c r="I252" s="828"/>
      <c r="J252" s="829"/>
      <c r="K252" s="26"/>
      <c r="L252" s="26"/>
      <c r="N252" s="87"/>
      <c r="O252" s="388" t="s">
        <v>431</v>
      </c>
      <c r="P252" s="570">
        <v>12</v>
      </c>
      <c r="Q252" s="536" t="str">
        <f t="shared" si="84"/>
        <v>2.       How accessible, predictable, equitable are each of these policies?</v>
      </c>
      <c r="R252" s="536" t="str">
        <f t="shared" si="85"/>
        <v/>
      </c>
      <c r="S252" s="537" t="str">
        <f t="shared" si="88"/>
        <v/>
      </c>
      <c r="T252" s="536" t="str">
        <f t="shared" si="86"/>
        <v/>
      </c>
      <c r="U252" s="534" t="str">
        <f t="shared" si="89"/>
        <v/>
      </c>
      <c r="V252" s="571" t="str">
        <f t="array" ref="V252">IFERROR((IF(ROWS(V$240:V252)&gt;COUNTA(U:U),"",INDEX(U:U,SMALL(IF(U$240:U$253&lt;&gt;"",ROW(U$240:U$253)),ROWS(V$240:V252))))),"")</f>
        <v/>
      </c>
      <c r="W252" s="36" t="s">
        <v>43</v>
      </c>
    </row>
    <row r="253" spans="3:23" ht="18.75" hidden="1" customHeight="1" thickBot="1" x14ac:dyDescent="0.3">
      <c r="C253" s="860" t="str">
        <f t="shared" si="87"/>
        <v>3.       Are they implemented?</v>
      </c>
      <c r="D253" s="861"/>
      <c r="E253" s="861"/>
      <c r="F253" s="861"/>
      <c r="G253" s="862"/>
      <c r="H253" s="827"/>
      <c r="I253" s="828"/>
      <c r="J253" s="829"/>
      <c r="K253" s="26"/>
      <c r="L253" s="26"/>
      <c r="N253" s="87"/>
      <c r="O253" s="388" t="s">
        <v>176</v>
      </c>
      <c r="P253" s="570">
        <v>13</v>
      </c>
      <c r="Q253" s="536" t="str">
        <f t="shared" si="84"/>
        <v>3.       Are they implemented?</v>
      </c>
      <c r="R253" s="536" t="str">
        <f t="shared" si="85"/>
        <v/>
      </c>
      <c r="S253" s="537" t="str">
        <f t="shared" si="88"/>
        <v/>
      </c>
      <c r="T253" s="536" t="str">
        <f t="shared" si="86"/>
        <v/>
      </c>
      <c r="U253" s="534" t="str">
        <f t="shared" si="89"/>
        <v/>
      </c>
      <c r="V253" s="571" t="str">
        <f t="array" ref="V253">IFERROR((IF(ROWS(V$240:V253)&gt;COUNTA(U:U),"",INDEX(U:U,SMALL(IF(U$240:U$253&lt;&gt;"",ROW(U$240:U$253)),ROWS(V$240:V253))))),"")</f>
        <v/>
      </c>
      <c r="W253" s="36" t="s">
        <v>43</v>
      </c>
    </row>
    <row r="254" spans="3:23" ht="39.950000000000003" hidden="1" customHeight="1" x14ac:dyDescent="0.25">
      <c r="C254" s="295"/>
      <c r="D254" s="240"/>
      <c r="E254" s="240"/>
      <c r="F254" s="240"/>
      <c r="G254" s="240"/>
      <c r="H254" s="240"/>
      <c r="I254" s="240"/>
      <c r="J254" s="240"/>
      <c r="K254" s="240"/>
      <c r="L254" s="240"/>
      <c r="O254" s="560" t="str">
        <f>$O$58</f>
        <v>Click on the "-" icon on the left to minimize the view.</v>
      </c>
      <c r="T254" s="561"/>
    </row>
    <row r="255" spans="3:23" ht="15" hidden="1" customHeight="1" x14ac:dyDescent="0.25">
      <c r="C255" s="294"/>
      <c r="D255" s="130"/>
      <c r="E255" s="130"/>
      <c r="F255" s="130"/>
      <c r="G255" s="130"/>
      <c r="H255" s="130"/>
      <c r="I255" s="130"/>
      <c r="J255" s="130"/>
      <c r="K255" s="130"/>
      <c r="L255" s="130"/>
      <c r="O255" s="560" t="str">
        <f>$O$59</f>
        <v>Click on the "+" icon on the left to extend the view and go through the guiding questions.</v>
      </c>
    </row>
    <row r="256" spans="3:23" hidden="1" x14ac:dyDescent="0.25">
      <c r="C256" s="64"/>
      <c r="D256" s="64"/>
      <c r="E256" s="64"/>
      <c r="F256" s="64"/>
      <c r="G256" s="64"/>
      <c r="H256" s="64"/>
      <c r="I256" s="64"/>
      <c r="J256" s="64"/>
      <c r="K256" s="64"/>
      <c r="L256" s="64"/>
    </row>
    <row r="257" spans="3:25" hidden="1" x14ac:dyDescent="0.25">
      <c r="C257" s="159"/>
      <c r="D257" s="159"/>
      <c r="E257" s="159"/>
      <c r="F257" s="160"/>
      <c r="G257" s="160"/>
      <c r="H257" s="160"/>
      <c r="I257" s="160"/>
      <c r="J257" s="160"/>
      <c r="K257" s="160"/>
      <c r="L257" s="57"/>
      <c r="O257" s="471"/>
      <c r="P257" s="523"/>
      <c r="Q257" s="540"/>
      <c r="R257" s="540"/>
      <c r="S257" s="540"/>
      <c r="T257" s="540"/>
      <c r="U257" s="540"/>
      <c r="V257" s="540"/>
      <c r="W257" s="309"/>
      <c r="X257" s="325"/>
      <c r="Y257" s="34"/>
    </row>
    <row r="258" spans="3:25" ht="30" hidden="1" customHeight="1" x14ac:dyDescent="0.25">
      <c r="C258" s="815" t="str">
        <f>O258</f>
        <v>Table 3:  Relevant PLR related to Safeguard (c) - Respect for knowledge and rights of indigenous peoples and members of local communities.</v>
      </c>
      <c r="D258" s="815"/>
      <c r="E258" s="815"/>
      <c r="F258" s="815"/>
      <c r="G258" s="815"/>
      <c r="H258" s="815"/>
      <c r="I258" s="815"/>
      <c r="J258" s="815"/>
      <c r="O258" s="541" t="str">
        <f>CONCATENATE($O$26,$P$26,$S$15)</f>
        <v>Table 3:  Relevant PLR related to Safeguard (c) - Respect for knowledge and rights of indigenous peoples and members of local communities.</v>
      </c>
      <c r="P258" s="542"/>
      <c r="Y258" s="34"/>
    </row>
    <row r="259" spans="3:25" hidden="1" x14ac:dyDescent="0.25">
      <c r="L259"/>
    </row>
    <row r="260" spans="3:25" ht="72.75" hidden="1" customHeight="1" x14ac:dyDescent="0.25">
      <c r="O260" s="340">
        <v>0</v>
      </c>
    </row>
    <row r="261" spans="3:25" hidden="1" x14ac:dyDescent="0.25"/>
    <row r="262" spans="3:25" ht="24" hidden="1" customHeight="1" x14ac:dyDescent="0.25">
      <c r="C262" s="145"/>
      <c r="D262" s="146" t="str">
        <f>P262</f>
        <v>Description</v>
      </c>
      <c r="E262" s="146" t="str">
        <f t="shared" ref="E262:F262" si="90">Q262</f>
        <v>Qty.</v>
      </c>
      <c r="F262" s="146" t="str">
        <f t="shared" si="90"/>
        <v>PLRs relevant to this benefit</v>
      </c>
      <c r="G262" s="161" t="str">
        <f>S262</f>
        <v>How does this PLR cover this benefit?</v>
      </c>
      <c r="H262" s="161" t="str">
        <f>T262</f>
        <v>How effectively the PLR is being implemented?</v>
      </c>
      <c r="I262" s="161" t="str">
        <f>U262</f>
        <v>Conflicting PLRs?</v>
      </c>
      <c r="J262" s="161" t="str">
        <f>V262</f>
        <v>Identified Gaps</v>
      </c>
      <c r="O262" s="562"/>
      <c r="P262" s="563" t="str">
        <f>P$66</f>
        <v>Description</v>
      </c>
      <c r="Q262" s="563" t="str">
        <f t="shared" ref="Q262:U262" si="91">Q$66</f>
        <v>Qty.</v>
      </c>
      <c r="R262" s="563" t="str">
        <f t="shared" si="91"/>
        <v>PLRs relevant to this benefit</v>
      </c>
      <c r="S262" s="563" t="str">
        <f t="shared" si="91"/>
        <v>How does this PLR cover this benefit?</v>
      </c>
      <c r="T262" s="563" t="str">
        <f t="shared" si="91"/>
        <v>How effectively the PLR is being implemented?</v>
      </c>
      <c r="U262" s="563" t="str">
        <f t="shared" si="91"/>
        <v>Conflicting PLRs?</v>
      </c>
      <c r="V262" s="563" t="str">
        <f>V$66</f>
        <v>Identified Gaps</v>
      </c>
    </row>
    <row r="263" spans="3:25" ht="48" hidden="1" x14ac:dyDescent="0.25">
      <c r="C263" s="235" t="str">
        <f>O263</f>
        <v>EXAMPLE</v>
      </c>
      <c r="D263" s="235" t="str">
        <f>P263</f>
        <v>Strengthened use rights.</v>
      </c>
      <c r="E263" s="235">
        <f t="shared" ref="E263:I263" si="92">Q263</f>
        <v>1</v>
      </c>
      <c r="F263" s="235" t="str">
        <f t="shared" si="92"/>
        <v>Land tenure regulations.</v>
      </c>
      <c r="G263" s="235" t="str">
        <f t="shared" si="92"/>
        <v>Complete.</v>
      </c>
      <c r="H263" s="235" t="str">
        <f t="shared" si="92"/>
        <v>It guides land tenure.</v>
      </c>
      <c r="I263" s="235" t="str">
        <f t="shared" si="92"/>
        <v>Customary rights.</v>
      </c>
      <c r="J263" s="235" t="str">
        <f>V263</f>
        <v>Lack of alignment between regulations and customary rights.</v>
      </c>
      <c r="O263" s="564" t="str">
        <f>$O$67</f>
        <v>EXAMPLE</v>
      </c>
      <c r="P263" s="565" t="s">
        <v>304</v>
      </c>
      <c r="Q263" s="565">
        <v>1</v>
      </c>
      <c r="R263" s="565" t="s">
        <v>310</v>
      </c>
      <c r="S263" s="565" t="s">
        <v>311</v>
      </c>
      <c r="T263" s="565" t="s">
        <v>312</v>
      </c>
      <c r="U263" s="565" t="s">
        <v>313</v>
      </c>
      <c r="V263" s="565" t="s">
        <v>432</v>
      </c>
    </row>
    <row r="264" spans="3:25" hidden="1" x14ac:dyDescent="0.25">
      <c r="C264" s="217" t="str">
        <f>O264</f>
        <v>Benefits</v>
      </c>
      <c r="D264" s="576"/>
      <c r="E264" s="230"/>
      <c r="F264" s="230"/>
      <c r="G264" s="230"/>
      <c r="H264" s="230"/>
      <c r="I264" s="230"/>
      <c r="J264" s="230"/>
      <c r="O264" s="566" t="str">
        <f>$O$68</f>
        <v>Benefits</v>
      </c>
      <c r="P264" s="548" t="str">
        <f t="shared" ref="P264:P267" si="93">IF(D264=0,"",D264)</f>
        <v/>
      </c>
      <c r="Q264" s="548" t="str">
        <f t="shared" ref="Q264:Q267" si="94">IF(E264=0,"",E264)</f>
        <v/>
      </c>
      <c r="R264" s="548" t="str">
        <f t="shared" ref="R264:R267" si="95">IF(F264=0,"",F264)</f>
        <v/>
      </c>
      <c r="S264" s="548" t="str">
        <f t="shared" ref="S264:S267" si="96">IF(G264=0,"",G264)</f>
        <v/>
      </c>
      <c r="T264" s="548" t="str">
        <f t="shared" ref="T264:T267" si="97">IF(H264=0,"",H264)</f>
        <v/>
      </c>
      <c r="U264" s="548" t="str">
        <f t="shared" ref="U264:U267" si="98">IF(I264=0,"",I264)</f>
        <v/>
      </c>
      <c r="V264" s="548" t="str">
        <f>IF(J264=0,"",J264)</f>
        <v/>
      </c>
    </row>
    <row r="265" spans="3:25" hidden="1" x14ac:dyDescent="0.25">
      <c r="C265" s="142"/>
      <c r="D265" s="576"/>
      <c r="E265" s="230"/>
      <c r="F265" s="230"/>
      <c r="G265" s="230"/>
      <c r="H265" s="230"/>
      <c r="I265" s="230"/>
      <c r="J265" s="230"/>
      <c r="O265" s="567"/>
      <c r="P265" s="548" t="str">
        <f t="shared" si="93"/>
        <v/>
      </c>
      <c r="Q265" s="548" t="str">
        <f t="shared" si="94"/>
        <v/>
      </c>
      <c r="R265" s="548" t="str">
        <f t="shared" si="95"/>
        <v/>
      </c>
      <c r="S265" s="548" t="str">
        <f t="shared" si="96"/>
        <v/>
      </c>
      <c r="T265" s="548" t="str">
        <f t="shared" si="97"/>
        <v/>
      </c>
      <c r="U265" s="548" t="str">
        <f t="shared" si="98"/>
        <v/>
      </c>
      <c r="V265" s="548" t="str">
        <f>IF(J265=0,"",J265)</f>
        <v/>
      </c>
    </row>
    <row r="266" spans="3:25" hidden="1" x14ac:dyDescent="0.25">
      <c r="C266" s="142"/>
      <c r="D266" s="576"/>
      <c r="E266" s="230"/>
      <c r="F266" s="230"/>
      <c r="G266" s="230"/>
      <c r="H266" s="230"/>
      <c r="I266" s="230"/>
      <c r="J266" s="230"/>
      <c r="O266" s="567"/>
      <c r="P266" s="548" t="str">
        <f t="shared" si="93"/>
        <v/>
      </c>
      <c r="Q266" s="548" t="str">
        <f t="shared" si="94"/>
        <v/>
      </c>
      <c r="R266" s="548" t="str">
        <f t="shared" si="95"/>
        <v/>
      </c>
      <c r="S266" s="548" t="str">
        <f t="shared" si="96"/>
        <v/>
      </c>
      <c r="T266" s="548" t="str">
        <f t="shared" si="97"/>
        <v/>
      </c>
      <c r="U266" s="548" t="str">
        <f t="shared" si="98"/>
        <v/>
      </c>
      <c r="V266" s="548" t="str">
        <f>IF(J266=0,"",J266)</f>
        <v/>
      </c>
    </row>
    <row r="267" spans="3:25" hidden="1" x14ac:dyDescent="0.25">
      <c r="C267" s="142"/>
      <c r="D267" s="576"/>
      <c r="E267" s="230"/>
      <c r="F267" s="230"/>
      <c r="G267" s="230"/>
      <c r="H267" s="230"/>
      <c r="I267" s="230"/>
      <c r="J267" s="230"/>
      <c r="O267" s="567"/>
      <c r="P267" s="548" t="str">
        <f t="shared" si="93"/>
        <v/>
      </c>
      <c r="Q267" s="548" t="str">
        <f t="shared" si="94"/>
        <v/>
      </c>
      <c r="R267" s="548" t="str">
        <f t="shared" si="95"/>
        <v/>
      </c>
      <c r="S267" s="548" t="str">
        <f t="shared" si="96"/>
        <v/>
      </c>
      <c r="T267" s="548" t="str">
        <f t="shared" si="97"/>
        <v/>
      </c>
      <c r="U267" s="548" t="str">
        <f t="shared" si="98"/>
        <v/>
      </c>
      <c r="V267" s="548" t="str">
        <f>IF(J267=0,"",J267)</f>
        <v/>
      </c>
    </row>
    <row r="268" spans="3:25" hidden="1" x14ac:dyDescent="0.25">
      <c r="C268" s="144"/>
      <c r="D268" s="576"/>
      <c r="E268" s="232"/>
      <c r="F268" s="230"/>
      <c r="G268" s="230"/>
      <c r="H268" s="230"/>
      <c r="I268" s="230"/>
      <c r="J268" s="230"/>
      <c r="O268" s="568"/>
      <c r="P268" s="548" t="str">
        <f t="shared" ref="P268:U268" si="99">IF(D268=0,"",D268)</f>
        <v/>
      </c>
      <c r="Q268" s="548" t="str">
        <f t="shared" si="99"/>
        <v/>
      </c>
      <c r="R268" s="548" t="str">
        <f t="shared" si="99"/>
        <v/>
      </c>
      <c r="S268" s="548" t="str">
        <f t="shared" si="99"/>
        <v/>
      </c>
      <c r="T268" s="548" t="str">
        <f t="shared" si="99"/>
        <v/>
      </c>
      <c r="U268" s="548" t="str">
        <f t="shared" si="99"/>
        <v/>
      </c>
      <c r="V268" s="548" t="str">
        <f>IF(J268=0,"",J268)</f>
        <v/>
      </c>
    </row>
    <row r="269" spans="3:25" ht="24" hidden="1" x14ac:dyDescent="0.25">
      <c r="C269" s="145"/>
      <c r="D269" s="146" t="str">
        <f>P269</f>
        <v>Description</v>
      </c>
      <c r="E269" s="146" t="str">
        <f t="shared" ref="E269:F269" si="100">Q269</f>
        <v>Qty.</v>
      </c>
      <c r="F269" s="146" t="str">
        <f t="shared" si="100"/>
        <v>PLRs relevant to this risk</v>
      </c>
      <c r="G269" s="161" t="str">
        <f>S269</f>
        <v>How does this PLR cover this risk?</v>
      </c>
      <c r="H269" s="161" t="str">
        <f>T269</f>
        <v>How effectively the PLR is being implemented?</v>
      </c>
      <c r="I269" s="161" t="str">
        <f>U269</f>
        <v>Conflicting PLRs?</v>
      </c>
      <c r="J269" s="161" t="str">
        <f>V269</f>
        <v>Identified Gaps</v>
      </c>
      <c r="O269" s="562"/>
      <c r="P269" s="563" t="str">
        <f t="shared" ref="P269:U269" si="101">P$77</f>
        <v>Description</v>
      </c>
      <c r="Q269" s="563" t="str">
        <f t="shared" si="101"/>
        <v>Qty.</v>
      </c>
      <c r="R269" s="563" t="str">
        <f t="shared" si="101"/>
        <v>PLRs relevant to this risk</v>
      </c>
      <c r="S269" s="563" t="str">
        <f t="shared" si="101"/>
        <v>How does this PLR cover this risk?</v>
      </c>
      <c r="T269" s="563" t="str">
        <f t="shared" si="101"/>
        <v>How effectively the PLR is being implemented?</v>
      </c>
      <c r="U269" s="563" t="str">
        <f t="shared" si="101"/>
        <v>Conflicting PLRs?</v>
      </c>
      <c r="V269" s="563" t="str">
        <f>V$77</f>
        <v>Identified Gaps</v>
      </c>
    </row>
    <row r="270" spans="3:25" ht="114.75" hidden="1" x14ac:dyDescent="0.25">
      <c r="C270" s="235" t="str">
        <f>O270</f>
        <v>EXAMPLE</v>
      </c>
      <c r="D270" s="235" t="str">
        <f>P270</f>
        <v>Land titling process proposed could lead to dispossession of lands from indigenous peoples.</v>
      </c>
      <c r="E270" s="235">
        <f t="shared" ref="E270:I270" si="102">Q270</f>
        <v>1</v>
      </c>
      <c r="F270" s="235" t="str">
        <f t="shared" si="102"/>
        <v>National legislation on land titling and international Convention on the Elimination of Racial Discrimination (CERD).</v>
      </c>
      <c r="G270" s="235" t="str">
        <f t="shared" si="102"/>
        <v>National legislation coverage is incomplete (ie does not address the risk).</v>
      </c>
      <c r="H270" s="235" t="str">
        <f t="shared" si="102"/>
        <v>The national legislation is not being implemented effectively due to protests and conflicts between the government and indigenous peoples where the titling process is proposed to occur.</v>
      </c>
      <c r="I270" s="235" t="str">
        <f t="shared" si="102"/>
        <v>The national legislation conflicts with the international Convention on the Elimination of Racial Discrimination (CERD).</v>
      </c>
      <c r="J270" s="235" t="str">
        <f>V270</f>
        <v>Lack of alignment between national and international law.</v>
      </c>
      <c r="O270" s="564" t="str">
        <f>$O$78</f>
        <v>EXAMPLE</v>
      </c>
      <c r="P270" s="565" t="s">
        <v>433</v>
      </c>
      <c r="Q270" s="565">
        <v>1</v>
      </c>
      <c r="R270" s="565" t="s">
        <v>434</v>
      </c>
      <c r="S270" s="565" t="s">
        <v>435</v>
      </c>
      <c r="T270" s="565" t="s">
        <v>436</v>
      </c>
      <c r="U270" s="565" t="s">
        <v>437</v>
      </c>
      <c r="V270" s="565" t="s">
        <v>438</v>
      </c>
    </row>
    <row r="271" spans="3:25" hidden="1" x14ac:dyDescent="0.25">
      <c r="C271" s="217" t="str">
        <f>O271</f>
        <v>Risks</v>
      </c>
      <c r="D271" s="576"/>
      <c r="E271" s="230"/>
      <c r="F271" s="230"/>
      <c r="G271" s="230"/>
      <c r="H271" s="230"/>
      <c r="I271" s="230"/>
      <c r="J271" s="230"/>
      <c r="O271" s="566" t="str">
        <f>$O$79</f>
        <v>Risks</v>
      </c>
      <c r="P271" s="548" t="str">
        <f t="shared" ref="P271:P276" si="103">IF(D271=0,"",D271)</f>
        <v/>
      </c>
      <c r="Q271" s="548" t="str">
        <f t="shared" ref="Q271:Q276" si="104">IF(E271=0,"",E271)</f>
        <v/>
      </c>
      <c r="R271" s="548" t="str">
        <f t="shared" ref="R271:R276" si="105">IF(F271=0,"",F271)</f>
        <v/>
      </c>
      <c r="S271" s="548" t="str">
        <f t="shared" ref="S271:S276" si="106">IF(G271=0,"",G271)</f>
        <v/>
      </c>
      <c r="T271" s="548" t="str">
        <f t="shared" ref="T271:T276" si="107">IF(H271=0,"",H271)</f>
        <v/>
      </c>
      <c r="U271" s="548" t="str">
        <f t="shared" ref="U271:U276" si="108">IF(I271=0,"",I271)</f>
        <v/>
      </c>
      <c r="V271" s="548" t="str">
        <f t="shared" ref="V271:V285" si="109">IF(J271=0,"",J271)</f>
        <v/>
      </c>
    </row>
    <row r="272" spans="3:25" hidden="1" x14ac:dyDescent="0.25">
      <c r="C272" s="142"/>
      <c r="D272" s="576"/>
      <c r="E272" s="230"/>
      <c r="F272" s="230"/>
      <c r="G272" s="230"/>
      <c r="H272" s="230"/>
      <c r="I272" s="230"/>
      <c r="J272" s="230"/>
      <c r="O272" s="567"/>
      <c r="P272" s="548" t="str">
        <f t="shared" si="103"/>
        <v/>
      </c>
      <c r="Q272" s="548" t="str">
        <f t="shared" si="104"/>
        <v/>
      </c>
      <c r="R272" s="548" t="str">
        <f t="shared" si="105"/>
        <v/>
      </c>
      <c r="S272" s="548" t="str">
        <f t="shared" si="106"/>
        <v/>
      </c>
      <c r="T272" s="548" t="str">
        <f t="shared" si="107"/>
        <v/>
      </c>
      <c r="U272" s="548" t="str">
        <f t="shared" si="108"/>
        <v/>
      </c>
      <c r="V272" s="548" t="str">
        <f t="shared" si="109"/>
        <v/>
      </c>
    </row>
    <row r="273" spans="3:22" hidden="1" x14ac:dyDescent="0.25">
      <c r="C273" s="142"/>
      <c r="D273" s="576"/>
      <c r="E273" s="230"/>
      <c r="F273" s="230"/>
      <c r="G273" s="230"/>
      <c r="H273" s="230"/>
      <c r="I273" s="230"/>
      <c r="J273" s="230"/>
      <c r="O273" s="567"/>
      <c r="P273" s="548" t="str">
        <f t="shared" si="103"/>
        <v/>
      </c>
      <c r="Q273" s="548" t="str">
        <f t="shared" si="104"/>
        <v/>
      </c>
      <c r="R273" s="548" t="str">
        <f t="shared" si="105"/>
        <v/>
      </c>
      <c r="S273" s="548" t="str">
        <f t="shared" si="106"/>
        <v/>
      </c>
      <c r="T273" s="548" t="str">
        <f t="shared" si="107"/>
        <v/>
      </c>
      <c r="U273" s="548" t="str">
        <f t="shared" si="108"/>
        <v/>
      </c>
      <c r="V273" s="548" t="str">
        <f t="shared" si="109"/>
        <v/>
      </c>
    </row>
    <row r="274" spans="3:22" hidden="1" x14ac:dyDescent="0.25">
      <c r="C274" s="142"/>
      <c r="D274" s="576"/>
      <c r="E274" s="230"/>
      <c r="F274" s="230"/>
      <c r="G274" s="230"/>
      <c r="H274" s="230"/>
      <c r="I274" s="230"/>
      <c r="J274" s="230"/>
      <c r="O274" s="567"/>
      <c r="P274" s="548" t="str">
        <f t="shared" si="103"/>
        <v/>
      </c>
      <c r="Q274" s="548" t="str">
        <f t="shared" si="104"/>
        <v/>
      </c>
      <c r="R274" s="548" t="str">
        <f t="shared" si="105"/>
        <v/>
      </c>
      <c r="S274" s="548" t="str">
        <f t="shared" si="106"/>
        <v/>
      </c>
      <c r="T274" s="548" t="str">
        <f t="shared" si="107"/>
        <v/>
      </c>
      <c r="U274" s="548" t="str">
        <f t="shared" si="108"/>
        <v/>
      </c>
      <c r="V274" s="548" t="str">
        <f t="shared" si="109"/>
        <v/>
      </c>
    </row>
    <row r="275" spans="3:22" hidden="1" x14ac:dyDescent="0.25">
      <c r="C275" s="142"/>
      <c r="D275" s="576"/>
      <c r="E275" s="230"/>
      <c r="F275" s="230"/>
      <c r="G275" s="230"/>
      <c r="H275" s="230"/>
      <c r="I275" s="230"/>
      <c r="J275" s="230"/>
      <c r="O275" s="567"/>
      <c r="P275" s="548" t="str">
        <f t="shared" si="103"/>
        <v/>
      </c>
      <c r="Q275" s="548" t="str">
        <f t="shared" si="104"/>
        <v/>
      </c>
      <c r="R275" s="548" t="str">
        <f t="shared" si="105"/>
        <v/>
      </c>
      <c r="S275" s="548" t="str">
        <f t="shared" si="106"/>
        <v/>
      </c>
      <c r="T275" s="548" t="str">
        <f t="shared" si="107"/>
        <v/>
      </c>
      <c r="U275" s="548" t="str">
        <f t="shared" si="108"/>
        <v/>
      </c>
      <c r="V275" s="548" t="str">
        <f t="shared" si="109"/>
        <v/>
      </c>
    </row>
    <row r="276" spans="3:22" hidden="1" x14ac:dyDescent="0.25">
      <c r="C276" s="142"/>
      <c r="D276" s="576"/>
      <c r="E276" s="230"/>
      <c r="F276" s="230"/>
      <c r="G276" s="230"/>
      <c r="H276" s="230"/>
      <c r="I276" s="230"/>
      <c r="J276" s="230"/>
      <c r="O276" s="567"/>
      <c r="P276" s="548" t="str">
        <f t="shared" si="103"/>
        <v/>
      </c>
      <c r="Q276" s="548" t="str">
        <f t="shared" si="104"/>
        <v/>
      </c>
      <c r="R276" s="548" t="str">
        <f t="shared" si="105"/>
        <v/>
      </c>
      <c r="S276" s="548" t="str">
        <f t="shared" si="106"/>
        <v/>
      </c>
      <c r="T276" s="548" t="str">
        <f t="shared" si="107"/>
        <v/>
      </c>
      <c r="U276" s="548" t="str">
        <f t="shared" si="108"/>
        <v/>
      </c>
      <c r="V276" s="548" t="str">
        <f t="shared" si="109"/>
        <v/>
      </c>
    </row>
    <row r="277" spans="3:22" hidden="1" x14ac:dyDescent="0.25">
      <c r="C277" s="142"/>
      <c r="D277" s="576"/>
      <c r="E277" s="230"/>
      <c r="F277" s="230"/>
      <c r="G277" s="230"/>
      <c r="H277" s="230"/>
      <c r="I277" s="230"/>
      <c r="J277" s="230"/>
      <c r="O277" s="567"/>
      <c r="P277" s="548" t="str">
        <f t="shared" ref="P277:P285" si="110">IF(D277=0,"",D277)</f>
        <v/>
      </c>
      <c r="Q277" s="548" t="str">
        <f t="shared" ref="Q277:Q285" si="111">IF(E277=0,"",E277)</f>
        <v/>
      </c>
      <c r="R277" s="548" t="str">
        <f t="shared" ref="R277:R285" si="112">IF(F277=0,"",F277)</f>
        <v/>
      </c>
      <c r="S277" s="548" t="str">
        <f t="shared" ref="S277:S285" si="113">IF(G277=0,"",G277)</f>
        <v/>
      </c>
      <c r="T277" s="548" t="str">
        <f t="shared" ref="T277:T285" si="114">IF(H277=0,"",H277)</f>
        <v/>
      </c>
      <c r="U277" s="548" t="str">
        <f t="shared" ref="U277:U285" si="115">IF(I277=0,"",I277)</f>
        <v/>
      </c>
      <c r="V277" s="548" t="str">
        <f t="shared" si="109"/>
        <v/>
      </c>
    </row>
    <row r="278" spans="3:22" hidden="1" x14ac:dyDescent="0.25">
      <c r="C278" s="142"/>
      <c r="D278" s="576"/>
      <c r="E278" s="230"/>
      <c r="F278" s="230"/>
      <c r="G278" s="230"/>
      <c r="H278" s="230"/>
      <c r="I278" s="230"/>
      <c r="J278" s="230"/>
      <c r="O278" s="567"/>
      <c r="P278" s="548" t="str">
        <f t="shared" si="110"/>
        <v/>
      </c>
      <c r="Q278" s="548" t="str">
        <f t="shared" si="111"/>
        <v/>
      </c>
      <c r="R278" s="548" t="str">
        <f t="shared" si="112"/>
        <v/>
      </c>
      <c r="S278" s="548" t="str">
        <f t="shared" si="113"/>
        <v/>
      </c>
      <c r="T278" s="548" t="str">
        <f t="shared" si="114"/>
        <v/>
      </c>
      <c r="U278" s="548" t="str">
        <f t="shared" si="115"/>
        <v/>
      </c>
      <c r="V278" s="548" t="str">
        <f t="shared" si="109"/>
        <v/>
      </c>
    </row>
    <row r="279" spans="3:22" hidden="1" x14ac:dyDescent="0.25">
      <c r="C279" s="142"/>
      <c r="D279" s="576"/>
      <c r="E279" s="230"/>
      <c r="F279" s="230"/>
      <c r="G279" s="230"/>
      <c r="H279" s="230"/>
      <c r="I279" s="230"/>
      <c r="J279" s="230"/>
      <c r="O279" s="567"/>
      <c r="P279" s="548" t="str">
        <f t="shared" si="110"/>
        <v/>
      </c>
      <c r="Q279" s="548" t="str">
        <f t="shared" si="111"/>
        <v/>
      </c>
      <c r="R279" s="548" t="str">
        <f t="shared" si="112"/>
        <v/>
      </c>
      <c r="S279" s="548" t="str">
        <f t="shared" si="113"/>
        <v/>
      </c>
      <c r="T279" s="548" t="str">
        <f t="shared" si="114"/>
        <v/>
      </c>
      <c r="U279" s="548" t="str">
        <f t="shared" si="115"/>
        <v/>
      </c>
      <c r="V279" s="548" t="str">
        <f t="shared" si="109"/>
        <v/>
      </c>
    </row>
    <row r="280" spans="3:22" hidden="1" x14ac:dyDescent="0.25">
      <c r="C280" s="142"/>
      <c r="D280" s="576"/>
      <c r="E280" s="230"/>
      <c r="F280" s="230"/>
      <c r="G280" s="230"/>
      <c r="H280" s="230"/>
      <c r="I280" s="230"/>
      <c r="J280" s="230"/>
      <c r="O280" s="567"/>
      <c r="P280" s="548" t="str">
        <f t="shared" si="110"/>
        <v/>
      </c>
      <c r="Q280" s="548" t="str">
        <f t="shared" si="111"/>
        <v/>
      </c>
      <c r="R280" s="548" t="str">
        <f t="shared" si="112"/>
        <v/>
      </c>
      <c r="S280" s="548" t="str">
        <f t="shared" si="113"/>
        <v/>
      </c>
      <c r="T280" s="548" t="str">
        <f t="shared" si="114"/>
        <v/>
      </c>
      <c r="U280" s="548" t="str">
        <f t="shared" si="115"/>
        <v/>
      </c>
      <c r="V280" s="548" t="str">
        <f t="shared" si="109"/>
        <v/>
      </c>
    </row>
    <row r="281" spans="3:22" hidden="1" x14ac:dyDescent="0.25">
      <c r="C281" s="142"/>
      <c r="D281" s="576"/>
      <c r="E281" s="230"/>
      <c r="F281" s="230"/>
      <c r="G281" s="230"/>
      <c r="H281" s="230"/>
      <c r="I281" s="230"/>
      <c r="J281" s="230"/>
      <c r="O281" s="567"/>
      <c r="P281" s="548" t="str">
        <f t="shared" si="110"/>
        <v/>
      </c>
      <c r="Q281" s="548" t="str">
        <f t="shared" si="111"/>
        <v/>
      </c>
      <c r="R281" s="548" t="str">
        <f t="shared" si="112"/>
        <v/>
      </c>
      <c r="S281" s="548" t="str">
        <f t="shared" si="113"/>
        <v/>
      </c>
      <c r="T281" s="548" t="str">
        <f t="shared" si="114"/>
        <v/>
      </c>
      <c r="U281" s="548" t="str">
        <f t="shared" si="115"/>
        <v/>
      </c>
      <c r="V281" s="548" t="str">
        <f t="shared" si="109"/>
        <v/>
      </c>
    </row>
    <row r="282" spans="3:22" hidden="1" x14ac:dyDescent="0.25">
      <c r="C282" s="142"/>
      <c r="D282" s="576"/>
      <c r="E282" s="230"/>
      <c r="F282" s="230"/>
      <c r="G282" s="230"/>
      <c r="H282" s="230"/>
      <c r="I282" s="230"/>
      <c r="J282" s="230"/>
      <c r="O282" s="567"/>
      <c r="P282" s="548" t="str">
        <f t="shared" si="110"/>
        <v/>
      </c>
      <c r="Q282" s="548" t="str">
        <f t="shared" si="111"/>
        <v/>
      </c>
      <c r="R282" s="548" t="str">
        <f t="shared" si="112"/>
        <v/>
      </c>
      <c r="S282" s="548" t="str">
        <f t="shared" si="113"/>
        <v/>
      </c>
      <c r="T282" s="548" t="str">
        <f t="shared" si="114"/>
        <v/>
      </c>
      <c r="U282" s="548" t="str">
        <f t="shared" si="115"/>
        <v/>
      </c>
      <c r="V282" s="548" t="str">
        <f t="shared" si="109"/>
        <v/>
      </c>
    </row>
    <row r="283" spans="3:22" hidden="1" x14ac:dyDescent="0.25">
      <c r="C283" s="142"/>
      <c r="D283" s="576"/>
      <c r="E283" s="230"/>
      <c r="F283" s="230"/>
      <c r="G283" s="230"/>
      <c r="H283" s="230"/>
      <c r="I283" s="230"/>
      <c r="J283" s="230"/>
      <c r="O283" s="567"/>
      <c r="P283" s="548" t="str">
        <f t="shared" si="110"/>
        <v/>
      </c>
      <c r="Q283" s="548" t="str">
        <f t="shared" si="111"/>
        <v/>
      </c>
      <c r="R283" s="548" t="str">
        <f t="shared" si="112"/>
        <v/>
      </c>
      <c r="S283" s="548" t="str">
        <f t="shared" si="113"/>
        <v/>
      </c>
      <c r="T283" s="548" t="str">
        <f t="shared" si="114"/>
        <v/>
      </c>
      <c r="U283" s="548" t="str">
        <f t="shared" si="115"/>
        <v/>
      </c>
      <c r="V283" s="548" t="str">
        <f t="shared" si="109"/>
        <v/>
      </c>
    </row>
    <row r="284" spans="3:22" hidden="1" x14ac:dyDescent="0.25">
      <c r="C284" s="142"/>
      <c r="D284" s="576"/>
      <c r="E284" s="230"/>
      <c r="F284" s="230"/>
      <c r="G284" s="230"/>
      <c r="H284" s="230"/>
      <c r="I284" s="230"/>
      <c r="J284" s="230"/>
      <c r="O284" s="567"/>
      <c r="P284" s="548" t="str">
        <f t="shared" si="110"/>
        <v/>
      </c>
      <c r="Q284" s="548" t="str">
        <f t="shared" si="111"/>
        <v/>
      </c>
      <c r="R284" s="548" t="str">
        <f t="shared" si="112"/>
        <v/>
      </c>
      <c r="S284" s="548" t="str">
        <f t="shared" si="113"/>
        <v/>
      </c>
      <c r="T284" s="548" t="str">
        <f t="shared" si="114"/>
        <v/>
      </c>
      <c r="U284" s="548" t="str">
        <f t="shared" si="115"/>
        <v/>
      </c>
      <c r="V284" s="548" t="str">
        <f t="shared" si="109"/>
        <v/>
      </c>
    </row>
    <row r="285" spans="3:22" ht="15.75" hidden="1" thickBot="1" x14ac:dyDescent="0.3">
      <c r="C285" s="218"/>
      <c r="D285" s="576"/>
      <c r="E285" s="230"/>
      <c r="F285" s="230"/>
      <c r="G285" s="230"/>
      <c r="H285" s="230"/>
      <c r="I285" s="230"/>
      <c r="J285" s="230"/>
      <c r="O285" s="568"/>
      <c r="P285" s="548" t="str">
        <f t="shared" si="110"/>
        <v/>
      </c>
      <c r="Q285" s="548" t="str">
        <f t="shared" si="111"/>
        <v/>
      </c>
      <c r="R285" s="548" t="str">
        <f t="shared" si="112"/>
        <v/>
      </c>
      <c r="S285" s="548" t="str">
        <f t="shared" si="113"/>
        <v/>
      </c>
      <c r="T285" s="548" t="str">
        <f t="shared" si="114"/>
        <v/>
      </c>
      <c r="U285" s="548" t="str">
        <f t="shared" si="115"/>
        <v/>
      </c>
      <c r="V285" s="548" t="str">
        <f t="shared" si="109"/>
        <v/>
      </c>
    </row>
    <row r="286" spans="3:22" ht="99.95" hidden="1" customHeight="1" thickTop="1" x14ac:dyDescent="0.25">
      <c r="C286" s="816" t="str">
        <f>O286</f>
        <v>Overall PLR coverage/gaps of safeguard:</v>
      </c>
      <c r="D286" s="817"/>
      <c r="E286" s="817"/>
      <c r="F286" s="813"/>
      <c r="G286" s="813"/>
      <c r="H286" s="813"/>
      <c r="I286" s="813"/>
      <c r="J286" s="814"/>
      <c r="O286" s="790" t="str">
        <f>$O$89</f>
        <v>Overall PLR coverage/gaps of safeguard:</v>
      </c>
      <c r="P286" s="790"/>
      <c r="Q286" s="786" t="str">
        <f>IF(F286=0," ",F286)</f>
        <v xml:space="preserve"> </v>
      </c>
      <c r="R286" s="787"/>
      <c r="S286" s="787"/>
      <c r="T286" s="787"/>
      <c r="U286" s="787"/>
      <c r="V286" s="788"/>
    </row>
    <row r="287" spans="3:22" hidden="1" x14ac:dyDescent="0.25"/>
    <row r="288" spans="3:22" ht="39.75" hidden="1" customHeight="1" x14ac:dyDescent="0.25"/>
    <row r="289" spans="3:25" hidden="1" x14ac:dyDescent="0.25"/>
    <row r="290" spans="3:25" hidden="1" x14ac:dyDescent="0.25">
      <c r="P290" s="569" t="str">
        <f>P$93</f>
        <v>From Module 2</v>
      </c>
      <c r="Q290" s="569" t="str">
        <f>Q$93</f>
        <v>From Module 2</v>
      </c>
    </row>
    <row r="291" spans="3:25" hidden="1" x14ac:dyDescent="0.25">
      <c r="C291" s="58"/>
      <c r="D291" s="58"/>
      <c r="E291" s="58"/>
      <c r="F291" s="59"/>
      <c r="G291" s="59"/>
      <c r="H291" s="59"/>
      <c r="I291" s="59"/>
      <c r="J291" s="59"/>
      <c r="O291" s="553"/>
      <c r="P291" s="442" t="str">
        <f>P$94</f>
        <v>All Benefits</v>
      </c>
      <c r="Q291" s="442" t="str">
        <f>Q$94</f>
        <v>Potential Prioritized Benefits</v>
      </c>
      <c r="S291" s="555"/>
      <c r="T291" s="555"/>
      <c r="U291" s="555"/>
      <c r="V291" s="555"/>
      <c r="W291" s="59"/>
      <c r="X291" s="59"/>
    </row>
    <row r="292" spans="3:25" hidden="1" x14ac:dyDescent="0.25">
      <c r="C292" s="67"/>
      <c r="D292" s="67"/>
      <c r="E292" s="67"/>
      <c r="L292"/>
      <c r="O292" s="53">
        <f t="shared" ref="O292:O296" si="116">O291+1</f>
        <v>1</v>
      </c>
      <c r="P292" s="556" t="str">
        <f>'Module 2'!$AM280</f>
        <v/>
      </c>
      <c r="Q292" s="556" t="str">
        <f>'Module 2'!$AV280</f>
        <v/>
      </c>
    </row>
    <row r="293" spans="3:25" s="48" customFormat="1" hidden="1" x14ac:dyDescent="0.25">
      <c r="O293" s="53">
        <f t="shared" si="116"/>
        <v>2</v>
      </c>
      <c r="P293" s="556" t="str">
        <f>'Module 2'!$AM281</f>
        <v/>
      </c>
      <c r="Q293" s="556" t="str">
        <f>'Module 2'!$AV281</f>
        <v/>
      </c>
      <c r="R293" s="52"/>
      <c r="S293" s="52"/>
      <c r="T293" s="52"/>
      <c r="U293" s="52"/>
      <c r="V293" s="52"/>
      <c r="W293"/>
      <c r="X293" s="112"/>
      <c r="Y293"/>
    </row>
    <row r="294" spans="3:25" s="48" customFormat="1" hidden="1" x14ac:dyDescent="0.25">
      <c r="I294" s="49"/>
      <c r="J294" s="49"/>
      <c r="O294" s="53">
        <f t="shared" si="116"/>
        <v>3</v>
      </c>
      <c r="P294" s="556" t="str">
        <f>'Module 2'!$AM282</f>
        <v/>
      </c>
      <c r="Q294" s="556" t="str">
        <f>'Module 2'!$AV282</f>
        <v/>
      </c>
      <c r="R294" s="52"/>
      <c r="S294" s="52"/>
      <c r="T294" s="52"/>
      <c r="U294" s="52"/>
      <c r="V294" s="52"/>
      <c r="W294"/>
      <c r="X294" s="112"/>
      <c r="Y294"/>
    </row>
    <row r="295" spans="3:25" s="48" customFormat="1" hidden="1" x14ac:dyDescent="0.25">
      <c r="O295" s="53">
        <f t="shared" si="116"/>
        <v>4</v>
      </c>
      <c r="P295" s="556" t="str">
        <f>'Module 2'!$AM283</f>
        <v/>
      </c>
      <c r="Q295" s="556" t="str">
        <f>'Module 2'!$AV283</f>
        <v/>
      </c>
      <c r="R295" s="52"/>
      <c r="S295" s="52"/>
      <c r="T295" s="52"/>
      <c r="U295" s="52"/>
      <c r="V295" s="52"/>
      <c r="W295"/>
      <c r="X295" s="112"/>
      <c r="Y295"/>
    </row>
    <row r="296" spans="3:25" hidden="1" x14ac:dyDescent="0.25">
      <c r="N296" s="48"/>
      <c r="O296" s="53">
        <f t="shared" si="116"/>
        <v>5</v>
      </c>
      <c r="P296" s="556" t="str">
        <f>'Module 2'!$AM284</f>
        <v/>
      </c>
      <c r="Q296" s="556" t="str">
        <f>'Module 2'!$AV284</f>
        <v/>
      </c>
    </row>
    <row r="297" spans="3:25" hidden="1" x14ac:dyDescent="0.25">
      <c r="C297" s="48"/>
      <c r="D297" s="48"/>
      <c r="E297" s="48"/>
      <c r="F297" s="48"/>
      <c r="G297" s="48"/>
      <c r="H297" s="48"/>
      <c r="M297" s="105"/>
      <c r="N297" s="48"/>
      <c r="O297" s="53"/>
      <c r="P297" s="569" t="str">
        <f>P$104</f>
        <v>From Module 2</v>
      </c>
      <c r="Q297" s="569" t="str">
        <f>Q$104</f>
        <v>From Module 2</v>
      </c>
    </row>
    <row r="298" spans="3:25" hidden="1" x14ac:dyDescent="0.25">
      <c r="C298" s="48"/>
      <c r="D298" s="48"/>
      <c r="E298" s="48"/>
      <c r="F298" s="48"/>
      <c r="G298" s="48"/>
      <c r="H298" s="48"/>
      <c r="I298" s="48"/>
      <c r="J298" s="36"/>
      <c r="N298" s="48"/>
      <c r="O298" s="53"/>
      <c r="P298" s="442" t="str">
        <f>P$105</f>
        <v>All Risks</v>
      </c>
      <c r="Q298" s="442" t="str">
        <f>Q$105</f>
        <v>Potential Prioritized Risks</v>
      </c>
    </row>
    <row r="299" spans="3:25" hidden="1" x14ac:dyDescent="0.25">
      <c r="C299" s="48"/>
      <c r="D299" s="48"/>
      <c r="E299" s="48"/>
      <c r="F299" s="48"/>
      <c r="G299" s="48"/>
      <c r="H299" s="48"/>
      <c r="N299" s="48"/>
      <c r="O299" s="53">
        <f t="shared" ref="O299:O304" si="117">O298+1</f>
        <v>1</v>
      </c>
      <c r="P299" s="556" t="str">
        <f>'Module 2'!$AM287</f>
        <v/>
      </c>
      <c r="Q299" s="556" t="str">
        <f>'Module 2'!$AV287</f>
        <v/>
      </c>
    </row>
    <row r="300" spans="3:25" hidden="1" x14ac:dyDescent="0.25">
      <c r="N300" s="48"/>
      <c r="O300" s="53">
        <f t="shared" si="117"/>
        <v>2</v>
      </c>
      <c r="P300" s="556" t="str">
        <f>'Module 2'!$AM288</f>
        <v/>
      </c>
      <c r="Q300" s="556" t="str">
        <f>'Module 2'!$AV288</f>
        <v/>
      </c>
    </row>
    <row r="301" spans="3:25" hidden="1" x14ac:dyDescent="0.25">
      <c r="G301" s="67"/>
      <c r="H301" s="67"/>
      <c r="N301" s="48"/>
      <c r="O301" s="53">
        <f t="shared" si="117"/>
        <v>3</v>
      </c>
      <c r="P301" s="556" t="str">
        <f>'Module 2'!$AM289</f>
        <v/>
      </c>
      <c r="Q301" s="556" t="str">
        <f>'Module 2'!$AV289</f>
        <v/>
      </c>
    </row>
    <row r="302" spans="3:25" hidden="1" x14ac:dyDescent="0.25">
      <c r="C302" s="66"/>
      <c r="D302" s="66"/>
      <c r="E302" s="66"/>
      <c r="N302" s="48"/>
      <c r="O302" s="53">
        <f t="shared" si="117"/>
        <v>4</v>
      </c>
      <c r="P302" s="556" t="str">
        <f>'Module 2'!$AM290</f>
        <v/>
      </c>
      <c r="Q302" s="556" t="str">
        <f>'Module 2'!$AV290</f>
        <v/>
      </c>
    </row>
    <row r="303" spans="3:25" hidden="1" x14ac:dyDescent="0.25">
      <c r="C303" s="66"/>
      <c r="E303" s="67"/>
      <c r="N303" s="48"/>
      <c r="O303" s="53">
        <f t="shared" si="117"/>
        <v>5</v>
      </c>
      <c r="P303" s="556" t="str">
        <f>'Module 2'!$AM291</f>
        <v/>
      </c>
      <c r="Q303" s="556" t="str">
        <f>'Module 2'!$AV291</f>
        <v/>
      </c>
    </row>
    <row r="304" spans="3:25" hidden="1" x14ac:dyDescent="0.25">
      <c r="C304" s="66"/>
      <c r="E304" s="103"/>
      <c r="N304" s="48"/>
      <c r="O304" s="53">
        <f t="shared" si="117"/>
        <v>6</v>
      </c>
      <c r="P304" s="556" t="str">
        <f>'Module 2'!$AM292</f>
        <v/>
      </c>
      <c r="Q304" s="556" t="str">
        <f>'Module 2'!$AV292</f>
        <v/>
      </c>
    </row>
    <row r="305" spans="3:17" hidden="1" x14ac:dyDescent="0.25">
      <c r="C305" s="66"/>
      <c r="E305" s="103"/>
      <c r="N305" s="48"/>
      <c r="O305" s="53">
        <f t="shared" ref="O305:O313" si="118">O304+1</f>
        <v>7</v>
      </c>
      <c r="P305" s="556" t="str">
        <f>'Module 2'!$AM293</f>
        <v/>
      </c>
      <c r="Q305" s="556" t="str">
        <f>'Module 2'!$AV293</f>
        <v/>
      </c>
    </row>
    <row r="306" spans="3:17" hidden="1" x14ac:dyDescent="0.25">
      <c r="C306" s="66"/>
      <c r="E306" s="103"/>
      <c r="N306" s="48"/>
      <c r="O306" s="53">
        <f t="shared" si="118"/>
        <v>8</v>
      </c>
      <c r="P306" s="556" t="str">
        <f>'Module 2'!$AM294</f>
        <v/>
      </c>
      <c r="Q306" s="556" t="str">
        <f>'Module 2'!$AV294</f>
        <v/>
      </c>
    </row>
    <row r="307" spans="3:17" hidden="1" x14ac:dyDescent="0.25">
      <c r="C307" s="66"/>
      <c r="E307" s="103"/>
      <c r="N307" s="48"/>
      <c r="O307" s="53">
        <f t="shared" si="118"/>
        <v>9</v>
      </c>
      <c r="P307" s="556" t="str">
        <f>'Module 2'!$AM295</f>
        <v/>
      </c>
      <c r="Q307" s="556" t="str">
        <f>'Module 2'!$AV295</f>
        <v/>
      </c>
    </row>
    <row r="308" spans="3:17" hidden="1" x14ac:dyDescent="0.25">
      <c r="C308" s="66"/>
      <c r="E308" s="103"/>
      <c r="N308" s="48"/>
      <c r="O308" s="53">
        <f t="shared" si="118"/>
        <v>10</v>
      </c>
      <c r="P308" s="556" t="str">
        <f>'Module 2'!$AM296</f>
        <v/>
      </c>
      <c r="Q308" s="556" t="str">
        <f>'Module 2'!$AV296</f>
        <v/>
      </c>
    </row>
    <row r="309" spans="3:17" hidden="1" x14ac:dyDescent="0.25">
      <c r="C309" s="66"/>
      <c r="E309" s="103"/>
      <c r="N309" s="48"/>
      <c r="O309" s="53">
        <f t="shared" si="118"/>
        <v>11</v>
      </c>
      <c r="P309" s="556" t="str">
        <f>'Module 2'!$AM297</f>
        <v/>
      </c>
      <c r="Q309" s="556" t="str">
        <f>'Module 2'!$AV297</f>
        <v/>
      </c>
    </row>
    <row r="310" spans="3:17" hidden="1" x14ac:dyDescent="0.25">
      <c r="C310" s="66"/>
      <c r="E310" s="103"/>
      <c r="N310" s="48"/>
      <c r="O310" s="53">
        <f t="shared" si="118"/>
        <v>12</v>
      </c>
      <c r="P310" s="556" t="str">
        <f>'Module 2'!$AM298</f>
        <v/>
      </c>
      <c r="Q310" s="556" t="str">
        <f>'Module 2'!$AV298</f>
        <v/>
      </c>
    </row>
    <row r="311" spans="3:17" hidden="1" x14ac:dyDescent="0.25">
      <c r="C311" s="66"/>
      <c r="E311" s="103"/>
      <c r="N311" s="48"/>
      <c r="O311" s="53">
        <f t="shared" si="118"/>
        <v>13</v>
      </c>
      <c r="P311" s="556" t="str">
        <f>'Module 2'!$AM299</f>
        <v/>
      </c>
      <c r="Q311" s="556" t="str">
        <f>'Module 2'!$AV299</f>
        <v/>
      </c>
    </row>
    <row r="312" spans="3:17" hidden="1" x14ac:dyDescent="0.25">
      <c r="C312" s="66"/>
      <c r="E312" s="103"/>
      <c r="N312" s="48"/>
      <c r="O312" s="53">
        <f t="shared" si="118"/>
        <v>14</v>
      </c>
      <c r="P312" s="556" t="str">
        <f>'Module 2'!$AM300</f>
        <v/>
      </c>
      <c r="Q312" s="556" t="str">
        <f>'Module 2'!$AV300</f>
        <v/>
      </c>
    </row>
    <row r="313" spans="3:17" hidden="1" x14ac:dyDescent="0.25">
      <c r="C313" s="66"/>
      <c r="E313" s="103"/>
      <c r="N313" s="48"/>
      <c r="O313" s="53">
        <f t="shared" si="118"/>
        <v>15</v>
      </c>
      <c r="P313" s="556" t="str">
        <f>'Module 2'!$AM301</f>
        <v/>
      </c>
      <c r="Q313" s="556" t="str">
        <f>'Module 2'!$AV301</f>
        <v/>
      </c>
    </row>
    <row r="314" spans="3:17" hidden="1" x14ac:dyDescent="0.25">
      <c r="C314" s="66"/>
      <c r="E314" s="103"/>
    </row>
    <row r="315" spans="3:17" hidden="1" x14ac:dyDescent="0.25"/>
    <row r="316" spans="3:17" hidden="1" x14ac:dyDescent="0.25"/>
    <row r="317" spans="3:17" hidden="1" x14ac:dyDescent="0.25"/>
    <row r="318" spans="3:17" hidden="1" x14ac:dyDescent="0.25"/>
    <row r="319" spans="3:17" hidden="1" x14ac:dyDescent="0.25"/>
    <row r="320" spans="3:17" hidden="1" x14ac:dyDescent="0.25"/>
    <row r="321" spans="3:25" hidden="1" x14ac:dyDescent="0.25"/>
    <row r="322" spans="3:25" hidden="1" x14ac:dyDescent="0.25"/>
    <row r="323" spans="3:25" hidden="1" x14ac:dyDescent="0.25">
      <c r="C323" s="66"/>
      <c r="D323" s="66"/>
      <c r="E323" s="66"/>
      <c r="F323" s="56"/>
      <c r="G323" s="56"/>
      <c r="H323" s="56"/>
    </row>
    <row r="324" spans="3:25" ht="49.5" hidden="1" customHeight="1" x14ac:dyDescent="0.35">
      <c r="C324" s="799" t="str">
        <f>O324</f>
        <v>Safeguard (d) - The full and effective participation of relevant stakeholders, in particular indigenous peoples and local communities, in REDD+ actions.</v>
      </c>
      <c r="D324" s="799"/>
      <c r="E324" s="799"/>
      <c r="F324" s="799"/>
      <c r="G324" s="799"/>
      <c r="H324" s="799"/>
      <c r="I324" s="799"/>
      <c r="J324" s="799"/>
      <c r="L324"/>
      <c r="N324" s="86" t="s">
        <v>43</v>
      </c>
      <c r="O324" s="785" t="str">
        <f>CONCATENATE($P$16," - ",$Q$16)</f>
        <v>Safeguard (d) - The full and effective participation of relevant stakeholders, in particular indigenous peoples and local communities, in REDD+ actions.</v>
      </c>
      <c r="P324" s="785"/>
      <c r="Q324" s="785"/>
      <c r="R324" s="785"/>
      <c r="S324" s="785"/>
      <c r="T324" s="785"/>
      <c r="U324" s="785"/>
      <c r="V324" s="785"/>
      <c r="W324" s="322"/>
      <c r="X324" s="322"/>
      <c r="Y324" s="322"/>
    </row>
    <row r="325" spans="3:25" hidden="1" x14ac:dyDescent="0.25"/>
    <row r="326" spans="3:25" ht="0.95" hidden="1" customHeight="1" x14ac:dyDescent="0.3">
      <c r="C326" s="7"/>
      <c r="D326" s="7"/>
      <c r="E326" s="7"/>
      <c r="F326" s="159"/>
      <c r="G326" s="159"/>
      <c r="H326" s="159"/>
      <c r="I326" s="159"/>
      <c r="J326" s="159"/>
      <c r="N326" s="7"/>
      <c r="O326" s="558" t="str">
        <f>$O$32</f>
        <v>How to use</v>
      </c>
      <c r="P326" s="523"/>
      <c r="Q326" s="523"/>
      <c r="R326" s="523"/>
      <c r="S326" s="523"/>
      <c r="T326" s="523"/>
    </row>
    <row r="327" spans="3:25" ht="0.95" hidden="1" customHeight="1" x14ac:dyDescent="0.3">
      <c r="C327" s="604"/>
      <c r="D327" s="604"/>
      <c r="E327" s="604"/>
      <c r="F327" s="604"/>
      <c r="G327" s="604"/>
      <c r="H327" s="604"/>
      <c r="I327" s="604"/>
      <c r="J327" s="604"/>
      <c r="N327" s="7"/>
      <c r="O327" s="528" t="s">
        <v>136</v>
      </c>
      <c r="P327" s="529"/>
      <c r="Q327" s="529"/>
      <c r="R327" s="529"/>
      <c r="S327" s="529"/>
      <c r="T327" s="529"/>
      <c r="Y327" s="7"/>
    </row>
    <row r="328" spans="3:25" ht="18.75" hidden="1" x14ac:dyDescent="0.3">
      <c r="L328"/>
      <c r="N328" s="7"/>
      <c r="O328" s="530"/>
      <c r="P328" s="529"/>
      <c r="Q328" s="529"/>
      <c r="R328" s="529"/>
      <c r="S328" s="529"/>
      <c r="T328" s="529"/>
      <c r="Y328" s="7"/>
    </row>
    <row r="329" spans="3:25" ht="18.75" hidden="1" x14ac:dyDescent="0.3">
      <c r="C329" s="7" t="str">
        <f>O329</f>
        <v>Guiding questions</v>
      </c>
      <c r="D329" s="7"/>
      <c r="E329" s="7"/>
      <c r="F329" s="160"/>
      <c r="G329" s="160"/>
      <c r="H329" s="160"/>
      <c r="I329" s="160"/>
      <c r="J329" s="160"/>
      <c r="K329" s="160"/>
      <c r="L329" s="57"/>
      <c r="M329" s="12"/>
      <c r="N329" s="7"/>
      <c r="O329" s="558" t="str">
        <f>$O$35</f>
        <v>Guiding questions</v>
      </c>
      <c r="P329" s="529"/>
      <c r="Q329" s="529"/>
      <c r="R329" s="529"/>
      <c r="S329" s="529"/>
      <c r="T329" s="529"/>
      <c r="Y329" s="7"/>
    </row>
    <row r="330" spans="3:25" hidden="1" x14ac:dyDescent="0.25">
      <c r="O330" s="525"/>
      <c r="P330" s="559" t="str">
        <f>$P$36</f>
        <v>ID</v>
      </c>
      <c r="Q330" s="559" t="str">
        <f>$Q$36</f>
        <v>G. QUESTIONS</v>
      </c>
      <c r="R330" s="559" t="str">
        <f>$R$36</f>
        <v>NOTES</v>
      </c>
      <c r="S330" s="559" t="str">
        <f>$S$36</f>
        <v>IF, AUTO Q</v>
      </c>
      <c r="T330" s="559" t="str">
        <f>$T$36</f>
        <v>IF, AUTO NOTES</v>
      </c>
      <c r="U330" s="559" t="str">
        <f>$U$36</f>
        <v>AUTO TEXT</v>
      </c>
      <c r="V330" s="559" t="str">
        <f>$V$36</f>
        <v>SORTED TEXT</v>
      </c>
    </row>
    <row r="331" spans="3:25" ht="18.75" hidden="1" customHeight="1" thickBot="1" x14ac:dyDescent="0.3">
      <c r="C331" s="207"/>
      <c r="D331" s="207"/>
      <c r="E331" s="207"/>
      <c r="F331" s="207"/>
      <c r="G331" s="207"/>
      <c r="H331" s="800" t="str">
        <f>$H$37</f>
        <v>Notes  (if any)</v>
      </c>
      <c r="I331" s="800"/>
      <c r="J331" s="801"/>
      <c r="K331" s="26"/>
      <c r="L331" s="26"/>
      <c r="N331" s="87" t="s">
        <v>43</v>
      </c>
      <c r="O331" s="525"/>
      <c r="P331" s="570">
        <v>0</v>
      </c>
      <c r="Q331" s="534" t="s">
        <v>43</v>
      </c>
      <c r="R331" s="534" t="s">
        <v>43</v>
      </c>
      <c r="S331" s="534" t="s">
        <v>43</v>
      </c>
      <c r="T331" s="534" t="s">
        <v>43</v>
      </c>
      <c r="U331" s="534" t="s">
        <v>43</v>
      </c>
      <c r="V331" s="571" t="str">
        <f t="array" ref="V331">IFERROR((IF(ROWS(V$331:V331)&gt;COUNTA(U:U),"",INDEX(U:U,SMALL(IF(U$331:U$339&lt;&gt;"",ROW(U$331:U$339)),ROWS(V$331:V331))))),"")</f>
        <v/>
      </c>
      <c r="W331" s="36" t="s">
        <v>43</v>
      </c>
    </row>
    <row r="332" spans="3:25" ht="30" hidden="1" customHeight="1" x14ac:dyDescent="0.25">
      <c r="C332" s="838" t="str">
        <f>O332</f>
        <v>1.       Are there policies, laws and regulations, or other measures in place (or planned) to:</v>
      </c>
      <c r="D332" s="838"/>
      <c r="E332" s="838"/>
      <c r="F332" s="838"/>
      <c r="G332" s="839"/>
      <c r="H332" s="802"/>
      <c r="I332" s="802"/>
      <c r="J332" s="803"/>
      <c r="K332" s="26"/>
      <c r="L332" s="26"/>
      <c r="N332" s="87" t="s">
        <v>43</v>
      </c>
      <c r="O332" s="388" t="s">
        <v>175</v>
      </c>
      <c r="P332" s="570">
        <v>1</v>
      </c>
      <c r="Q332" s="536" t="str">
        <f t="shared" ref="Q332:Q339" si="119">O332</f>
        <v>1.       Are there policies, laws and regulations, or other measures in place (or planned) to:</v>
      </c>
      <c r="R332" s="536" t="str">
        <f t="shared" ref="R332:R339" si="120">IF(H332=0,"",H332)</f>
        <v/>
      </c>
      <c r="S332" s="538" t="str">
        <f>IF(((COUNTIF(H333:H338,"*"))&gt;0),Q332,"")</f>
        <v/>
      </c>
      <c r="T332" s="536" t="str">
        <f>IF(S332="*","",R332)</f>
        <v/>
      </c>
      <c r="U332" s="539" t="str">
        <f>IF(S332="","",(S332))</f>
        <v/>
      </c>
      <c r="V332" s="571" t="str">
        <f t="array" ref="V332">IFERROR((IF(ROWS(V$331:V332)&gt;COUNTA(U:U),"",INDEX(U:U,SMALL(IF(U$331:U$339&lt;&gt;"",ROW(U$331:U$339)),ROWS(V$331:V332))))),"")</f>
        <v/>
      </c>
      <c r="W332" s="36" t="s">
        <v>43</v>
      </c>
    </row>
    <row r="333" spans="3:25" ht="30" hidden="1" customHeight="1" x14ac:dyDescent="0.25">
      <c r="C333" s="841" t="str">
        <f t="shared" ref="C333:C337" si="121">O333</f>
        <v>1.1.    Ensure meaningful, effective and informed participation of stakeholders in the formulation and implementation of REDD+?</v>
      </c>
      <c r="D333" s="841"/>
      <c r="E333" s="841"/>
      <c r="F333" s="841"/>
      <c r="G333" s="841"/>
      <c r="H333" s="821"/>
      <c r="I333" s="822"/>
      <c r="J333" s="823"/>
      <c r="K333" s="26"/>
      <c r="L333" s="26"/>
      <c r="N333" s="87"/>
      <c r="O333" s="388" t="s">
        <v>453</v>
      </c>
      <c r="P333" s="570">
        <v>2</v>
      </c>
      <c r="Q333" s="536" t="str">
        <f t="shared" si="119"/>
        <v>1.1.    Ensure meaningful, effective and informed participation of stakeholders in the formulation and implementation of REDD+?</v>
      </c>
      <c r="R333" s="536" t="str">
        <f t="shared" si="120"/>
        <v/>
      </c>
      <c r="S333" s="537" t="str">
        <f t="shared" ref="S333:S339" si="122">IF(H333=0,"",Q333)</f>
        <v/>
      </c>
      <c r="T333" s="536" t="str">
        <f t="shared" ref="T333:T338" si="123">IF(S333="*","",R333)</f>
        <v/>
      </c>
      <c r="U333" s="534" t="str">
        <f t="shared" ref="U333:U339" si="124">IF(S333="","",(S333&amp;" - NOTES:  "&amp;T333))</f>
        <v/>
      </c>
      <c r="V333" s="571" t="str">
        <f t="array" ref="V333">IFERROR((IF(ROWS(V$331:V333)&gt;COUNTA(U:U),"",INDEX(U:U,SMALL(IF(U$331:U$339&lt;&gt;"",ROW(U$331:U$339)),ROWS(V$331:V333))))),"")</f>
        <v/>
      </c>
      <c r="W333" s="36" t="s">
        <v>43</v>
      </c>
    </row>
    <row r="334" spans="3:25" ht="60" hidden="1" customHeight="1" x14ac:dyDescent="0.25">
      <c r="C334" s="841" t="str">
        <f t="shared" si="121"/>
        <v>1.2.    Ensure stakeholder analysis and engagement will be conducted in a gender-responsive, culturally sensitive, non-discriminatory and inclusive manner, ensuring that potentially affected vulnerable and marginalized groups are identified and provided opportunities to participate?</v>
      </c>
      <c r="D334" s="841"/>
      <c r="E334" s="841"/>
      <c r="F334" s="841"/>
      <c r="G334" s="841"/>
      <c r="H334" s="821"/>
      <c r="I334" s="822"/>
      <c r="J334" s="823"/>
      <c r="K334" s="26"/>
      <c r="L334" s="26"/>
      <c r="N334" s="87"/>
      <c r="O334" s="388" t="s">
        <v>454</v>
      </c>
      <c r="P334" s="570">
        <v>3</v>
      </c>
      <c r="Q334" s="536" t="str">
        <f t="shared" si="119"/>
        <v>1.2.    Ensure stakeholder analysis and engagement will be conducted in a gender-responsive, culturally sensitive, non-discriminatory and inclusive manner, ensuring that potentially affected vulnerable and marginalized groups are identified and provided opportunities to participate?</v>
      </c>
      <c r="R334" s="536" t="str">
        <f t="shared" si="120"/>
        <v/>
      </c>
      <c r="S334" s="537" t="str">
        <f t="shared" si="122"/>
        <v/>
      </c>
      <c r="T334" s="536" t="str">
        <f t="shared" si="123"/>
        <v/>
      </c>
      <c r="U334" s="534" t="str">
        <f t="shared" si="124"/>
        <v/>
      </c>
      <c r="V334" s="571" t="str">
        <f t="array" ref="V334">IFERROR((IF(ROWS(V$331:V334)&gt;COUNTA(U:U),"",INDEX(U:U,SMALL(IF(U$331:U$339&lt;&gt;"",ROW(U$331:U$339)),ROWS(V$331:V334))))),"")</f>
        <v/>
      </c>
      <c r="W334" s="36" t="s">
        <v>43</v>
      </c>
    </row>
    <row r="335" spans="3:25" ht="45" hidden="1" customHeight="1" x14ac:dyDescent="0.25">
      <c r="C335" s="841" t="str">
        <f t="shared" si="121"/>
        <v>1.3.    Ensure the scale and frequency of the engagement will reflect the nature of the activity, the magnitude of potential risks and adverse impacts, and concerns raised by affected communities?</v>
      </c>
      <c r="D335" s="841"/>
      <c r="E335" s="841"/>
      <c r="F335" s="841"/>
      <c r="G335" s="841"/>
      <c r="H335" s="821"/>
      <c r="I335" s="822"/>
      <c r="J335" s="823"/>
      <c r="K335" s="26"/>
      <c r="L335" s="26"/>
      <c r="N335" s="87"/>
      <c r="O335" s="388" t="s">
        <v>455</v>
      </c>
      <c r="P335" s="570">
        <v>4</v>
      </c>
      <c r="Q335" s="536" t="str">
        <f t="shared" si="119"/>
        <v>1.3.    Ensure the scale and frequency of the engagement will reflect the nature of the activity, the magnitude of potential risks and adverse impacts, and concerns raised by affected communities?</v>
      </c>
      <c r="R335" s="536" t="str">
        <f t="shared" si="120"/>
        <v/>
      </c>
      <c r="S335" s="537" t="str">
        <f t="shared" si="122"/>
        <v/>
      </c>
      <c r="T335" s="536" t="str">
        <f t="shared" si="123"/>
        <v/>
      </c>
      <c r="U335" s="534" t="str">
        <f t="shared" si="124"/>
        <v/>
      </c>
      <c r="V335" s="571" t="str">
        <f t="array" ref="V335">IFERROR((IF(ROWS(V$331:V335)&gt;COUNTA(U:U),"",INDEX(U:U,SMALL(IF(U$331:U$339&lt;&gt;"",ROW(U$331:U$339)),ROWS(V$331:V335))))),"")</f>
        <v/>
      </c>
      <c r="W335" s="36" t="s">
        <v>43</v>
      </c>
    </row>
    <row r="336" spans="3:25" ht="45" hidden="1" customHeight="1" x14ac:dyDescent="0.25">
      <c r="C336" s="841" t="str">
        <f t="shared" si="121"/>
        <v>1.4.    Ensure FPIC for activities that may affect the rights and interests, lands, resources, territories and traditional livelihoods of indigenous peoples?</v>
      </c>
      <c r="D336" s="841"/>
      <c r="E336" s="841"/>
      <c r="F336" s="841"/>
      <c r="G336" s="841"/>
      <c r="H336" s="821"/>
      <c r="I336" s="822"/>
      <c r="J336" s="823"/>
      <c r="K336" s="26"/>
      <c r="L336" s="26"/>
      <c r="N336" s="87"/>
      <c r="O336" s="388" t="s">
        <v>456</v>
      </c>
      <c r="P336" s="570">
        <v>5</v>
      </c>
      <c r="Q336" s="536" t="str">
        <f t="shared" si="119"/>
        <v>1.4.    Ensure FPIC for activities that may affect the rights and interests, lands, resources, territories and traditional livelihoods of indigenous peoples?</v>
      </c>
      <c r="R336" s="536" t="str">
        <f t="shared" si="120"/>
        <v/>
      </c>
      <c r="S336" s="537" t="str">
        <f t="shared" si="122"/>
        <v/>
      </c>
      <c r="T336" s="536" t="str">
        <f t="shared" si="123"/>
        <v/>
      </c>
      <c r="U336" s="534" t="str">
        <f t="shared" si="124"/>
        <v/>
      </c>
      <c r="V336" s="571" t="str">
        <f t="array" ref="V336">IFERROR((IF(ROWS(V$331:V336)&gt;COUNTA(U:U),"",INDEX(U:U,SMALL(IF(U$331:U$339&lt;&gt;"",ROW(U$331:U$339)),ROWS(V$331:V336))))),"")</f>
        <v/>
      </c>
      <c r="W336" s="36" t="s">
        <v>43</v>
      </c>
    </row>
    <row r="337" spans="3:25" ht="45" hidden="1" customHeight="1" x14ac:dyDescent="0.25">
      <c r="C337" s="841" t="str">
        <f t="shared" si="121"/>
        <v>1.5.    Ensure that stakeholders who may be adversely affected by REDD+ action(s) can communicate their concerns about the social and environmental performance and impacts through various entry points?</v>
      </c>
      <c r="D337" s="841"/>
      <c r="E337" s="841"/>
      <c r="F337" s="841"/>
      <c r="G337" s="841"/>
      <c r="H337" s="821"/>
      <c r="I337" s="822"/>
      <c r="J337" s="823"/>
      <c r="K337" s="26"/>
      <c r="L337" s="26"/>
      <c r="N337" s="87"/>
      <c r="O337" s="388" t="s">
        <v>457</v>
      </c>
      <c r="P337" s="570">
        <v>6</v>
      </c>
      <c r="Q337" s="536" t="str">
        <f t="shared" si="119"/>
        <v>1.5.    Ensure that stakeholders who may be adversely affected by REDD+ action(s) can communicate their concerns about the social and environmental performance and impacts through various entry points?</v>
      </c>
      <c r="R337" s="536" t="str">
        <f t="shared" si="120"/>
        <v/>
      </c>
      <c r="S337" s="537" t="str">
        <f t="shared" si="122"/>
        <v/>
      </c>
      <c r="T337" s="536" t="str">
        <f t="shared" si="123"/>
        <v/>
      </c>
      <c r="U337" s="534" t="str">
        <f t="shared" si="124"/>
        <v/>
      </c>
      <c r="V337" s="571" t="str">
        <f t="array" ref="V337">IFERROR((IF(ROWS(V$331:V337)&gt;COUNTA(U:U),"",INDEX(U:U,SMALL(IF(U$331:U$339&lt;&gt;"",ROW(U$331:U$339)),ROWS(V$331:V337))))),"")</f>
        <v/>
      </c>
      <c r="W337" s="36" t="s">
        <v>43</v>
      </c>
    </row>
    <row r="338" spans="3:25" ht="30" hidden="1" customHeight="1" thickBot="1" x14ac:dyDescent="0.3">
      <c r="C338" s="842" t="str">
        <f>O338</f>
        <v>1.6.    Support the self-selection of representatives to participate in decision-making about REDD+?</v>
      </c>
      <c r="D338" s="842"/>
      <c r="E338" s="842"/>
      <c r="F338" s="842"/>
      <c r="G338" s="842"/>
      <c r="H338" s="830"/>
      <c r="I338" s="831"/>
      <c r="J338" s="832"/>
      <c r="K338" s="26"/>
      <c r="L338" s="26"/>
      <c r="N338" s="87"/>
      <c r="O338" s="388" t="s">
        <v>458</v>
      </c>
      <c r="P338" s="570">
        <v>7</v>
      </c>
      <c r="Q338" s="536" t="str">
        <f t="shared" si="119"/>
        <v>1.6.    Support the self-selection of representatives to participate in decision-making about REDD+?</v>
      </c>
      <c r="R338" s="536" t="str">
        <f t="shared" si="120"/>
        <v/>
      </c>
      <c r="S338" s="537" t="str">
        <f t="shared" si="122"/>
        <v/>
      </c>
      <c r="T338" s="536" t="str">
        <f t="shared" si="123"/>
        <v/>
      </c>
      <c r="U338" s="534" t="str">
        <f t="shared" si="124"/>
        <v/>
      </c>
      <c r="V338" s="571" t="str">
        <f t="array" ref="V338">IFERROR((IF(ROWS(V$331:V338)&gt;COUNTA(U:U),"",INDEX(U:U,SMALL(IF(U$331:U$339&lt;&gt;"",ROW(U$331:U$339)),ROWS(V$331:V338))))),"")</f>
        <v/>
      </c>
      <c r="W338" s="36" t="s">
        <v>43</v>
      </c>
    </row>
    <row r="339" spans="3:25" ht="18.75" hidden="1" customHeight="1" thickBot="1" x14ac:dyDescent="0.3">
      <c r="C339" s="843" t="str">
        <f>O339</f>
        <v>2.       How accessible, predictable, equitable are each of these policies?</v>
      </c>
      <c r="D339" s="843"/>
      <c r="E339" s="843"/>
      <c r="F339" s="843"/>
      <c r="G339" s="843"/>
      <c r="H339" s="827"/>
      <c r="I339" s="828"/>
      <c r="J339" s="829"/>
      <c r="K339" s="26"/>
      <c r="L339" s="26"/>
      <c r="N339" s="87"/>
      <c r="O339" s="388" t="s">
        <v>431</v>
      </c>
      <c r="P339" s="570">
        <v>8</v>
      </c>
      <c r="Q339" s="536" t="str">
        <f t="shared" si="119"/>
        <v>2.       How accessible, predictable, equitable are each of these policies?</v>
      </c>
      <c r="R339" s="536" t="str">
        <f t="shared" si="120"/>
        <v/>
      </c>
      <c r="S339" s="537" t="str">
        <f t="shared" si="122"/>
        <v/>
      </c>
      <c r="T339" s="536" t="str">
        <f>IF(S339="*","",R339)</f>
        <v/>
      </c>
      <c r="U339" s="534" t="str">
        <f t="shared" si="124"/>
        <v/>
      </c>
      <c r="V339" s="571" t="str">
        <f t="array" ref="V339">IFERROR((IF(ROWS(V$331:V339)&gt;COUNTA(U:U),"",INDEX(U:U,SMALL(IF(U$331:U$339&lt;&gt;"",ROW(U$331:U$339)),ROWS(V$331:V339))))),"")</f>
        <v/>
      </c>
      <c r="W339" s="36" t="s">
        <v>43</v>
      </c>
    </row>
    <row r="340" spans="3:25" ht="39.950000000000003" hidden="1" customHeight="1" x14ac:dyDescent="0.25">
      <c r="C340" s="295"/>
      <c r="D340" s="240"/>
      <c r="E340" s="240"/>
      <c r="F340" s="240"/>
      <c r="G340" s="240"/>
      <c r="H340" s="240"/>
      <c r="I340" s="240"/>
      <c r="J340" s="240"/>
      <c r="K340" s="240"/>
      <c r="L340" s="240"/>
      <c r="O340" s="560" t="str">
        <f>$O$58</f>
        <v>Click on the "-" icon on the left to minimize the view.</v>
      </c>
      <c r="T340" s="561"/>
    </row>
    <row r="341" spans="3:25" ht="15" hidden="1" customHeight="1" x14ac:dyDescent="0.25">
      <c r="C341" s="294"/>
      <c r="D341" s="130"/>
      <c r="E341" s="130"/>
      <c r="F341" s="130"/>
      <c r="G341" s="130"/>
      <c r="H341" s="130"/>
      <c r="I341" s="130"/>
      <c r="J341" s="130"/>
      <c r="K341" s="130"/>
      <c r="L341" s="130"/>
      <c r="O341" s="560" t="str">
        <f>$O$59</f>
        <v>Click on the "+" icon on the left to extend the view and go through the guiding questions.</v>
      </c>
    </row>
    <row r="342" spans="3:25" hidden="1" x14ac:dyDescent="0.25">
      <c r="C342" s="64"/>
      <c r="D342" s="64"/>
      <c r="E342" s="64"/>
      <c r="F342" s="64"/>
      <c r="G342" s="64"/>
      <c r="H342" s="64"/>
      <c r="I342" s="64"/>
      <c r="J342" s="64"/>
      <c r="K342" s="64"/>
      <c r="L342" s="64"/>
    </row>
    <row r="343" spans="3:25" hidden="1" x14ac:dyDescent="0.25">
      <c r="C343" s="159"/>
      <c r="D343" s="159"/>
      <c r="E343" s="159"/>
      <c r="F343" s="160"/>
      <c r="G343" s="160"/>
      <c r="H343" s="160"/>
      <c r="I343" s="160"/>
      <c r="J343" s="160"/>
      <c r="K343" s="160"/>
      <c r="L343" s="57"/>
      <c r="O343" s="471"/>
      <c r="P343" s="523"/>
      <c r="Q343" s="540"/>
      <c r="R343" s="540"/>
      <c r="S343" s="540"/>
      <c r="T343" s="540"/>
      <c r="U343" s="540"/>
      <c r="V343" s="540"/>
      <c r="W343" s="309"/>
      <c r="X343" s="325"/>
      <c r="Y343" s="34"/>
    </row>
    <row r="344" spans="3:25" ht="15.75" hidden="1" x14ac:dyDescent="0.25">
      <c r="C344" s="815" t="str">
        <f>O344</f>
        <v>Table 3:  Relevant PLR related to Safeguard (d) - Full and effective participation of stakeholders.</v>
      </c>
      <c r="D344" s="815"/>
      <c r="E344" s="815"/>
      <c r="F344" s="815"/>
      <c r="G344" s="815"/>
      <c r="H344" s="815"/>
      <c r="I344" s="815"/>
      <c r="J344" s="815"/>
      <c r="O344" s="541" t="str">
        <f>CONCATENATE($O$26,$P$26,$S$16)</f>
        <v>Table 3:  Relevant PLR related to Safeguard (d) - Full and effective participation of stakeholders.</v>
      </c>
      <c r="P344" s="542"/>
      <c r="Y344" s="34"/>
    </row>
    <row r="345" spans="3:25" hidden="1" x14ac:dyDescent="0.25">
      <c r="L345"/>
    </row>
    <row r="346" spans="3:25" ht="72.75" hidden="1" customHeight="1" x14ac:dyDescent="0.25">
      <c r="O346" s="340">
        <v>0</v>
      </c>
    </row>
    <row r="347" spans="3:25" hidden="1" x14ac:dyDescent="0.25"/>
    <row r="348" spans="3:25" ht="24" hidden="1" customHeight="1" x14ac:dyDescent="0.25">
      <c r="C348" s="145"/>
      <c r="D348" s="146" t="str">
        <f>P348</f>
        <v>Description</v>
      </c>
      <c r="E348" s="146" t="str">
        <f t="shared" ref="E348:F348" si="125">Q348</f>
        <v>Qty.</v>
      </c>
      <c r="F348" s="146" t="str">
        <f t="shared" si="125"/>
        <v>PLRs relevant to this benefit</v>
      </c>
      <c r="G348" s="161" t="str">
        <f>S348</f>
        <v>How does this PLR cover this benefit?</v>
      </c>
      <c r="H348" s="161" t="str">
        <f>T348</f>
        <v>How effectively the PLR is being implemented?</v>
      </c>
      <c r="I348" s="161" t="str">
        <f>U348</f>
        <v>Conflicting PLRs?</v>
      </c>
      <c r="J348" s="161" t="str">
        <f>V348</f>
        <v>Identified Gaps</v>
      </c>
      <c r="O348" s="562"/>
      <c r="P348" s="563" t="str">
        <f>P$66</f>
        <v>Description</v>
      </c>
      <c r="Q348" s="563" t="str">
        <f t="shared" ref="Q348:U348" si="126">Q$66</f>
        <v>Qty.</v>
      </c>
      <c r="R348" s="563" t="str">
        <f t="shared" si="126"/>
        <v>PLRs relevant to this benefit</v>
      </c>
      <c r="S348" s="563" t="str">
        <f t="shared" si="126"/>
        <v>How does this PLR cover this benefit?</v>
      </c>
      <c r="T348" s="563" t="str">
        <f t="shared" si="126"/>
        <v>How effectively the PLR is being implemented?</v>
      </c>
      <c r="U348" s="563" t="str">
        <f t="shared" si="126"/>
        <v>Conflicting PLRs?</v>
      </c>
      <c r="V348" s="563" t="str">
        <f>V$66</f>
        <v>Identified Gaps</v>
      </c>
    </row>
    <row r="349" spans="3:25" ht="140.25" hidden="1" customHeight="1" x14ac:dyDescent="0.25">
      <c r="C349" s="235" t="str">
        <f>O349</f>
        <v>EXAMPLE</v>
      </c>
      <c r="D349" s="235" t="str">
        <f>P349</f>
        <v>Extending community forest management may increase the numbers and groups of stakeholders involved in decision-making related to forests local to them.</v>
      </c>
      <c r="E349" s="235">
        <f t="shared" ref="E349:I349" si="127">Q349</f>
        <v>1</v>
      </c>
      <c r="F349" s="235" t="str">
        <f t="shared" si="127"/>
        <v>Community forest management policy.</v>
      </c>
      <c r="G349" s="235" t="str">
        <f t="shared" si="127"/>
        <v>Community forest management policy sets principles for ensuring involvement of relevant stakeholders in establishing community forest management in new areas.</v>
      </c>
      <c r="H349" s="235" t="str">
        <f t="shared" si="127"/>
        <v>While the policy is effectively implemented for engagement of local communities, it does not include specific consideration for indigenous populations.</v>
      </c>
      <c r="I349" s="235" t="str">
        <f t="shared" si="127"/>
        <v>Community forestry management policy is not fully consistent with FPIC and its specifications for indigenous communities. (This is not a conflict with a national PLR but with what is required under REDD+.)</v>
      </c>
      <c r="J349" s="235" t="str">
        <f>V349</f>
        <v>Lack of explicit consideration of indigenous population in the existing community forest management policy.</v>
      </c>
      <c r="O349" s="564" t="str">
        <f>$O$67</f>
        <v>EXAMPLE</v>
      </c>
      <c r="P349" s="565" t="s">
        <v>564</v>
      </c>
      <c r="Q349" s="565">
        <v>1</v>
      </c>
      <c r="R349" s="565" t="s">
        <v>567</v>
      </c>
      <c r="S349" s="565" t="s">
        <v>568</v>
      </c>
      <c r="T349" s="565" t="s">
        <v>569</v>
      </c>
      <c r="U349" s="565" t="s">
        <v>570</v>
      </c>
      <c r="V349" s="565" t="s">
        <v>571</v>
      </c>
    </row>
    <row r="350" spans="3:25" hidden="1" x14ac:dyDescent="0.25">
      <c r="C350" s="217" t="str">
        <f>O350</f>
        <v>Benefits</v>
      </c>
      <c r="D350" s="576"/>
      <c r="E350" s="230"/>
      <c r="F350" s="230"/>
      <c r="G350" s="230"/>
      <c r="H350" s="230"/>
      <c r="I350" s="230"/>
      <c r="J350" s="230"/>
      <c r="O350" s="566" t="str">
        <f>$O$68</f>
        <v>Benefits</v>
      </c>
      <c r="P350" s="548" t="str">
        <f t="shared" ref="P350:P355" si="128">IF(D350=0,"",D350)</f>
        <v/>
      </c>
      <c r="Q350" s="548" t="str">
        <f t="shared" ref="Q350:Q355" si="129">IF(E350=0,"",E350)</f>
        <v/>
      </c>
      <c r="R350" s="548" t="str">
        <f t="shared" ref="R350:R355" si="130">IF(F350=0,"",F350)</f>
        <v/>
      </c>
      <c r="S350" s="548" t="str">
        <f t="shared" ref="S350:S355" si="131">IF(G350=0,"",G350)</f>
        <v/>
      </c>
      <c r="T350" s="548" t="str">
        <f t="shared" ref="T350:T355" si="132">IF(H350=0,"",H350)</f>
        <v/>
      </c>
      <c r="U350" s="548" t="str">
        <f t="shared" ref="U350:U355" si="133">IF(I350=0,"",I350)</f>
        <v/>
      </c>
      <c r="V350" s="548" t="str">
        <f t="shared" ref="V350:V360" si="134">IF(J350=0,"",J350)</f>
        <v/>
      </c>
    </row>
    <row r="351" spans="3:25" hidden="1" x14ac:dyDescent="0.25">
      <c r="C351" s="142"/>
      <c r="D351" s="576"/>
      <c r="E351" s="230"/>
      <c r="F351" s="230"/>
      <c r="G351" s="230"/>
      <c r="H351" s="230"/>
      <c r="I351" s="230"/>
      <c r="J351" s="230"/>
      <c r="O351" s="567"/>
      <c r="P351" s="548" t="str">
        <f t="shared" si="128"/>
        <v/>
      </c>
      <c r="Q351" s="548" t="str">
        <f t="shared" si="129"/>
        <v/>
      </c>
      <c r="R351" s="548" t="str">
        <f t="shared" si="130"/>
        <v/>
      </c>
      <c r="S351" s="548" t="str">
        <f t="shared" si="131"/>
        <v/>
      </c>
      <c r="T351" s="548" t="str">
        <f t="shared" si="132"/>
        <v/>
      </c>
      <c r="U351" s="548" t="str">
        <f t="shared" si="133"/>
        <v/>
      </c>
      <c r="V351" s="548" t="str">
        <f t="shared" si="134"/>
        <v/>
      </c>
    </row>
    <row r="352" spans="3:25" hidden="1" x14ac:dyDescent="0.25">
      <c r="C352" s="142"/>
      <c r="D352" s="576"/>
      <c r="E352" s="230"/>
      <c r="F352" s="230"/>
      <c r="G352" s="230"/>
      <c r="H352" s="230"/>
      <c r="I352" s="230"/>
      <c r="J352" s="230"/>
      <c r="O352" s="567"/>
      <c r="P352" s="548" t="str">
        <f t="shared" si="128"/>
        <v/>
      </c>
      <c r="Q352" s="548" t="str">
        <f t="shared" si="129"/>
        <v/>
      </c>
      <c r="R352" s="548" t="str">
        <f t="shared" si="130"/>
        <v/>
      </c>
      <c r="S352" s="548" t="str">
        <f t="shared" si="131"/>
        <v/>
      </c>
      <c r="T352" s="548" t="str">
        <f t="shared" si="132"/>
        <v/>
      </c>
      <c r="U352" s="548" t="str">
        <f t="shared" si="133"/>
        <v/>
      </c>
      <c r="V352" s="548" t="str">
        <f t="shared" si="134"/>
        <v/>
      </c>
    </row>
    <row r="353" spans="3:22" hidden="1" x14ac:dyDescent="0.25">
      <c r="C353" s="142"/>
      <c r="D353" s="576"/>
      <c r="E353" s="230"/>
      <c r="F353" s="230"/>
      <c r="G353" s="230"/>
      <c r="H353" s="230"/>
      <c r="I353" s="230"/>
      <c r="J353" s="230"/>
      <c r="O353" s="567"/>
      <c r="P353" s="548" t="str">
        <f t="shared" si="128"/>
        <v/>
      </c>
      <c r="Q353" s="548" t="str">
        <f t="shared" si="129"/>
        <v/>
      </c>
      <c r="R353" s="548" t="str">
        <f t="shared" si="130"/>
        <v/>
      </c>
      <c r="S353" s="548" t="str">
        <f t="shared" si="131"/>
        <v/>
      </c>
      <c r="T353" s="548" t="str">
        <f t="shared" si="132"/>
        <v/>
      </c>
      <c r="U353" s="548" t="str">
        <f t="shared" si="133"/>
        <v/>
      </c>
      <c r="V353" s="548" t="str">
        <f t="shared" si="134"/>
        <v/>
      </c>
    </row>
    <row r="354" spans="3:22" hidden="1" x14ac:dyDescent="0.25">
      <c r="C354" s="142"/>
      <c r="D354" s="576"/>
      <c r="E354" s="230"/>
      <c r="F354" s="230"/>
      <c r="G354" s="230"/>
      <c r="H354" s="230"/>
      <c r="I354" s="230"/>
      <c r="J354" s="230"/>
      <c r="O354" s="567"/>
      <c r="P354" s="548" t="str">
        <f t="shared" si="128"/>
        <v/>
      </c>
      <c r="Q354" s="548" t="str">
        <f t="shared" si="129"/>
        <v/>
      </c>
      <c r="R354" s="548" t="str">
        <f t="shared" si="130"/>
        <v/>
      </c>
      <c r="S354" s="548" t="str">
        <f t="shared" si="131"/>
        <v/>
      </c>
      <c r="T354" s="548" t="str">
        <f t="shared" si="132"/>
        <v/>
      </c>
      <c r="U354" s="548" t="str">
        <f t="shared" si="133"/>
        <v/>
      </c>
      <c r="V354" s="548" t="str">
        <f t="shared" si="134"/>
        <v/>
      </c>
    </row>
    <row r="355" spans="3:22" hidden="1" x14ac:dyDescent="0.25">
      <c r="C355" s="142"/>
      <c r="D355" s="576"/>
      <c r="E355" s="232"/>
      <c r="F355" s="230"/>
      <c r="G355" s="230"/>
      <c r="H355" s="230"/>
      <c r="I355" s="230"/>
      <c r="J355" s="230"/>
      <c r="O355" s="567"/>
      <c r="P355" s="548" t="str">
        <f t="shared" si="128"/>
        <v/>
      </c>
      <c r="Q355" s="548" t="str">
        <f t="shared" si="129"/>
        <v/>
      </c>
      <c r="R355" s="548" t="str">
        <f t="shared" si="130"/>
        <v/>
      </c>
      <c r="S355" s="548" t="str">
        <f t="shared" si="131"/>
        <v/>
      </c>
      <c r="T355" s="548" t="str">
        <f t="shared" si="132"/>
        <v/>
      </c>
      <c r="U355" s="548" t="str">
        <f t="shared" si="133"/>
        <v/>
      </c>
      <c r="V355" s="548" t="str">
        <f t="shared" si="134"/>
        <v/>
      </c>
    </row>
    <row r="356" spans="3:22" hidden="1" x14ac:dyDescent="0.25">
      <c r="C356" s="142"/>
      <c r="D356" s="576"/>
      <c r="E356" s="232"/>
      <c r="F356" s="230"/>
      <c r="G356" s="230"/>
      <c r="H356" s="230"/>
      <c r="I356" s="230"/>
      <c r="J356" s="230"/>
      <c r="O356" s="567"/>
      <c r="P356" s="548" t="str">
        <f t="shared" ref="P356:U360" si="135">IF(D356=0,"",D356)</f>
        <v/>
      </c>
      <c r="Q356" s="548" t="str">
        <f t="shared" si="135"/>
        <v/>
      </c>
      <c r="R356" s="548" t="str">
        <f t="shared" si="135"/>
        <v/>
      </c>
      <c r="S356" s="548" t="str">
        <f t="shared" si="135"/>
        <v/>
      </c>
      <c r="T356" s="548" t="str">
        <f t="shared" si="135"/>
        <v/>
      </c>
      <c r="U356" s="548" t="str">
        <f t="shared" si="135"/>
        <v/>
      </c>
      <c r="V356" s="548" t="str">
        <f t="shared" si="134"/>
        <v/>
      </c>
    </row>
    <row r="357" spans="3:22" hidden="1" x14ac:dyDescent="0.25">
      <c r="C357" s="142"/>
      <c r="D357" s="576"/>
      <c r="E357" s="232"/>
      <c r="F357" s="230"/>
      <c r="G357" s="230"/>
      <c r="H357" s="230"/>
      <c r="I357" s="230"/>
      <c r="J357" s="230"/>
      <c r="O357" s="567"/>
      <c r="P357" s="548" t="str">
        <f t="shared" si="135"/>
        <v/>
      </c>
      <c r="Q357" s="548" t="str">
        <f t="shared" si="135"/>
        <v/>
      </c>
      <c r="R357" s="548" t="str">
        <f t="shared" si="135"/>
        <v/>
      </c>
      <c r="S357" s="548" t="str">
        <f t="shared" si="135"/>
        <v/>
      </c>
      <c r="T357" s="548" t="str">
        <f t="shared" si="135"/>
        <v/>
      </c>
      <c r="U357" s="548" t="str">
        <f t="shared" si="135"/>
        <v/>
      </c>
      <c r="V357" s="548" t="str">
        <f t="shared" si="134"/>
        <v/>
      </c>
    </row>
    <row r="358" spans="3:22" hidden="1" x14ac:dyDescent="0.25">
      <c r="C358" s="142"/>
      <c r="D358" s="576"/>
      <c r="E358" s="232"/>
      <c r="F358" s="230"/>
      <c r="G358" s="230"/>
      <c r="H358" s="230"/>
      <c r="I358" s="230"/>
      <c r="J358" s="230"/>
      <c r="O358" s="567"/>
      <c r="P358" s="548" t="str">
        <f t="shared" si="135"/>
        <v/>
      </c>
      <c r="Q358" s="548" t="str">
        <f t="shared" si="135"/>
        <v/>
      </c>
      <c r="R358" s="548" t="str">
        <f t="shared" si="135"/>
        <v/>
      </c>
      <c r="S358" s="548" t="str">
        <f t="shared" si="135"/>
        <v/>
      </c>
      <c r="T358" s="548" t="str">
        <f t="shared" si="135"/>
        <v/>
      </c>
      <c r="U358" s="548" t="str">
        <f t="shared" si="135"/>
        <v/>
      </c>
      <c r="V358" s="548" t="str">
        <f t="shared" si="134"/>
        <v/>
      </c>
    </row>
    <row r="359" spans="3:22" hidden="1" x14ac:dyDescent="0.25">
      <c r="C359" s="142"/>
      <c r="D359" s="576"/>
      <c r="E359" s="232"/>
      <c r="F359" s="230"/>
      <c r="G359" s="230"/>
      <c r="H359" s="230"/>
      <c r="I359" s="230"/>
      <c r="J359" s="230"/>
      <c r="O359" s="567"/>
      <c r="P359" s="548" t="str">
        <f t="shared" si="135"/>
        <v/>
      </c>
      <c r="Q359" s="548" t="str">
        <f t="shared" si="135"/>
        <v/>
      </c>
      <c r="R359" s="548" t="str">
        <f t="shared" si="135"/>
        <v/>
      </c>
      <c r="S359" s="548" t="str">
        <f t="shared" si="135"/>
        <v/>
      </c>
      <c r="T359" s="548" t="str">
        <f t="shared" si="135"/>
        <v/>
      </c>
      <c r="U359" s="548" t="str">
        <f t="shared" si="135"/>
        <v/>
      </c>
      <c r="V359" s="548" t="str">
        <f t="shared" si="134"/>
        <v/>
      </c>
    </row>
    <row r="360" spans="3:22" hidden="1" x14ac:dyDescent="0.25">
      <c r="C360" s="144"/>
      <c r="D360" s="576"/>
      <c r="E360" s="232"/>
      <c r="F360" s="230"/>
      <c r="G360" s="230"/>
      <c r="H360" s="230"/>
      <c r="I360" s="230"/>
      <c r="J360" s="230"/>
      <c r="O360" s="568"/>
      <c r="P360" s="548" t="str">
        <f t="shared" si="135"/>
        <v/>
      </c>
      <c r="Q360" s="548" t="str">
        <f t="shared" si="135"/>
        <v/>
      </c>
      <c r="R360" s="548" t="str">
        <f t="shared" si="135"/>
        <v/>
      </c>
      <c r="S360" s="548" t="str">
        <f t="shared" si="135"/>
        <v/>
      </c>
      <c r="T360" s="548" t="str">
        <f t="shared" si="135"/>
        <v/>
      </c>
      <c r="U360" s="548" t="str">
        <f t="shared" si="135"/>
        <v/>
      </c>
      <c r="V360" s="548" t="str">
        <f t="shared" si="134"/>
        <v/>
      </c>
    </row>
    <row r="361" spans="3:22" ht="24" hidden="1" x14ac:dyDescent="0.25">
      <c r="C361" s="145"/>
      <c r="D361" s="146" t="str">
        <f>P361</f>
        <v>Description</v>
      </c>
      <c r="E361" s="146" t="str">
        <f t="shared" ref="E361:F361" si="136">Q361</f>
        <v>Qty.</v>
      </c>
      <c r="F361" s="146" t="str">
        <f t="shared" si="136"/>
        <v>PLRs relevant to this risk</v>
      </c>
      <c r="G361" s="161" t="str">
        <f>S361</f>
        <v>How does this PLR cover this risk?</v>
      </c>
      <c r="H361" s="161" t="str">
        <f>T361</f>
        <v>How effectively the PLR is being implemented?</v>
      </c>
      <c r="I361" s="161" t="str">
        <f>U361</f>
        <v>Conflicting PLRs?</v>
      </c>
      <c r="J361" s="161" t="str">
        <f>V361</f>
        <v>Identified Gaps</v>
      </c>
      <c r="O361" s="562"/>
      <c r="P361" s="563" t="str">
        <f t="shared" ref="P361:U361" si="137">P$77</f>
        <v>Description</v>
      </c>
      <c r="Q361" s="563" t="str">
        <f t="shared" si="137"/>
        <v>Qty.</v>
      </c>
      <c r="R361" s="563" t="str">
        <f t="shared" si="137"/>
        <v>PLRs relevant to this risk</v>
      </c>
      <c r="S361" s="563" t="str">
        <f t="shared" si="137"/>
        <v>How does this PLR cover this risk?</v>
      </c>
      <c r="T361" s="563" t="str">
        <f t="shared" si="137"/>
        <v>How effectively the PLR is being implemented?</v>
      </c>
      <c r="U361" s="563" t="str">
        <f t="shared" si="137"/>
        <v>Conflicting PLRs?</v>
      </c>
      <c r="V361" s="563" t="str">
        <f>V$77</f>
        <v>Identified Gaps</v>
      </c>
    </row>
    <row r="362" spans="3:22" ht="153" hidden="1" x14ac:dyDescent="0.25">
      <c r="C362" s="235" t="str">
        <f>O362</f>
        <v>EXAMPLE</v>
      </c>
      <c r="D362" s="235" t="str">
        <f>P362</f>
        <v>The failure to provide stakeholders with appropriate information may hinder their ability to participate in an effective and meaningful way and cause frustration with the REDD+ process.</v>
      </c>
      <c r="E362" s="235">
        <f t="shared" ref="E362:I362" si="138">Q362</f>
        <v>1</v>
      </c>
      <c r="F362" s="235" t="str">
        <f t="shared" si="138"/>
        <v>Freedom of information law.</v>
      </c>
      <c r="G362" s="235" t="str">
        <f t="shared" si="138"/>
        <v>Freedom for information law mandates proactive disclosure of information and sets rules for requests and replies.</v>
      </c>
      <c r="H362" s="235" t="str">
        <f t="shared" si="138"/>
        <v>Despite implementation of the law, stakeholders are unaware of their legal right to information.
Due to the lack of internet access, stakeholders are unable to access and use information.
Systems for channeling local scale information requests to the appropriate body are not in place.</v>
      </c>
      <c r="I362" s="235" t="str">
        <f t="shared" si="138"/>
        <v>No.</v>
      </c>
      <c r="J362" s="235" t="str">
        <f>V362</f>
        <v>Stakeholders’ lack of awareness of their right to information and their inability to access and use information.
Lack of appropriate systems for channeling information requests.</v>
      </c>
      <c r="O362" s="564" t="str">
        <f>$O$78</f>
        <v>EXAMPLE</v>
      </c>
      <c r="P362" s="565" t="s">
        <v>562</v>
      </c>
      <c r="Q362" s="565">
        <v>1</v>
      </c>
      <c r="R362" s="565" t="s">
        <v>572</v>
      </c>
      <c r="S362" s="565" t="s">
        <v>573</v>
      </c>
      <c r="T362" s="565" t="s">
        <v>574</v>
      </c>
      <c r="U362" s="565" t="s">
        <v>143</v>
      </c>
      <c r="V362" s="565" t="s">
        <v>575</v>
      </c>
    </row>
    <row r="363" spans="3:22" hidden="1" x14ac:dyDescent="0.25">
      <c r="C363" s="217" t="str">
        <f>O363</f>
        <v>Risks</v>
      </c>
      <c r="D363" s="576"/>
      <c r="E363" s="230"/>
      <c r="F363" s="230"/>
      <c r="G363" s="230"/>
      <c r="H363" s="230"/>
      <c r="I363" s="230"/>
      <c r="J363" s="230"/>
      <c r="O363" s="566" t="str">
        <f>$O$79</f>
        <v>Risks</v>
      </c>
      <c r="P363" s="548" t="str">
        <f t="shared" ref="P363:P368" si="139">IF(D363=0,"",D363)</f>
        <v/>
      </c>
      <c r="Q363" s="548" t="str">
        <f t="shared" ref="Q363:Q368" si="140">IF(E363=0,"",E363)</f>
        <v/>
      </c>
      <c r="R363" s="548" t="str">
        <f t="shared" ref="R363:R368" si="141">IF(F363=0,"",F363)</f>
        <v/>
      </c>
      <c r="S363" s="548" t="str">
        <f t="shared" ref="S363:S368" si="142">IF(G363=0,"",G363)</f>
        <v/>
      </c>
      <c r="T363" s="548" t="str">
        <f t="shared" ref="T363:T368" si="143">IF(H363=0,"",H363)</f>
        <v/>
      </c>
      <c r="U363" s="548" t="str">
        <f t="shared" ref="U363:U368" si="144">IF(I363=0,"",I363)</f>
        <v/>
      </c>
      <c r="V363" s="548" t="str">
        <f t="shared" ref="V363:V375" si="145">IF(J363=0,"",J363)</f>
        <v/>
      </c>
    </row>
    <row r="364" spans="3:22" hidden="1" x14ac:dyDescent="0.25">
      <c r="C364" s="142"/>
      <c r="D364" s="576"/>
      <c r="E364" s="230"/>
      <c r="F364" s="230"/>
      <c r="G364" s="230"/>
      <c r="H364" s="230"/>
      <c r="I364" s="230"/>
      <c r="J364" s="230"/>
      <c r="O364" s="567"/>
      <c r="P364" s="548" t="str">
        <f t="shared" si="139"/>
        <v/>
      </c>
      <c r="Q364" s="548" t="str">
        <f t="shared" si="140"/>
        <v/>
      </c>
      <c r="R364" s="548" t="str">
        <f t="shared" si="141"/>
        <v/>
      </c>
      <c r="S364" s="548" t="str">
        <f t="shared" si="142"/>
        <v/>
      </c>
      <c r="T364" s="548" t="str">
        <f t="shared" si="143"/>
        <v/>
      </c>
      <c r="U364" s="548" t="str">
        <f t="shared" si="144"/>
        <v/>
      </c>
      <c r="V364" s="548" t="str">
        <f t="shared" si="145"/>
        <v/>
      </c>
    </row>
    <row r="365" spans="3:22" hidden="1" x14ac:dyDescent="0.25">
      <c r="C365" s="142"/>
      <c r="D365" s="576"/>
      <c r="E365" s="230"/>
      <c r="F365" s="230"/>
      <c r="G365" s="230"/>
      <c r="H365" s="230"/>
      <c r="I365" s="230"/>
      <c r="J365" s="230"/>
      <c r="O365" s="567"/>
      <c r="P365" s="548" t="str">
        <f t="shared" si="139"/>
        <v/>
      </c>
      <c r="Q365" s="548" t="str">
        <f t="shared" si="140"/>
        <v/>
      </c>
      <c r="R365" s="548" t="str">
        <f t="shared" si="141"/>
        <v/>
      </c>
      <c r="S365" s="548" t="str">
        <f t="shared" si="142"/>
        <v/>
      </c>
      <c r="T365" s="548" t="str">
        <f t="shared" si="143"/>
        <v/>
      </c>
      <c r="U365" s="548" t="str">
        <f t="shared" si="144"/>
        <v/>
      </c>
      <c r="V365" s="548" t="str">
        <f t="shared" si="145"/>
        <v/>
      </c>
    </row>
    <row r="366" spans="3:22" hidden="1" x14ac:dyDescent="0.25">
      <c r="C366" s="142"/>
      <c r="D366" s="576"/>
      <c r="E366" s="230"/>
      <c r="F366" s="230"/>
      <c r="G366" s="230"/>
      <c r="H366" s="230"/>
      <c r="I366" s="230"/>
      <c r="J366" s="230"/>
      <c r="O366" s="567"/>
      <c r="P366" s="548" t="str">
        <f t="shared" si="139"/>
        <v/>
      </c>
      <c r="Q366" s="548" t="str">
        <f t="shared" si="140"/>
        <v/>
      </c>
      <c r="R366" s="548" t="str">
        <f t="shared" si="141"/>
        <v/>
      </c>
      <c r="S366" s="548" t="str">
        <f t="shared" si="142"/>
        <v/>
      </c>
      <c r="T366" s="548" t="str">
        <f t="shared" si="143"/>
        <v/>
      </c>
      <c r="U366" s="548" t="str">
        <f t="shared" si="144"/>
        <v/>
      </c>
      <c r="V366" s="548" t="str">
        <f t="shared" si="145"/>
        <v/>
      </c>
    </row>
    <row r="367" spans="3:22" hidden="1" x14ac:dyDescent="0.25">
      <c r="C367" s="142"/>
      <c r="D367" s="576"/>
      <c r="E367" s="230"/>
      <c r="F367" s="230"/>
      <c r="G367" s="230"/>
      <c r="H367" s="230"/>
      <c r="I367" s="230"/>
      <c r="J367" s="230"/>
      <c r="O367" s="567"/>
      <c r="P367" s="548" t="str">
        <f t="shared" si="139"/>
        <v/>
      </c>
      <c r="Q367" s="548" t="str">
        <f t="shared" si="140"/>
        <v/>
      </c>
      <c r="R367" s="548" t="str">
        <f t="shared" si="141"/>
        <v/>
      </c>
      <c r="S367" s="548" t="str">
        <f t="shared" si="142"/>
        <v/>
      </c>
      <c r="T367" s="548" t="str">
        <f t="shared" si="143"/>
        <v/>
      </c>
      <c r="U367" s="548" t="str">
        <f t="shared" si="144"/>
        <v/>
      </c>
      <c r="V367" s="548" t="str">
        <f t="shared" si="145"/>
        <v/>
      </c>
    </row>
    <row r="368" spans="3:22" hidden="1" x14ac:dyDescent="0.25">
      <c r="C368" s="142"/>
      <c r="D368" s="576"/>
      <c r="E368" s="230"/>
      <c r="F368" s="230"/>
      <c r="G368" s="230"/>
      <c r="H368" s="230"/>
      <c r="I368" s="230"/>
      <c r="J368" s="230"/>
      <c r="O368" s="567"/>
      <c r="P368" s="548" t="str">
        <f t="shared" si="139"/>
        <v/>
      </c>
      <c r="Q368" s="548" t="str">
        <f t="shared" si="140"/>
        <v/>
      </c>
      <c r="R368" s="548" t="str">
        <f t="shared" si="141"/>
        <v/>
      </c>
      <c r="S368" s="548" t="str">
        <f t="shared" si="142"/>
        <v/>
      </c>
      <c r="T368" s="548" t="str">
        <f t="shared" si="143"/>
        <v/>
      </c>
      <c r="U368" s="548" t="str">
        <f t="shared" si="144"/>
        <v/>
      </c>
      <c r="V368" s="548" t="str">
        <f t="shared" si="145"/>
        <v/>
      </c>
    </row>
    <row r="369" spans="3:25" hidden="1" x14ac:dyDescent="0.25">
      <c r="C369" s="142"/>
      <c r="D369" s="576"/>
      <c r="E369" s="230"/>
      <c r="F369" s="230"/>
      <c r="G369" s="230"/>
      <c r="H369" s="230"/>
      <c r="I369" s="230"/>
      <c r="J369" s="230"/>
      <c r="O369" s="567"/>
      <c r="P369" s="548" t="str">
        <f t="shared" ref="P369:U374" si="146">IF(D369=0,"",D369)</f>
        <v/>
      </c>
      <c r="Q369" s="548" t="str">
        <f t="shared" si="146"/>
        <v/>
      </c>
      <c r="R369" s="548" t="str">
        <f t="shared" si="146"/>
        <v/>
      </c>
      <c r="S369" s="548" t="str">
        <f t="shared" si="146"/>
        <v/>
      </c>
      <c r="T369" s="548" t="str">
        <f t="shared" si="146"/>
        <v/>
      </c>
      <c r="U369" s="548" t="str">
        <f t="shared" si="146"/>
        <v/>
      </c>
      <c r="V369" s="548" t="str">
        <f t="shared" si="145"/>
        <v/>
      </c>
    </row>
    <row r="370" spans="3:25" hidden="1" x14ac:dyDescent="0.25">
      <c r="C370" s="142"/>
      <c r="D370" s="576"/>
      <c r="E370" s="230"/>
      <c r="F370" s="230"/>
      <c r="G370" s="230"/>
      <c r="H370" s="230"/>
      <c r="I370" s="230"/>
      <c r="J370" s="230"/>
      <c r="O370" s="567"/>
      <c r="P370" s="548" t="str">
        <f t="shared" si="146"/>
        <v/>
      </c>
      <c r="Q370" s="548" t="str">
        <f t="shared" si="146"/>
        <v/>
      </c>
      <c r="R370" s="548" t="str">
        <f t="shared" si="146"/>
        <v/>
      </c>
      <c r="S370" s="548" t="str">
        <f t="shared" si="146"/>
        <v/>
      </c>
      <c r="T370" s="548" t="str">
        <f t="shared" si="146"/>
        <v/>
      </c>
      <c r="U370" s="548" t="str">
        <f t="shared" si="146"/>
        <v/>
      </c>
      <c r="V370" s="548" t="str">
        <f t="shared" si="145"/>
        <v/>
      </c>
    </row>
    <row r="371" spans="3:25" hidden="1" x14ac:dyDescent="0.25">
      <c r="C371" s="142"/>
      <c r="D371" s="576"/>
      <c r="E371" s="230"/>
      <c r="F371" s="230"/>
      <c r="G371" s="230"/>
      <c r="H371" s="230"/>
      <c r="I371" s="230"/>
      <c r="J371" s="230"/>
      <c r="O371" s="567"/>
      <c r="P371" s="548" t="str">
        <f t="shared" si="146"/>
        <v/>
      </c>
      <c r="Q371" s="548" t="str">
        <f t="shared" si="146"/>
        <v/>
      </c>
      <c r="R371" s="548" t="str">
        <f t="shared" si="146"/>
        <v/>
      </c>
      <c r="S371" s="548" t="str">
        <f t="shared" si="146"/>
        <v/>
      </c>
      <c r="T371" s="548" t="str">
        <f t="shared" si="146"/>
        <v/>
      </c>
      <c r="U371" s="548" t="str">
        <f t="shared" si="146"/>
        <v/>
      </c>
      <c r="V371" s="548" t="str">
        <f t="shared" si="145"/>
        <v/>
      </c>
    </row>
    <row r="372" spans="3:25" hidden="1" x14ac:dyDescent="0.25">
      <c r="C372" s="142"/>
      <c r="D372" s="576"/>
      <c r="E372" s="230"/>
      <c r="F372" s="230"/>
      <c r="G372" s="230"/>
      <c r="H372" s="230"/>
      <c r="I372" s="230"/>
      <c r="J372" s="230"/>
      <c r="O372" s="567"/>
      <c r="P372" s="548" t="str">
        <f t="shared" si="146"/>
        <v/>
      </c>
      <c r="Q372" s="548" t="str">
        <f t="shared" si="146"/>
        <v/>
      </c>
      <c r="R372" s="548" t="str">
        <f t="shared" si="146"/>
        <v/>
      </c>
      <c r="S372" s="548" t="str">
        <f t="shared" si="146"/>
        <v/>
      </c>
      <c r="T372" s="548" t="str">
        <f t="shared" si="146"/>
        <v/>
      </c>
      <c r="U372" s="548" t="str">
        <f t="shared" si="146"/>
        <v/>
      </c>
      <c r="V372" s="548" t="str">
        <f t="shared" si="145"/>
        <v/>
      </c>
    </row>
    <row r="373" spans="3:25" hidden="1" x14ac:dyDescent="0.25">
      <c r="C373" s="142"/>
      <c r="D373" s="576"/>
      <c r="E373" s="230"/>
      <c r="F373" s="230"/>
      <c r="G373" s="230"/>
      <c r="H373" s="230"/>
      <c r="I373" s="230"/>
      <c r="J373" s="230"/>
      <c r="O373" s="567"/>
      <c r="P373" s="548" t="str">
        <f t="shared" si="146"/>
        <v/>
      </c>
      <c r="Q373" s="548" t="str">
        <f t="shared" si="146"/>
        <v/>
      </c>
      <c r="R373" s="548" t="str">
        <f t="shared" si="146"/>
        <v/>
      </c>
      <c r="S373" s="548" t="str">
        <f t="shared" si="146"/>
        <v/>
      </c>
      <c r="T373" s="548" t="str">
        <f t="shared" si="146"/>
        <v/>
      </c>
      <c r="U373" s="548" t="str">
        <f t="shared" si="146"/>
        <v/>
      </c>
      <c r="V373" s="548" t="str">
        <f t="shared" si="145"/>
        <v/>
      </c>
    </row>
    <row r="374" spans="3:25" hidden="1" x14ac:dyDescent="0.25">
      <c r="C374" s="142"/>
      <c r="D374" s="577"/>
      <c r="E374" s="230"/>
      <c r="F374" s="230"/>
      <c r="G374" s="230"/>
      <c r="H374" s="230"/>
      <c r="I374" s="230"/>
      <c r="J374" s="230"/>
      <c r="O374" s="567"/>
      <c r="P374" s="548" t="str">
        <f t="shared" si="146"/>
        <v/>
      </c>
      <c r="Q374" s="548" t="str">
        <f t="shared" si="146"/>
        <v/>
      </c>
      <c r="R374" s="548" t="str">
        <f t="shared" si="146"/>
        <v/>
      </c>
      <c r="S374" s="548" t="str">
        <f t="shared" si="146"/>
        <v/>
      </c>
      <c r="T374" s="548" t="str">
        <f t="shared" si="146"/>
        <v/>
      </c>
      <c r="U374" s="548" t="str">
        <f t="shared" si="146"/>
        <v/>
      </c>
      <c r="V374" s="548" t="str">
        <f t="shared" si="145"/>
        <v/>
      </c>
    </row>
    <row r="375" spans="3:25" ht="15.75" hidden="1" thickBot="1" x14ac:dyDescent="0.3">
      <c r="C375" s="218"/>
      <c r="D375" s="577"/>
      <c r="E375" s="140"/>
      <c r="F375" s="230"/>
      <c r="G375" s="230"/>
      <c r="H375" s="230"/>
      <c r="I375" s="230"/>
      <c r="J375" s="230"/>
      <c r="O375" s="568"/>
      <c r="P375" s="548" t="str">
        <f t="shared" ref="P375" si="147">IF(D375=0,"",D375)</f>
        <v/>
      </c>
      <c r="Q375" s="548" t="str">
        <f t="shared" ref="Q375" si="148">IF(E375=0,"",E375)</f>
        <v/>
      </c>
      <c r="R375" s="548" t="str">
        <f t="shared" ref="R375" si="149">IF(F375=0,"",F375)</f>
        <v/>
      </c>
      <c r="S375" s="548" t="str">
        <f t="shared" ref="S375" si="150">IF(G375=0,"",G375)</f>
        <v/>
      </c>
      <c r="T375" s="548" t="str">
        <f t="shared" ref="T375" si="151">IF(H375=0,"",H375)</f>
        <v/>
      </c>
      <c r="U375" s="548" t="str">
        <f t="shared" ref="U375" si="152">IF(I375=0,"",I375)</f>
        <v/>
      </c>
      <c r="V375" s="548" t="str">
        <f t="shared" si="145"/>
        <v/>
      </c>
    </row>
    <row r="376" spans="3:25" ht="99.95" hidden="1" customHeight="1" thickTop="1" x14ac:dyDescent="0.25">
      <c r="C376" s="816" t="str">
        <f>O376</f>
        <v>Overall PLR coverage/gaps of safeguard:</v>
      </c>
      <c r="D376" s="817"/>
      <c r="E376" s="817"/>
      <c r="F376" s="813"/>
      <c r="G376" s="813"/>
      <c r="H376" s="813"/>
      <c r="I376" s="813"/>
      <c r="J376" s="814"/>
      <c r="O376" s="790" t="str">
        <f>$O$89</f>
        <v>Overall PLR coverage/gaps of safeguard:</v>
      </c>
      <c r="P376" s="790"/>
      <c r="Q376" s="786" t="str">
        <f>IF(F376=0," ",F376)</f>
        <v xml:space="preserve"> </v>
      </c>
      <c r="R376" s="787"/>
      <c r="S376" s="787"/>
      <c r="T376" s="787"/>
      <c r="U376" s="787"/>
      <c r="V376" s="788"/>
    </row>
    <row r="377" spans="3:25" hidden="1" x14ac:dyDescent="0.25"/>
    <row r="378" spans="3:25" ht="39.75" hidden="1" customHeight="1" x14ac:dyDescent="0.25"/>
    <row r="379" spans="3:25" hidden="1" x14ac:dyDescent="0.25"/>
    <row r="380" spans="3:25" hidden="1" x14ac:dyDescent="0.25">
      <c r="P380" s="569" t="str">
        <f>P$93</f>
        <v>From Module 2</v>
      </c>
      <c r="Q380" s="569" t="str">
        <f>Q$93</f>
        <v>From Module 2</v>
      </c>
    </row>
    <row r="381" spans="3:25" hidden="1" x14ac:dyDescent="0.25">
      <c r="C381" s="58"/>
      <c r="D381" s="58"/>
      <c r="E381" s="58"/>
      <c r="F381" s="59"/>
      <c r="G381" s="59"/>
      <c r="H381" s="59"/>
      <c r="I381" s="59"/>
      <c r="J381" s="59"/>
      <c r="O381" s="553"/>
      <c r="P381" s="442" t="str">
        <f>P$94</f>
        <v>All Benefits</v>
      </c>
      <c r="Q381" s="442" t="str">
        <f>Q$94</f>
        <v>Potential Prioritized Benefits</v>
      </c>
      <c r="S381" s="555"/>
      <c r="T381" s="555"/>
      <c r="U381" s="555"/>
      <c r="V381" s="555"/>
      <c r="W381" s="59"/>
      <c r="X381" s="59"/>
    </row>
    <row r="382" spans="3:25" hidden="1" x14ac:dyDescent="0.25">
      <c r="C382" s="67"/>
      <c r="D382" s="67"/>
      <c r="E382" s="67"/>
      <c r="L382"/>
      <c r="O382" s="53">
        <f t="shared" ref="O382:O392" si="153">O381+1</f>
        <v>1</v>
      </c>
      <c r="P382" s="556" t="str">
        <f>'Module 2'!$AM366</f>
        <v/>
      </c>
      <c r="Q382" s="556" t="str">
        <f>'Module 2'!$AV366</f>
        <v/>
      </c>
    </row>
    <row r="383" spans="3:25" s="48" customFormat="1" hidden="1" x14ac:dyDescent="0.25">
      <c r="O383" s="53">
        <f t="shared" si="153"/>
        <v>2</v>
      </c>
      <c r="P383" s="556" t="str">
        <f>'Module 2'!$AM367</f>
        <v/>
      </c>
      <c r="Q383" s="556" t="str">
        <f>'Module 2'!$AV367</f>
        <v/>
      </c>
      <c r="R383" s="52"/>
      <c r="S383" s="52"/>
      <c r="T383" s="52"/>
      <c r="U383" s="52"/>
      <c r="V383" s="52"/>
      <c r="W383"/>
      <c r="X383" s="112"/>
      <c r="Y383"/>
    </row>
    <row r="384" spans="3:25" s="48" customFormat="1" hidden="1" x14ac:dyDescent="0.25">
      <c r="I384" s="49"/>
      <c r="J384" s="49"/>
      <c r="O384" s="53">
        <f t="shared" si="153"/>
        <v>3</v>
      </c>
      <c r="P384" s="556" t="str">
        <f>'Module 2'!$AM368</f>
        <v/>
      </c>
      <c r="Q384" s="556" t="str">
        <f>'Module 2'!$AV368</f>
        <v/>
      </c>
      <c r="R384" s="52"/>
      <c r="S384" s="52"/>
      <c r="T384" s="52"/>
      <c r="U384" s="52"/>
      <c r="V384" s="52"/>
      <c r="W384"/>
      <c r="X384" s="112"/>
      <c r="Y384"/>
    </row>
    <row r="385" spans="3:25" s="48" customFormat="1" hidden="1" x14ac:dyDescent="0.25">
      <c r="O385" s="53">
        <f t="shared" si="153"/>
        <v>4</v>
      </c>
      <c r="P385" s="556" t="str">
        <f>'Module 2'!$AM369</f>
        <v/>
      </c>
      <c r="Q385" s="556" t="str">
        <f>'Module 2'!$AV369</f>
        <v/>
      </c>
      <c r="R385" s="52"/>
      <c r="S385" s="52"/>
      <c r="T385" s="52"/>
      <c r="U385" s="52"/>
      <c r="V385" s="52"/>
      <c r="W385"/>
      <c r="X385" s="112"/>
      <c r="Y385"/>
    </row>
    <row r="386" spans="3:25" hidden="1" x14ac:dyDescent="0.25">
      <c r="N386" s="48"/>
      <c r="O386" s="53">
        <f t="shared" si="153"/>
        <v>5</v>
      </c>
      <c r="P386" s="556" t="str">
        <f>'Module 2'!$AM370</f>
        <v/>
      </c>
      <c r="Q386" s="556" t="str">
        <f>'Module 2'!$AV370</f>
        <v/>
      </c>
    </row>
    <row r="387" spans="3:25" hidden="1" x14ac:dyDescent="0.25">
      <c r="C387" s="67"/>
      <c r="D387" s="67"/>
      <c r="E387" s="67"/>
      <c r="N387" s="48"/>
      <c r="O387" s="53">
        <f t="shared" si="153"/>
        <v>6</v>
      </c>
      <c r="P387" s="556" t="str">
        <f>'Module 2'!$AM371</f>
        <v/>
      </c>
      <c r="Q387" s="556" t="str">
        <f>'Module 2'!$AV371</f>
        <v/>
      </c>
    </row>
    <row r="388" spans="3:25" hidden="1" x14ac:dyDescent="0.25">
      <c r="C388" s="67"/>
      <c r="D388" s="67"/>
      <c r="E388" s="67"/>
      <c r="N388" s="48"/>
      <c r="O388" s="53">
        <f t="shared" si="153"/>
        <v>7</v>
      </c>
      <c r="P388" s="556" t="str">
        <f>'Module 2'!$AM372</f>
        <v/>
      </c>
      <c r="Q388" s="556" t="str">
        <f>'Module 2'!$AV372</f>
        <v/>
      </c>
    </row>
    <row r="389" spans="3:25" hidden="1" x14ac:dyDescent="0.25">
      <c r="C389" s="67"/>
      <c r="D389" s="67"/>
      <c r="E389" s="67"/>
      <c r="N389" s="48"/>
      <c r="O389" s="53">
        <f t="shared" si="153"/>
        <v>8</v>
      </c>
      <c r="P389" s="556" t="str">
        <f>'Module 2'!$AM373</f>
        <v/>
      </c>
      <c r="Q389" s="556" t="str">
        <f>'Module 2'!$AV373</f>
        <v/>
      </c>
    </row>
    <row r="390" spans="3:25" hidden="1" x14ac:dyDescent="0.25">
      <c r="C390" s="67"/>
      <c r="D390" s="67"/>
      <c r="E390" s="67"/>
      <c r="N390" s="48"/>
      <c r="O390" s="53">
        <f t="shared" si="153"/>
        <v>9</v>
      </c>
      <c r="P390" s="556" t="str">
        <f>'Module 2'!$AM374</f>
        <v/>
      </c>
      <c r="Q390" s="556" t="str">
        <f>'Module 2'!$AV374</f>
        <v/>
      </c>
    </row>
    <row r="391" spans="3:25" hidden="1" x14ac:dyDescent="0.25">
      <c r="C391" s="67"/>
      <c r="D391" s="67"/>
      <c r="E391" s="67"/>
      <c r="N391" s="48"/>
      <c r="O391" s="53">
        <f t="shared" si="153"/>
        <v>10</v>
      </c>
      <c r="P391" s="556" t="str">
        <f>'Module 2'!$AM375</f>
        <v/>
      </c>
      <c r="Q391" s="556" t="str">
        <f>'Module 2'!$AV375</f>
        <v/>
      </c>
    </row>
    <row r="392" spans="3:25" hidden="1" x14ac:dyDescent="0.25">
      <c r="C392" s="67"/>
      <c r="D392" s="67"/>
      <c r="E392" s="67"/>
      <c r="N392" s="48"/>
      <c r="O392" s="53">
        <f t="shared" si="153"/>
        <v>11</v>
      </c>
      <c r="P392" s="556" t="str">
        <f>'Module 2'!$AM376</f>
        <v/>
      </c>
      <c r="Q392" s="556" t="str">
        <f>'Module 2'!$AV376</f>
        <v/>
      </c>
    </row>
    <row r="393" spans="3:25" hidden="1" x14ac:dyDescent="0.25">
      <c r="C393" s="48"/>
      <c r="D393" s="48"/>
      <c r="E393" s="48"/>
      <c r="F393" s="48"/>
      <c r="G393" s="48"/>
      <c r="H393" s="48"/>
      <c r="M393" s="105"/>
      <c r="N393" s="48"/>
      <c r="O393" s="53"/>
      <c r="P393" s="569" t="str">
        <f>P$104</f>
        <v>From Module 2</v>
      </c>
      <c r="Q393" s="569" t="str">
        <f>Q$104</f>
        <v>From Module 2</v>
      </c>
    </row>
    <row r="394" spans="3:25" hidden="1" x14ac:dyDescent="0.25">
      <c r="C394" s="48"/>
      <c r="D394" s="48"/>
      <c r="E394" s="48"/>
      <c r="F394" s="48"/>
      <c r="G394" s="48"/>
      <c r="H394" s="48"/>
      <c r="I394" s="48"/>
      <c r="J394" s="36"/>
      <c r="N394" s="48"/>
      <c r="O394" s="53"/>
      <c r="P394" s="442" t="str">
        <f>P$105</f>
        <v>All Risks</v>
      </c>
      <c r="Q394" s="442" t="str">
        <f>Q$105</f>
        <v>Potential Prioritized Risks</v>
      </c>
    </row>
    <row r="395" spans="3:25" hidden="1" x14ac:dyDescent="0.25">
      <c r="C395" s="48"/>
      <c r="D395" s="48"/>
      <c r="E395" s="48"/>
      <c r="F395" s="48"/>
      <c r="G395" s="48"/>
      <c r="H395" s="48"/>
      <c r="N395" s="48"/>
      <c r="O395" s="53">
        <f t="shared" ref="O395:O400" si="154">O394+1</f>
        <v>1</v>
      </c>
      <c r="P395" s="556" t="str">
        <f>'Module 2'!$AM379</f>
        <v/>
      </c>
      <c r="Q395" s="556" t="str">
        <f>'Module 2'!$AV379</f>
        <v/>
      </c>
    </row>
    <row r="396" spans="3:25" hidden="1" x14ac:dyDescent="0.25">
      <c r="N396" s="48"/>
      <c r="O396" s="53">
        <f t="shared" si="154"/>
        <v>2</v>
      </c>
      <c r="P396" s="556" t="str">
        <f>'Module 2'!$AM380</f>
        <v/>
      </c>
      <c r="Q396" s="556" t="str">
        <f>'Module 2'!$AV380</f>
        <v/>
      </c>
    </row>
    <row r="397" spans="3:25" hidden="1" x14ac:dyDescent="0.25">
      <c r="G397" s="67"/>
      <c r="H397" s="67"/>
      <c r="N397" s="48"/>
      <c r="O397" s="53">
        <f t="shared" si="154"/>
        <v>3</v>
      </c>
      <c r="P397" s="556" t="str">
        <f>'Module 2'!$AM381</f>
        <v/>
      </c>
      <c r="Q397" s="556" t="str">
        <f>'Module 2'!$AV381</f>
        <v/>
      </c>
    </row>
    <row r="398" spans="3:25" hidden="1" x14ac:dyDescent="0.25">
      <c r="C398" s="66"/>
      <c r="D398" s="66"/>
      <c r="E398" s="66"/>
      <c r="N398" s="48"/>
      <c r="O398" s="53">
        <f t="shared" si="154"/>
        <v>4</v>
      </c>
      <c r="P398" s="556" t="str">
        <f>'Module 2'!$AM382</f>
        <v/>
      </c>
      <c r="Q398" s="556" t="str">
        <f>'Module 2'!$AV382</f>
        <v/>
      </c>
    </row>
    <row r="399" spans="3:25" hidden="1" x14ac:dyDescent="0.25">
      <c r="C399" s="66"/>
      <c r="E399" s="67"/>
      <c r="N399" s="48"/>
      <c r="O399" s="53">
        <f t="shared" si="154"/>
        <v>5</v>
      </c>
      <c r="P399" s="556" t="str">
        <f>'Module 2'!$AM383</f>
        <v/>
      </c>
      <c r="Q399" s="556" t="str">
        <f>'Module 2'!$AV383</f>
        <v/>
      </c>
    </row>
    <row r="400" spans="3:25" hidden="1" x14ac:dyDescent="0.25">
      <c r="C400" s="66"/>
      <c r="E400" s="103"/>
      <c r="N400" s="48"/>
      <c r="O400" s="53">
        <f t="shared" si="154"/>
        <v>6</v>
      </c>
      <c r="P400" s="556" t="str">
        <f>'Module 2'!$AM384</f>
        <v/>
      </c>
      <c r="Q400" s="556" t="str">
        <f>'Module 2'!$AV384</f>
        <v/>
      </c>
    </row>
    <row r="401" spans="3:17" hidden="1" x14ac:dyDescent="0.25">
      <c r="C401" s="66"/>
      <c r="E401" s="103"/>
      <c r="N401" s="48"/>
      <c r="O401" s="53">
        <f t="shared" ref="O401:O407" si="155">O400+1</f>
        <v>7</v>
      </c>
      <c r="P401" s="556" t="str">
        <f>'Module 2'!$AM385</f>
        <v/>
      </c>
      <c r="Q401" s="556" t="str">
        <f>'Module 2'!$AV385</f>
        <v/>
      </c>
    </row>
    <row r="402" spans="3:17" hidden="1" x14ac:dyDescent="0.25">
      <c r="C402" s="66"/>
      <c r="E402" s="103"/>
      <c r="N402" s="48"/>
      <c r="O402" s="53">
        <f t="shared" si="155"/>
        <v>8</v>
      </c>
      <c r="P402" s="556" t="str">
        <f>'Module 2'!$AM386</f>
        <v/>
      </c>
      <c r="Q402" s="556" t="str">
        <f>'Module 2'!$AV386</f>
        <v/>
      </c>
    </row>
    <row r="403" spans="3:17" hidden="1" x14ac:dyDescent="0.25">
      <c r="C403" s="66"/>
      <c r="E403" s="103"/>
      <c r="N403" s="48"/>
      <c r="O403" s="53">
        <f t="shared" si="155"/>
        <v>9</v>
      </c>
      <c r="P403" s="556" t="str">
        <f>'Module 2'!$AM387</f>
        <v/>
      </c>
      <c r="Q403" s="556" t="str">
        <f>'Module 2'!$AV387</f>
        <v/>
      </c>
    </row>
    <row r="404" spans="3:17" hidden="1" x14ac:dyDescent="0.25">
      <c r="C404" s="66"/>
      <c r="E404" s="103"/>
      <c r="N404" s="48"/>
      <c r="O404" s="53">
        <f t="shared" si="155"/>
        <v>10</v>
      </c>
      <c r="P404" s="556" t="str">
        <f>'Module 2'!$AM388</f>
        <v/>
      </c>
      <c r="Q404" s="556" t="str">
        <f>'Module 2'!$AV388</f>
        <v/>
      </c>
    </row>
    <row r="405" spans="3:17" hidden="1" x14ac:dyDescent="0.25">
      <c r="C405" s="66"/>
      <c r="E405" s="103"/>
      <c r="N405" s="48"/>
      <c r="O405" s="53">
        <f t="shared" si="155"/>
        <v>11</v>
      </c>
      <c r="P405" s="556" t="str">
        <f>'Module 2'!$AM389</f>
        <v/>
      </c>
      <c r="Q405" s="556" t="str">
        <f>'Module 2'!$AV389</f>
        <v/>
      </c>
    </row>
    <row r="406" spans="3:17" hidden="1" x14ac:dyDescent="0.25">
      <c r="C406" s="66"/>
      <c r="E406" s="103"/>
      <c r="N406" s="48"/>
      <c r="O406" s="53">
        <f t="shared" si="155"/>
        <v>12</v>
      </c>
      <c r="P406" s="556" t="str">
        <f>'Module 2'!$AM390</f>
        <v/>
      </c>
      <c r="Q406" s="556" t="str">
        <f>'Module 2'!$AV390</f>
        <v/>
      </c>
    </row>
    <row r="407" spans="3:17" hidden="1" x14ac:dyDescent="0.25">
      <c r="C407" s="66"/>
      <c r="E407" s="103"/>
      <c r="N407" s="48"/>
      <c r="O407" s="53">
        <f t="shared" si="155"/>
        <v>13</v>
      </c>
      <c r="P407" s="556" t="str">
        <f>'Module 2'!$AM391</f>
        <v/>
      </c>
      <c r="Q407" s="556" t="str">
        <f>'Module 2'!$AV391</f>
        <v/>
      </c>
    </row>
    <row r="408" spans="3:17" hidden="1" x14ac:dyDescent="0.25">
      <c r="C408" s="66"/>
      <c r="E408" s="103"/>
    </row>
    <row r="409" spans="3:17" hidden="1" x14ac:dyDescent="0.25"/>
    <row r="410" spans="3:17" hidden="1" x14ac:dyDescent="0.25"/>
    <row r="411" spans="3:17" hidden="1" x14ac:dyDescent="0.25"/>
    <row r="412" spans="3:17" hidden="1" x14ac:dyDescent="0.25"/>
    <row r="413" spans="3:17" hidden="1" x14ac:dyDescent="0.25"/>
    <row r="414" spans="3:17" hidden="1" x14ac:dyDescent="0.25"/>
    <row r="415" spans="3:17" hidden="1" x14ac:dyDescent="0.25"/>
    <row r="416" spans="3:17" hidden="1" x14ac:dyDescent="0.25"/>
    <row r="417" spans="3:25" hidden="1" x14ac:dyDescent="0.25">
      <c r="C417" s="66"/>
      <c r="D417" s="66"/>
      <c r="E417" s="66"/>
      <c r="F417" s="56"/>
      <c r="G417" s="56"/>
      <c r="H417" s="56"/>
    </row>
    <row r="418" spans="3:25" ht="131.25" hidden="1" customHeight="1" x14ac:dyDescent="0.35">
      <c r="C418" s="799" t="str">
        <f>O418</f>
        <v>Safeguard (e) - [REDD+] actions are consistent with the conservation of natural forests and biological diversity, ensuring that REDD+ actions are not used for the conversion of natural forests, but are instead used to incentivize the protection and conservation of natural forests and their ecosystem services, and to enhance other social and environmental benefits.</v>
      </c>
      <c r="D418" s="799"/>
      <c r="E418" s="799"/>
      <c r="F418" s="799"/>
      <c r="G418" s="799"/>
      <c r="H418" s="799"/>
      <c r="I418" s="799"/>
      <c r="J418" s="799"/>
      <c r="L418"/>
      <c r="N418" s="86" t="s">
        <v>43</v>
      </c>
      <c r="O418" s="785" t="str">
        <f>CONCATENATE($P$17," - ",$Q$17)</f>
        <v>Safeguard (e) - [REDD+] actions are consistent with the conservation of natural forests and biological diversity, ensuring that REDD+ actions are not used for the conversion of natural forests, but are instead used to incentivize the protection and conservation of natural forests and their ecosystem services, and to enhance other social and environmental benefits.</v>
      </c>
      <c r="P418" s="785"/>
      <c r="Q418" s="785"/>
      <c r="R418" s="785"/>
      <c r="S418" s="785"/>
      <c r="T418" s="785"/>
      <c r="U418" s="785"/>
      <c r="V418" s="785"/>
      <c r="W418" s="322"/>
      <c r="X418" s="322"/>
      <c r="Y418" s="322"/>
    </row>
    <row r="419" spans="3:25" hidden="1" x14ac:dyDescent="0.25"/>
    <row r="420" spans="3:25" ht="0.95" hidden="1" customHeight="1" x14ac:dyDescent="0.3">
      <c r="C420" s="7"/>
      <c r="D420" s="7"/>
      <c r="E420" s="7"/>
      <c r="F420" s="159"/>
      <c r="G420" s="159"/>
      <c r="H420" s="159"/>
      <c r="I420" s="159"/>
      <c r="J420" s="159"/>
      <c r="N420" s="7"/>
      <c r="O420" s="558" t="str">
        <f>$O$32</f>
        <v>How to use</v>
      </c>
      <c r="P420" s="523"/>
      <c r="Q420" s="523"/>
      <c r="R420" s="523"/>
      <c r="S420" s="523"/>
      <c r="T420" s="523"/>
    </row>
    <row r="421" spans="3:25" ht="0.95" hidden="1" customHeight="1" x14ac:dyDescent="0.3">
      <c r="C421" s="604"/>
      <c r="D421" s="604"/>
      <c r="E421" s="604"/>
      <c r="F421" s="604"/>
      <c r="G421" s="604"/>
      <c r="H421" s="604"/>
      <c r="I421" s="604"/>
      <c r="J421" s="604"/>
      <c r="N421" s="7"/>
      <c r="O421" s="528" t="s">
        <v>136</v>
      </c>
      <c r="P421" s="529"/>
      <c r="Q421" s="529"/>
      <c r="R421" s="529"/>
      <c r="S421" s="529"/>
      <c r="T421" s="529"/>
      <c r="Y421" s="7"/>
    </row>
    <row r="422" spans="3:25" ht="18.75" hidden="1" x14ac:dyDescent="0.3">
      <c r="L422"/>
      <c r="N422" s="7"/>
      <c r="O422" s="530"/>
      <c r="P422" s="529"/>
      <c r="Q422" s="529"/>
      <c r="R422" s="529"/>
      <c r="S422" s="529"/>
      <c r="T422" s="529"/>
      <c r="Y422" s="7"/>
    </row>
    <row r="423" spans="3:25" ht="18.75" hidden="1" x14ac:dyDescent="0.3">
      <c r="C423" s="7" t="str">
        <f>O423</f>
        <v>Guiding questions</v>
      </c>
      <c r="D423" s="7"/>
      <c r="E423" s="7"/>
      <c r="F423" s="160"/>
      <c r="G423" s="160"/>
      <c r="H423" s="160"/>
      <c r="I423" s="160"/>
      <c r="J423" s="160"/>
      <c r="K423" s="160"/>
      <c r="L423" s="57"/>
      <c r="M423" s="12"/>
      <c r="N423" s="7"/>
      <c r="O423" s="558" t="str">
        <f>$O$35</f>
        <v>Guiding questions</v>
      </c>
      <c r="P423" s="529"/>
      <c r="Q423" s="529"/>
      <c r="R423" s="529"/>
      <c r="S423" s="529"/>
      <c r="T423" s="529"/>
      <c r="Y423" s="7"/>
    </row>
    <row r="424" spans="3:25" hidden="1" x14ac:dyDescent="0.25">
      <c r="O424" s="525"/>
      <c r="P424" s="559" t="str">
        <f>$P$36</f>
        <v>ID</v>
      </c>
      <c r="Q424" s="559" t="str">
        <f>$Q$36</f>
        <v>G. QUESTIONS</v>
      </c>
      <c r="R424" s="559" t="str">
        <f>$R$36</f>
        <v>NOTES</v>
      </c>
      <c r="S424" s="559" t="str">
        <f>$S$36</f>
        <v>IF, AUTO Q</v>
      </c>
      <c r="T424" s="559" t="str">
        <f>$T$36</f>
        <v>IF, AUTO NOTES</v>
      </c>
      <c r="U424" s="559" t="str">
        <f>$U$36</f>
        <v>AUTO TEXT</v>
      </c>
      <c r="V424" s="559" t="str">
        <f>$V$36</f>
        <v>SORTED TEXT</v>
      </c>
    </row>
    <row r="425" spans="3:25" ht="19.5" hidden="1" thickBot="1" x14ac:dyDescent="0.3">
      <c r="C425" s="209"/>
      <c r="D425" s="209"/>
      <c r="E425" s="209"/>
      <c r="F425" s="209"/>
      <c r="G425" s="209"/>
      <c r="H425" s="800" t="str">
        <f>$H$37</f>
        <v>Notes  (if any)</v>
      </c>
      <c r="I425" s="800"/>
      <c r="J425" s="801"/>
      <c r="K425" s="26"/>
      <c r="L425" s="26"/>
      <c r="N425" s="87" t="s">
        <v>43</v>
      </c>
      <c r="O425" s="525"/>
      <c r="P425" s="570">
        <v>0</v>
      </c>
      <c r="Q425" s="534" t="s">
        <v>43</v>
      </c>
      <c r="R425" s="534" t="s">
        <v>43</v>
      </c>
      <c r="S425" s="534" t="s">
        <v>43</v>
      </c>
      <c r="T425" s="534" t="s">
        <v>43</v>
      </c>
      <c r="U425" s="534" t="s">
        <v>43</v>
      </c>
      <c r="V425" s="571" t="str">
        <f t="array" ref="V425">IFERROR((IF(ROWS(V$425:V425)&gt;COUNTA(U:U),"",INDEX(U:U,SMALL(IF(U$425:U$447&lt;&gt;"",ROW(U$425:U$447)),ROWS(V$425:V425))))),"")</f>
        <v/>
      </c>
      <c r="W425" s="36" t="s">
        <v>43</v>
      </c>
    </row>
    <row r="426" spans="3:25" ht="20.100000000000001" hidden="1" customHeight="1" thickBot="1" x14ac:dyDescent="0.3">
      <c r="C426" s="846" t="str">
        <f t="shared" ref="C426:C431" si="156">O426</f>
        <v>Relating to natural forests</v>
      </c>
      <c r="D426" s="846"/>
      <c r="E426" s="846"/>
      <c r="F426" s="846"/>
      <c r="G426" s="844"/>
      <c r="H426" s="866"/>
      <c r="I426" s="866"/>
      <c r="J426" s="867"/>
      <c r="K426" s="26"/>
      <c r="L426" s="26"/>
      <c r="N426" s="87" t="s">
        <v>43</v>
      </c>
      <c r="O426" s="574" t="s">
        <v>177</v>
      </c>
      <c r="P426" s="570">
        <v>1</v>
      </c>
      <c r="Q426" s="536" t="str">
        <f t="shared" ref="Q426:Q447" si="157">O426</f>
        <v>Relating to natural forests</v>
      </c>
      <c r="R426" s="536" t="str">
        <f t="shared" ref="R426:R447" si="158">IF(H426=0,"",H426)</f>
        <v/>
      </c>
      <c r="S426" s="538" t="str">
        <f>IF(((COUNTIF(H428:H431,"*"))&gt;0),Q426,"")</f>
        <v/>
      </c>
      <c r="T426" s="536" t="str">
        <f>IF(S426="*","",R426)</f>
        <v/>
      </c>
      <c r="U426" s="539" t="str">
        <f>IF(S426="","",(S426))</f>
        <v/>
      </c>
      <c r="V426" s="571" t="str">
        <f t="array" ref="V426">IFERROR((IF(ROWS(V$425:V426)&gt;COUNTA(U:U),"",INDEX(U:U,SMALL(IF(U$425:U$447&lt;&gt;"",ROW(U$425:U$447)),ROWS(V$425:V426))))),"")</f>
        <v/>
      </c>
      <c r="W426" s="36" t="s">
        <v>43</v>
      </c>
    </row>
    <row r="427" spans="3:25" ht="30" hidden="1" customHeight="1" x14ac:dyDescent="0.25">
      <c r="C427" s="838" t="str">
        <f t="shared" si="156"/>
        <v>1.       Are there policies, laws, regulations or other measures in place (or planned) to:</v>
      </c>
      <c r="D427" s="838"/>
      <c r="E427" s="838"/>
      <c r="F427" s="838"/>
      <c r="G427" s="839"/>
      <c r="H427" s="868"/>
      <c r="I427" s="868"/>
      <c r="J427" s="869"/>
      <c r="K427" s="26"/>
      <c r="L427" s="26"/>
      <c r="N427" s="87"/>
      <c r="O427" s="388" t="s">
        <v>174</v>
      </c>
      <c r="P427" s="570">
        <v>2</v>
      </c>
      <c r="Q427" s="536" t="str">
        <f t="shared" si="157"/>
        <v>1.       Are there policies, laws, regulations or other measures in place (or planned) to:</v>
      </c>
      <c r="R427" s="536" t="str">
        <f t="shared" si="158"/>
        <v/>
      </c>
      <c r="S427" s="538" t="str">
        <f>IF(((COUNTIF(H428:H431,"*"))&gt;0),Q427,"")</f>
        <v/>
      </c>
      <c r="T427" s="536" t="str">
        <f t="shared" ref="T427:T447" si="159">IF(S427="*","",R427)</f>
        <v/>
      </c>
      <c r="U427" s="539" t="str">
        <f>IF(S427="","",(S427))</f>
        <v/>
      </c>
      <c r="V427" s="571" t="str">
        <f t="array" ref="V427">IFERROR((IF(ROWS(V$425:V427)&gt;COUNTA(U:U),"",INDEX(U:U,SMALL(IF(U$425:U$447&lt;&gt;"",ROW(U$425:U$447)),ROWS(V$425:V427))))),"")</f>
        <v/>
      </c>
      <c r="W427" s="36" t="s">
        <v>43</v>
      </c>
    </row>
    <row r="428" spans="3:25" ht="30" hidden="1" customHeight="1" x14ac:dyDescent="0.25">
      <c r="C428" s="841" t="str">
        <f t="shared" si="156"/>
        <v>1.1.    Define a natural forest (including guidance about age, composition and degree of degradation)?</v>
      </c>
      <c r="D428" s="841"/>
      <c r="E428" s="841"/>
      <c r="F428" s="841"/>
      <c r="G428" s="841"/>
      <c r="H428" s="821"/>
      <c r="I428" s="822"/>
      <c r="J428" s="823"/>
      <c r="K428" s="26"/>
      <c r="L428" s="26"/>
      <c r="N428" s="87"/>
      <c r="O428" s="388" t="s">
        <v>246</v>
      </c>
      <c r="P428" s="570">
        <v>3</v>
      </c>
      <c r="Q428" s="536" t="str">
        <f t="shared" si="157"/>
        <v>1.1.    Define a natural forest (including guidance about age, composition and degree of degradation)?</v>
      </c>
      <c r="R428" s="536" t="str">
        <f t="shared" si="158"/>
        <v/>
      </c>
      <c r="S428" s="537" t="str">
        <f t="shared" ref="S428:S447" si="160">IF(H428=0,"",Q428)</f>
        <v/>
      </c>
      <c r="T428" s="536" t="str">
        <f t="shared" si="159"/>
        <v/>
      </c>
      <c r="U428" s="534" t="str">
        <f t="shared" ref="U428:U447" si="161">IF(S428="","",(S428&amp;" - NOTES:  "&amp;T428))</f>
        <v/>
      </c>
      <c r="V428" s="571" t="str">
        <f t="array" ref="V428">IFERROR((IF(ROWS(V$425:V428)&gt;COUNTA(U:U),"",INDEX(U:U,SMALL(IF(U$425:U$447&lt;&gt;"",ROW(U$425:U$447)),ROWS(V$425:V428))))),"")</f>
        <v/>
      </c>
      <c r="W428" s="36" t="s">
        <v>43</v>
      </c>
    </row>
    <row r="429" spans="3:25" ht="30" hidden="1" customHeight="1" x14ac:dyDescent="0.25">
      <c r="C429" s="841" t="str">
        <f t="shared" si="156"/>
        <v>1.2.    Develop and maintain information on the distribution of forests and their value for biodiversity and ecosystem services?</v>
      </c>
      <c r="D429" s="841"/>
      <c r="E429" s="841"/>
      <c r="F429" s="841"/>
      <c r="G429" s="841"/>
      <c r="H429" s="821"/>
      <c r="I429" s="822"/>
      <c r="J429" s="823"/>
      <c r="K429" s="26"/>
      <c r="L429" s="26"/>
      <c r="N429" s="87"/>
      <c r="O429" s="388" t="s">
        <v>247</v>
      </c>
      <c r="P429" s="570">
        <v>4</v>
      </c>
      <c r="Q429" s="536" t="str">
        <f t="shared" si="157"/>
        <v>1.2.    Develop and maintain information on the distribution of forests and their value for biodiversity and ecosystem services?</v>
      </c>
      <c r="R429" s="536" t="str">
        <f t="shared" si="158"/>
        <v/>
      </c>
      <c r="S429" s="537" t="str">
        <f t="shared" si="160"/>
        <v/>
      </c>
      <c r="T429" s="536" t="str">
        <f t="shared" si="159"/>
        <v/>
      </c>
      <c r="U429" s="534" t="str">
        <f t="shared" si="161"/>
        <v/>
      </c>
      <c r="V429" s="571" t="str">
        <f t="array" ref="V429">IFERROR((IF(ROWS(V$425:V429)&gt;COUNTA(U:U),"",INDEX(U:U,SMALL(IF(U$425:U$447&lt;&gt;"",ROW(U$425:U$447)),ROWS(V$425:V429))))),"")</f>
        <v/>
      </c>
      <c r="W429" s="36" t="s">
        <v>43</v>
      </c>
    </row>
    <row r="430" spans="3:25" ht="20.100000000000001" hidden="1" customHeight="1" x14ac:dyDescent="0.25">
      <c r="C430" s="841" t="str">
        <f t="shared" si="156"/>
        <v>1.3.    Understand drivers of deforestation and forest degradation?</v>
      </c>
      <c r="D430" s="841"/>
      <c r="E430" s="841"/>
      <c r="F430" s="841"/>
      <c r="G430" s="841"/>
      <c r="H430" s="821"/>
      <c r="I430" s="822"/>
      <c r="J430" s="823"/>
      <c r="K430" s="26"/>
      <c r="L430" s="26"/>
      <c r="N430" s="87"/>
      <c r="O430" s="388" t="s">
        <v>248</v>
      </c>
      <c r="P430" s="570">
        <v>5</v>
      </c>
      <c r="Q430" s="536" t="str">
        <f t="shared" si="157"/>
        <v>1.3.    Understand drivers of deforestation and forest degradation?</v>
      </c>
      <c r="R430" s="536" t="str">
        <f t="shared" si="158"/>
        <v/>
      </c>
      <c r="S430" s="537" t="str">
        <f t="shared" si="160"/>
        <v/>
      </c>
      <c r="T430" s="536" t="str">
        <f t="shared" si="159"/>
        <v/>
      </c>
      <c r="U430" s="534" t="str">
        <f t="shared" si="161"/>
        <v/>
      </c>
      <c r="V430" s="571" t="str">
        <f t="array" ref="V430">IFERROR((IF(ROWS(V$425:V430)&gt;COUNTA(U:U),"",INDEX(U:U,SMALL(IF(U$425:U$447&lt;&gt;"",ROW(U$425:U$447)),ROWS(V$425:V430))))),"")</f>
        <v/>
      </c>
      <c r="W430" s="36" t="s">
        <v>43</v>
      </c>
    </row>
    <row r="431" spans="3:25" ht="45" hidden="1" customHeight="1" thickBot="1" x14ac:dyDescent="0.3">
      <c r="C431" s="840" t="str">
        <f t="shared" si="156"/>
        <v>1.4.    Limit conversion and degradation of natural forests (e.g. land use plans, coverage by protected areas, forest management standards and plans, guidance on the use of fire in agriculture)?</v>
      </c>
      <c r="D431" s="840"/>
      <c r="E431" s="840"/>
      <c r="F431" s="840"/>
      <c r="G431" s="840"/>
      <c r="H431" s="863"/>
      <c r="I431" s="864"/>
      <c r="J431" s="865"/>
      <c r="K431" s="26"/>
      <c r="L431" s="26"/>
      <c r="N431" s="87"/>
      <c r="O431" s="388" t="s">
        <v>249</v>
      </c>
      <c r="P431" s="570">
        <v>6</v>
      </c>
      <c r="Q431" s="536" t="str">
        <f t="shared" si="157"/>
        <v>1.4.    Limit conversion and degradation of natural forests (e.g. land use plans, coverage by protected areas, forest management standards and plans, guidance on the use of fire in agriculture)?</v>
      </c>
      <c r="R431" s="536" t="str">
        <f t="shared" si="158"/>
        <v/>
      </c>
      <c r="S431" s="537" t="str">
        <f t="shared" si="160"/>
        <v/>
      </c>
      <c r="T431" s="536" t="str">
        <f t="shared" si="159"/>
        <v/>
      </c>
      <c r="U431" s="534" t="str">
        <f t="shared" si="161"/>
        <v/>
      </c>
      <c r="V431" s="571" t="str">
        <f t="array" ref="V431">IFERROR((IF(ROWS(V$425:V431)&gt;COUNTA(U:U),"",INDEX(U:U,SMALL(IF(U$425:U$447&lt;&gt;"",ROW(U$425:U$447)),ROWS(V$425:V431))))),"")</f>
        <v/>
      </c>
      <c r="W431" s="36" t="s">
        <v>43</v>
      </c>
    </row>
    <row r="432" spans="3:25" ht="20.100000000000001" hidden="1" customHeight="1" thickBot="1" x14ac:dyDescent="0.3">
      <c r="C432" s="844" t="str">
        <f t="shared" ref="C432:C444" si="162">O432</f>
        <v xml:space="preserve">Relating to biodiversity </v>
      </c>
      <c r="D432" s="845"/>
      <c r="E432" s="845"/>
      <c r="F432" s="845"/>
      <c r="G432" s="845"/>
      <c r="H432" s="866"/>
      <c r="I432" s="866"/>
      <c r="J432" s="867"/>
      <c r="K432" s="26"/>
      <c r="L432" s="26"/>
      <c r="N432" s="87"/>
      <c r="O432" s="574" t="s">
        <v>178</v>
      </c>
      <c r="P432" s="570">
        <v>7</v>
      </c>
      <c r="Q432" s="536" t="str">
        <f t="shared" si="157"/>
        <v xml:space="preserve">Relating to biodiversity </v>
      </c>
      <c r="R432" s="536" t="str">
        <f t="shared" si="158"/>
        <v/>
      </c>
      <c r="S432" s="538" t="str">
        <f>IF(((COUNTIF(H434:H439,"*"))&gt;0),Q432,"")</f>
        <v/>
      </c>
      <c r="T432" s="536" t="str">
        <f t="shared" si="159"/>
        <v/>
      </c>
      <c r="U432" s="539" t="str">
        <f>IF(S432="","",(S432))</f>
        <v/>
      </c>
      <c r="V432" s="571" t="str">
        <f t="array" ref="V432">IFERROR((IF(ROWS(V$425:V432)&gt;COUNTA(U:U),"",INDEX(U:U,SMALL(IF(U$425:U$447&lt;&gt;"",ROW(U$425:U$447)),ROWS(V$425:V432))))),"")</f>
        <v/>
      </c>
      <c r="W432" s="36" t="s">
        <v>43</v>
      </c>
    </row>
    <row r="433" spans="3:23" ht="30" hidden="1" customHeight="1" x14ac:dyDescent="0.25">
      <c r="C433" s="838" t="str">
        <f t="shared" si="162"/>
        <v>2.       Are there policies, laws, regulations or other measures in place (or planned) to:</v>
      </c>
      <c r="D433" s="838"/>
      <c r="E433" s="838"/>
      <c r="F433" s="838"/>
      <c r="G433" s="839"/>
      <c r="H433" s="868"/>
      <c r="I433" s="868"/>
      <c r="J433" s="869"/>
      <c r="K433" s="26"/>
      <c r="L433" s="26"/>
      <c r="N433" s="87"/>
      <c r="O433" s="388" t="s">
        <v>180</v>
      </c>
      <c r="P433" s="570">
        <v>8</v>
      </c>
      <c r="Q433" s="536" t="str">
        <f t="shared" si="157"/>
        <v>2.       Are there policies, laws, regulations or other measures in place (or planned) to:</v>
      </c>
      <c r="R433" s="536" t="str">
        <f t="shared" si="158"/>
        <v/>
      </c>
      <c r="S433" s="538" t="str">
        <f>IF(((COUNTIF(H434:H439,"*"))&gt;0),Q433,"")</f>
        <v/>
      </c>
      <c r="T433" s="536" t="str">
        <f t="shared" si="159"/>
        <v/>
      </c>
      <c r="U433" s="539" t="str">
        <f>IF(S433="","",(S433))</f>
        <v/>
      </c>
      <c r="V433" s="571" t="str">
        <f t="array" ref="V433">IFERROR((IF(ROWS(V$425:V433)&gt;COUNTA(U:U),"",INDEX(U:U,SMALL(IF(U$425:U$447&lt;&gt;"",ROW(U$425:U$447)),ROWS(V$425:V433))))),"")</f>
        <v/>
      </c>
      <c r="W433" s="36" t="s">
        <v>43</v>
      </c>
    </row>
    <row r="434" spans="3:23" ht="30" hidden="1" customHeight="1" x14ac:dyDescent="0.25">
      <c r="C434" s="841" t="str">
        <f t="shared" si="162"/>
        <v>2.1.    Define specific goals or targets for biodiversity conservation (species and/or ecosystems); including for REDD+?</v>
      </c>
      <c r="D434" s="841"/>
      <c r="E434" s="841"/>
      <c r="F434" s="841"/>
      <c r="G434" s="841"/>
      <c r="H434" s="821"/>
      <c r="I434" s="822"/>
      <c r="J434" s="823"/>
      <c r="K434" s="26"/>
      <c r="L434" s="26"/>
      <c r="N434" s="87"/>
      <c r="O434" s="388" t="s">
        <v>250</v>
      </c>
      <c r="P434" s="570">
        <v>9</v>
      </c>
      <c r="Q434" s="536" t="str">
        <f t="shared" si="157"/>
        <v>2.1.    Define specific goals or targets for biodiversity conservation (species and/or ecosystems); including for REDD+?</v>
      </c>
      <c r="R434" s="536" t="str">
        <f t="shared" si="158"/>
        <v/>
      </c>
      <c r="S434" s="537" t="str">
        <f t="shared" si="160"/>
        <v/>
      </c>
      <c r="T434" s="536" t="str">
        <f t="shared" si="159"/>
        <v/>
      </c>
      <c r="U434" s="534" t="str">
        <f t="shared" si="161"/>
        <v/>
      </c>
      <c r="V434" s="571" t="str">
        <f t="array" ref="V434">IFERROR((IF(ROWS(V$425:V434)&gt;COUNTA(U:U),"",INDEX(U:U,SMALL(IF(U$425:U$447&lt;&gt;"",ROW(U$425:U$447)),ROWS(V$425:V434))))),"")</f>
        <v/>
      </c>
      <c r="W434" s="36" t="s">
        <v>43</v>
      </c>
    </row>
    <row r="435" spans="3:23" ht="30" hidden="1" customHeight="1" x14ac:dyDescent="0.25">
      <c r="C435" s="841" t="str">
        <f t="shared" si="162"/>
        <v>2.2.    Identify and map unique and threatened ecosystems or ecosystems associated with endemic and endangered species?</v>
      </c>
      <c r="D435" s="841"/>
      <c r="E435" s="841"/>
      <c r="F435" s="841"/>
      <c r="G435" s="841"/>
      <c r="H435" s="821"/>
      <c r="I435" s="822"/>
      <c r="J435" s="823"/>
      <c r="K435" s="26"/>
      <c r="L435" s="26"/>
      <c r="N435" s="87"/>
      <c r="O435" s="388" t="s">
        <v>546</v>
      </c>
      <c r="P435" s="570">
        <v>10</v>
      </c>
      <c r="Q435" s="536" t="str">
        <f t="shared" si="157"/>
        <v>2.2.    Identify and map unique and threatened ecosystems or ecosystems associated with endemic and endangered species?</v>
      </c>
      <c r="R435" s="536" t="str">
        <f t="shared" si="158"/>
        <v/>
      </c>
      <c r="S435" s="537" t="str">
        <f t="shared" si="160"/>
        <v/>
      </c>
      <c r="T435" s="536" t="str">
        <f t="shared" si="159"/>
        <v/>
      </c>
      <c r="U435" s="534" t="str">
        <f t="shared" si="161"/>
        <v/>
      </c>
      <c r="V435" s="571" t="str">
        <f t="array" ref="V435">IFERROR((IF(ROWS(V$425:V435)&gt;COUNTA(U:U),"",INDEX(U:U,SMALL(IF(U$425:U$447&lt;&gt;"",ROW(U$425:U$447)),ROWS(V$425:V435))))),"")</f>
        <v/>
      </c>
      <c r="W435" s="36" t="s">
        <v>43</v>
      </c>
    </row>
    <row r="436" spans="3:23" ht="30" hidden="1" customHeight="1" x14ac:dyDescent="0.25">
      <c r="C436" s="841" t="str">
        <f>O436</f>
        <v>2.3.    Consider and monitor effects of forest management on biodiversity and ecosystem services?</v>
      </c>
      <c r="D436" s="841"/>
      <c r="E436" s="841"/>
      <c r="F436" s="841"/>
      <c r="G436" s="841"/>
      <c r="H436" s="821"/>
      <c r="I436" s="822"/>
      <c r="J436" s="823"/>
      <c r="K436" s="26"/>
      <c r="L436" s="26"/>
      <c r="N436" s="87"/>
      <c r="O436" s="388" t="s">
        <v>251</v>
      </c>
      <c r="P436" s="570">
        <v>11</v>
      </c>
      <c r="Q436" s="536" t="str">
        <f t="shared" si="157"/>
        <v>2.3.    Consider and monitor effects of forest management on biodiversity and ecosystem services?</v>
      </c>
      <c r="R436" s="536" t="str">
        <f t="shared" si="158"/>
        <v/>
      </c>
      <c r="S436" s="537" t="str">
        <f t="shared" si="160"/>
        <v/>
      </c>
      <c r="T436" s="536" t="str">
        <f t="shared" si="159"/>
        <v/>
      </c>
      <c r="U436" s="534" t="str">
        <f t="shared" si="161"/>
        <v/>
      </c>
      <c r="V436" s="571" t="str">
        <f t="array" ref="V436">IFERROR((IF(ROWS(V$425:V436)&gt;COUNTA(U:U),"",INDEX(U:U,SMALL(IF(U$425:U$447&lt;&gt;"",ROW(U$425:U$447)),ROWS(V$425:V436))))),"")</f>
        <v/>
      </c>
      <c r="W436" s="36" t="s">
        <v>43</v>
      </c>
    </row>
    <row r="437" spans="3:23" ht="60" hidden="1" customHeight="1" x14ac:dyDescent="0.25">
      <c r="C437" s="841" t="str">
        <f>O437</f>
        <v>2.4.    Ensure that land-use planning takes account of ecosystem services and biodiversity conservation, including outside forest (e.g. contribution of wetlands to flood regulation); and aim to maintain or increase forest connectivity (reduce fragmentation)?</v>
      </c>
      <c r="D437" s="841"/>
      <c r="E437" s="841"/>
      <c r="F437" s="841"/>
      <c r="G437" s="841"/>
      <c r="H437" s="821"/>
      <c r="I437" s="822"/>
      <c r="J437" s="823"/>
      <c r="K437" s="26"/>
      <c r="L437" s="26"/>
      <c r="N437" s="87"/>
      <c r="O437" s="388" t="s">
        <v>469</v>
      </c>
      <c r="P437" s="570">
        <v>12</v>
      </c>
      <c r="Q437" s="536" t="str">
        <f t="shared" si="157"/>
        <v>2.4.    Ensure that land-use planning takes account of ecosystem services and biodiversity conservation, including outside forest (e.g. contribution of wetlands to flood regulation); and aim to maintain or increase forest connectivity (reduce fragmentation)?</v>
      </c>
      <c r="R437" s="536" t="str">
        <f t="shared" si="158"/>
        <v/>
      </c>
      <c r="S437" s="537" t="str">
        <f t="shared" si="160"/>
        <v/>
      </c>
      <c r="T437" s="536" t="str">
        <f t="shared" si="159"/>
        <v/>
      </c>
      <c r="U437" s="534" t="str">
        <f t="shared" si="161"/>
        <v/>
      </c>
      <c r="V437" s="571" t="str">
        <f t="array" ref="V437">IFERROR((IF(ROWS(V$425:V437)&gt;COUNTA(U:U),"",INDEX(U:U,SMALL(IF(U$425:U$447&lt;&gt;"",ROW(U$425:U$447)),ROWS(V$425:V437))))),"")</f>
        <v/>
      </c>
      <c r="W437" s="36" t="s">
        <v>43</v>
      </c>
    </row>
    <row r="438" spans="3:23" ht="45" hidden="1" customHeight="1" x14ac:dyDescent="0.25">
      <c r="C438" s="841" t="str">
        <f t="shared" si="162"/>
        <v>2.5.    Avoid or minimise adverse impacts of REDD+ on non-forest ecosystems (e.g. existing land use plans, coverage by protected areas, requirements for Environmental Impact Assessment (EIA))?</v>
      </c>
      <c r="D438" s="841"/>
      <c r="E438" s="841"/>
      <c r="F438" s="841"/>
      <c r="G438" s="841"/>
      <c r="H438" s="821"/>
      <c r="I438" s="822"/>
      <c r="J438" s="823"/>
      <c r="K438" s="26"/>
      <c r="L438" s="26"/>
      <c r="N438" s="87"/>
      <c r="O438" s="388" t="s">
        <v>252</v>
      </c>
      <c r="P438" s="570">
        <v>13</v>
      </c>
      <c r="Q438" s="536" t="str">
        <f t="shared" si="157"/>
        <v>2.5.    Avoid or minimise adverse impacts of REDD+ on non-forest ecosystems (e.g. existing land use plans, coverage by protected areas, requirements for Environmental Impact Assessment (EIA))?</v>
      </c>
      <c r="R438" s="536" t="str">
        <f t="shared" si="158"/>
        <v/>
      </c>
      <c r="S438" s="537" t="str">
        <f t="shared" si="160"/>
        <v/>
      </c>
      <c r="T438" s="536" t="str">
        <f t="shared" si="159"/>
        <v/>
      </c>
      <c r="U438" s="534" t="str">
        <f t="shared" si="161"/>
        <v/>
      </c>
      <c r="V438" s="571" t="str">
        <f t="array" ref="V438">IFERROR((IF(ROWS(V$425:V438)&gt;COUNTA(U:U),"",INDEX(U:U,SMALL(IF(U$425:U$447&lt;&gt;"",ROW(U$425:U$447)),ROWS(V$425:V438))))),"")</f>
        <v/>
      </c>
      <c r="W438" s="36" t="s">
        <v>43</v>
      </c>
    </row>
    <row r="439" spans="3:23" ht="45" hidden="1" customHeight="1" thickBot="1" x14ac:dyDescent="0.3">
      <c r="C439" s="840" t="str">
        <f t="shared" si="162"/>
        <v>2.6.    Avoid or minimise impacts of REDD+ on biodiversity in other countries (e.g. by choosing to promote reduced-impact logging rather than to increase timber imports)?</v>
      </c>
      <c r="D439" s="840"/>
      <c r="E439" s="840"/>
      <c r="F439" s="840"/>
      <c r="G439" s="840"/>
      <c r="H439" s="863"/>
      <c r="I439" s="864"/>
      <c r="J439" s="865"/>
      <c r="K439" s="26"/>
      <c r="L439" s="26"/>
      <c r="N439" s="87"/>
      <c r="O439" s="388" t="s">
        <v>253</v>
      </c>
      <c r="P439" s="570">
        <v>14</v>
      </c>
      <c r="Q439" s="536" t="str">
        <f t="shared" si="157"/>
        <v>2.6.    Avoid or minimise impacts of REDD+ on biodiversity in other countries (e.g. by choosing to promote reduced-impact logging rather than to increase timber imports)?</v>
      </c>
      <c r="R439" s="536" t="str">
        <f t="shared" si="158"/>
        <v/>
      </c>
      <c r="S439" s="537" t="str">
        <f t="shared" si="160"/>
        <v/>
      </c>
      <c r="T439" s="536" t="str">
        <f t="shared" si="159"/>
        <v/>
      </c>
      <c r="U439" s="534" t="str">
        <f t="shared" si="161"/>
        <v/>
      </c>
      <c r="V439" s="571" t="str">
        <f t="array" ref="V439">IFERROR((IF(ROWS(V$425:V439)&gt;COUNTA(U:U),"",INDEX(U:U,SMALL(IF(U$425:U$447&lt;&gt;"",ROW(U$425:U$447)),ROWS(V$425:V439))))),"")</f>
        <v/>
      </c>
      <c r="W439" s="36" t="s">
        <v>43</v>
      </c>
    </row>
    <row r="440" spans="3:23" ht="20.100000000000001" hidden="1" customHeight="1" thickBot="1" x14ac:dyDescent="0.3">
      <c r="C440" s="844" t="str">
        <f t="shared" si="162"/>
        <v>Relating to other social and environmental benefits</v>
      </c>
      <c r="D440" s="845"/>
      <c r="E440" s="845"/>
      <c r="F440" s="845"/>
      <c r="G440" s="845"/>
      <c r="H440" s="866"/>
      <c r="I440" s="866"/>
      <c r="J440" s="867"/>
      <c r="K440" s="26"/>
      <c r="L440" s="26"/>
      <c r="N440" s="87"/>
      <c r="O440" s="574" t="s">
        <v>179</v>
      </c>
      <c r="P440" s="570">
        <v>15</v>
      </c>
      <c r="Q440" s="536" t="str">
        <f t="shared" si="157"/>
        <v>Relating to other social and environmental benefits</v>
      </c>
      <c r="R440" s="536" t="str">
        <f t="shared" si="158"/>
        <v/>
      </c>
      <c r="S440" s="538" t="str">
        <f>IF(((COUNTIF(H442:H445,"*"))&gt;0),Q440,"")</f>
        <v/>
      </c>
      <c r="T440" s="536" t="str">
        <f t="shared" si="159"/>
        <v/>
      </c>
      <c r="U440" s="539" t="str">
        <f>IF(S440="","",(S440))</f>
        <v/>
      </c>
      <c r="V440" s="571" t="str">
        <f t="array" ref="V440">IFERROR((IF(ROWS(V$425:V440)&gt;COUNTA(U:U),"",INDEX(U:U,SMALL(IF(U$425:U$447&lt;&gt;"",ROW(U$425:U$447)),ROWS(V$425:V440))))),"")</f>
        <v/>
      </c>
      <c r="W440" s="36" t="s">
        <v>43</v>
      </c>
    </row>
    <row r="441" spans="3:23" ht="30" hidden="1" customHeight="1" x14ac:dyDescent="0.25">
      <c r="C441" s="838" t="str">
        <f t="shared" si="162"/>
        <v>3.       Are there policies, laws, regulations, or other measures in place (or planned) to:</v>
      </c>
      <c r="D441" s="838"/>
      <c r="E441" s="838"/>
      <c r="F441" s="838"/>
      <c r="G441" s="839"/>
      <c r="H441" s="868"/>
      <c r="I441" s="868"/>
      <c r="J441" s="869"/>
      <c r="K441" s="26"/>
      <c r="L441" s="26"/>
      <c r="N441" s="87"/>
      <c r="O441" s="388" t="s">
        <v>181</v>
      </c>
      <c r="P441" s="570">
        <v>16</v>
      </c>
      <c r="Q441" s="536" t="str">
        <f t="shared" si="157"/>
        <v>3.       Are there policies, laws, regulations, or other measures in place (or planned) to:</v>
      </c>
      <c r="R441" s="536" t="str">
        <f t="shared" si="158"/>
        <v/>
      </c>
      <c r="S441" s="538" t="str">
        <f>IF(((COUNTIF(H442:H445,"*"))&gt;0),Q441,"")</f>
        <v/>
      </c>
      <c r="T441" s="536" t="str">
        <f t="shared" si="159"/>
        <v/>
      </c>
      <c r="U441" s="539" t="str">
        <f>IF(S441="","",(S441))</f>
        <v/>
      </c>
      <c r="V441" s="571" t="str">
        <f t="array" ref="V441">IFERROR((IF(ROWS(V$425:V441)&gt;COUNTA(U:U),"",INDEX(U:U,SMALL(IF(U$425:U$447&lt;&gt;"",ROW(U$425:U$447)),ROWS(V$425:V441))))),"")</f>
        <v/>
      </c>
      <c r="W441" s="36" t="s">
        <v>43</v>
      </c>
    </row>
    <row r="442" spans="3:23" ht="30" hidden="1" customHeight="1" x14ac:dyDescent="0.25">
      <c r="C442" s="841" t="str">
        <f t="shared" si="162"/>
        <v>3.1.    Identify and map the value of ecosystem services to local communities?</v>
      </c>
      <c r="D442" s="841"/>
      <c r="E442" s="841"/>
      <c r="F442" s="841"/>
      <c r="G442" s="841"/>
      <c r="H442" s="821"/>
      <c r="I442" s="822"/>
      <c r="J442" s="823"/>
      <c r="K442" s="26"/>
      <c r="L442" s="26"/>
      <c r="N442" s="87"/>
      <c r="O442" s="388" t="s">
        <v>254</v>
      </c>
      <c r="P442" s="570">
        <v>17</v>
      </c>
      <c r="Q442" s="536" t="str">
        <f t="shared" si="157"/>
        <v>3.1.    Identify and map the value of ecosystem services to local communities?</v>
      </c>
      <c r="R442" s="536" t="str">
        <f t="shared" si="158"/>
        <v/>
      </c>
      <c r="S442" s="537" t="str">
        <f t="shared" si="160"/>
        <v/>
      </c>
      <c r="T442" s="536" t="str">
        <f t="shared" si="159"/>
        <v/>
      </c>
      <c r="U442" s="534" t="str">
        <f t="shared" si="161"/>
        <v/>
      </c>
      <c r="V442" s="571" t="str">
        <f t="array" ref="V442">IFERROR((IF(ROWS(V$425:V442)&gt;COUNTA(U:U),"",INDEX(U:U,SMALL(IF(U$425:U$447&lt;&gt;"",ROW(U$425:U$447)),ROWS(V$425:V442))))),"")</f>
        <v/>
      </c>
      <c r="W442" s="36" t="s">
        <v>43</v>
      </c>
    </row>
    <row r="443" spans="3:23" ht="20.100000000000001" hidden="1" customHeight="1" x14ac:dyDescent="0.25">
      <c r="C443" s="841" t="str">
        <f t="shared" si="162"/>
        <v>3.2.    Incorporate these values into land-use planning?</v>
      </c>
      <c r="D443" s="841"/>
      <c r="E443" s="841"/>
      <c r="F443" s="841"/>
      <c r="G443" s="841"/>
      <c r="H443" s="821"/>
      <c r="I443" s="822"/>
      <c r="J443" s="823"/>
      <c r="K443" s="26"/>
      <c r="L443" s="26"/>
      <c r="N443" s="87"/>
      <c r="O443" s="388" t="s">
        <v>255</v>
      </c>
      <c r="P443" s="570">
        <v>18</v>
      </c>
      <c r="Q443" s="536" t="str">
        <f t="shared" si="157"/>
        <v>3.2.    Incorporate these values into land-use planning?</v>
      </c>
      <c r="R443" s="536" t="str">
        <f t="shared" si="158"/>
        <v/>
      </c>
      <c r="S443" s="537" t="str">
        <f t="shared" si="160"/>
        <v/>
      </c>
      <c r="T443" s="536" t="str">
        <f t="shared" si="159"/>
        <v/>
      </c>
      <c r="U443" s="534" t="str">
        <f t="shared" si="161"/>
        <v/>
      </c>
      <c r="V443" s="571" t="str">
        <f t="array" ref="V443">IFERROR((IF(ROWS(V$425:V443)&gt;COUNTA(U:U),"",INDEX(U:U,SMALL(IF(U$425:U$447&lt;&gt;"",ROW(U$425:U$447)),ROWS(V$425:V443))))),"")</f>
        <v/>
      </c>
      <c r="W443" s="36" t="s">
        <v>43</v>
      </c>
    </row>
    <row r="444" spans="3:23" ht="20.100000000000001" hidden="1" customHeight="1" x14ac:dyDescent="0.25">
      <c r="C444" s="841" t="str">
        <f t="shared" si="162"/>
        <v xml:space="preserve">3.3.    Define local communities’ rights to use ecosystem services? </v>
      </c>
      <c r="D444" s="841"/>
      <c r="E444" s="841"/>
      <c r="F444" s="841"/>
      <c r="G444" s="841"/>
      <c r="H444" s="821"/>
      <c r="I444" s="822"/>
      <c r="J444" s="823"/>
      <c r="K444" s="26"/>
      <c r="L444" s="26"/>
      <c r="N444" s="87"/>
      <c r="O444" s="388" t="s">
        <v>470</v>
      </c>
      <c r="P444" s="570">
        <v>19</v>
      </c>
      <c r="Q444" s="536" t="str">
        <f t="shared" si="157"/>
        <v xml:space="preserve">3.3.    Define local communities’ rights to use ecosystem services? </v>
      </c>
      <c r="R444" s="536" t="str">
        <f t="shared" si="158"/>
        <v/>
      </c>
      <c r="S444" s="537" t="str">
        <f t="shared" si="160"/>
        <v/>
      </c>
      <c r="T444" s="536" t="str">
        <f t="shared" si="159"/>
        <v/>
      </c>
      <c r="U444" s="534" t="str">
        <f t="shared" si="161"/>
        <v/>
      </c>
      <c r="V444" s="571" t="str">
        <f t="array" ref="V444">IFERROR((IF(ROWS(V$425:V444)&gt;COUNTA(U:U),"",INDEX(U:U,SMALL(IF(U$425:U$447&lt;&gt;"",ROW(U$425:U$447)),ROWS(V$425:V444))))),"")</f>
        <v/>
      </c>
      <c r="W444" s="36" t="s">
        <v>43</v>
      </c>
    </row>
    <row r="445" spans="3:23" ht="30" hidden="1" customHeight="1" thickBot="1" x14ac:dyDescent="0.3">
      <c r="C445" s="842" t="str">
        <f t="shared" ref="C445:C447" si="163">O445</f>
        <v>3.4.    Improve long-term economic, social and political well-being of indigenous peoples and local communities?</v>
      </c>
      <c r="D445" s="842"/>
      <c r="E445" s="842"/>
      <c r="F445" s="842"/>
      <c r="G445" s="842"/>
      <c r="H445" s="830"/>
      <c r="I445" s="831"/>
      <c r="J445" s="832"/>
      <c r="K445" s="26"/>
      <c r="L445" s="26"/>
      <c r="N445" s="87"/>
      <c r="O445" s="388" t="s">
        <v>471</v>
      </c>
      <c r="P445" s="570">
        <v>20</v>
      </c>
      <c r="Q445" s="536" t="str">
        <f t="shared" si="157"/>
        <v>3.4.    Improve long-term economic, social and political well-being of indigenous peoples and local communities?</v>
      </c>
      <c r="R445" s="536" t="str">
        <f t="shared" si="158"/>
        <v/>
      </c>
      <c r="S445" s="537" t="str">
        <f t="shared" si="160"/>
        <v/>
      </c>
      <c r="T445" s="536" t="str">
        <f t="shared" si="159"/>
        <v/>
      </c>
      <c r="U445" s="534" t="str">
        <f t="shared" si="161"/>
        <v/>
      </c>
      <c r="V445" s="571" t="str">
        <f t="array" ref="V445">IFERROR((IF(ROWS(V$425:V445)&gt;COUNTA(U:U),"",INDEX(U:U,SMALL(IF(U$425:U$447&lt;&gt;"",ROW(U$425:U$447)),ROWS(V$425:V445))))),"")</f>
        <v/>
      </c>
      <c r="W445" s="36" t="s">
        <v>43</v>
      </c>
    </row>
    <row r="446" spans="3:23" ht="20.100000000000001" hidden="1" customHeight="1" thickBot="1" x14ac:dyDescent="0.3">
      <c r="C446" s="843" t="str">
        <f t="shared" si="163"/>
        <v>4.       How accessible, predictable, equitable, are each of these policies?</v>
      </c>
      <c r="D446" s="843"/>
      <c r="E446" s="843"/>
      <c r="F446" s="843"/>
      <c r="G446" s="843"/>
      <c r="H446" s="827"/>
      <c r="I446" s="828"/>
      <c r="J446" s="829"/>
      <c r="K446" s="26"/>
      <c r="L446" s="26"/>
      <c r="N446" s="87"/>
      <c r="O446" s="388" t="s">
        <v>472</v>
      </c>
      <c r="P446" s="570">
        <v>21</v>
      </c>
      <c r="Q446" s="536" t="str">
        <f t="shared" si="157"/>
        <v>4.       How accessible, predictable, equitable, are each of these policies?</v>
      </c>
      <c r="R446" s="536" t="str">
        <f t="shared" si="158"/>
        <v/>
      </c>
      <c r="S446" s="537" t="str">
        <f t="shared" si="160"/>
        <v/>
      </c>
      <c r="T446" s="536" t="str">
        <f t="shared" si="159"/>
        <v/>
      </c>
      <c r="U446" s="534" t="str">
        <f t="shared" si="161"/>
        <v/>
      </c>
      <c r="V446" s="571" t="str">
        <f t="array" ref="V446">IFERROR((IF(ROWS(V$425:V446)&gt;COUNTA(U:U),"",INDEX(U:U,SMALL(IF(U$425:U$447&lt;&gt;"",ROW(U$425:U$447)),ROWS(V$425:V446))))),"")</f>
        <v/>
      </c>
      <c r="W446" s="36" t="s">
        <v>43</v>
      </c>
    </row>
    <row r="447" spans="3:23" ht="20.100000000000001" hidden="1" customHeight="1" thickBot="1" x14ac:dyDescent="0.3">
      <c r="C447" s="843" t="str">
        <f t="shared" si="163"/>
        <v>5.       Are there plans to monitor their effective application?</v>
      </c>
      <c r="D447" s="843"/>
      <c r="E447" s="843"/>
      <c r="F447" s="843"/>
      <c r="G447" s="843"/>
      <c r="H447" s="827"/>
      <c r="I447" s="828"/>
      <c r="J447" s="829"/>
      <c r="K447" s="26"/>
      <c r="L447" s="26"/>
      <c r="N447" s="87"/>
      <c r="O447" s="388" t="s">
        <v>182</v>
      </c>
      <c r="P447" s="570">
        <v>22</v>
      </c>
      <c r="Q447" s="536" t="str">
        <f t="shared" si="157"/>
        <v>5.       Are there plans to monitor their effective application?</v>
      </c>
      <c r="R447" s="536" t="str">
        <f t="shared" si="158"/>
        <v/>
      </c>
      <c r="S447" s="537" t="str">
        <f t="shared" si="160"/>
        <v/>
      </c>
      <c r="T447" s="536" t="str">
        <f t="shared" si="159"/>
        <v/>
      </c>
      <c r="U447" s="534" t="str">
        <f t="shared" si="161"/>
        <v/>
      </c>
      <c r="V447" s="571" t="str">
        <f t="array" ref="V447">IFERROR((IF(ROWS(V$425:V447)&gt;COUNTA(U:U),"",INDEX(U:U,SMALL(IF(U$425:U$447&lt;&gt;"",ROW(U$425:U$447)),ROWS(V$425:V447))))),"")</f>
        <v/>
      </c>
      <c r="W447" s="36" t="s">
        <v>43</v>
      </c>
    </row>
    <row r="448" spans="3:23" ht="39.950000000000003" hidden="1" customHeight="1" x14ac:dyDescent="0.25">
      <c r="C448" s="295"/>
      <c r="D448" s="240"/>
      <c r="E448" s="240"/>
      <c r="F448" s="240"/>
      <c r="G448" s="240"/>
      <c r="H448" s="240"/>
      <c r="I448" s="240"/>
      <c r="J448" s="240"/>
      <c r="K448" s="240"/>
      <c r="L448" s="240"/>
      <c r="O448" s="560" t="str">
        <f>$O$58</f>
        <v>Click on the "-" icon on the left to minimize the view.</v>
      </c>
      <c r="T448" s="561"/>
    </row>
    <row r="449" spans="3:25" ht="15" hidden="1" customHeight="1" x14ac:dyDescent="0.25">
      <c r="C449" s="294"/>
      <c r="D449" s="130"/>
      <c r="E449" s="130"/>
      <c r="F449" s="130"/>
      <c r="G449" s="130"/>
      <c r="H449" s="130"/>
      <c r="I449" s="130"/>
      <c r="J449" s="130"/>
      <c r="K449" s="130"/>
      <c r="L449" s="130"/>
      <c r="O449" s="560" t="str">
        <f>$O$59</f>
        <v>Click on the "+" icon on the left to extend the view and go through the guiding questions.</v>
      </c>
    </row>
    <row r="450" spans="3:25" hidden="1" x14ac:dyDescent="0.25">
      <c r="C450" s="64"/>
      <c r="D450" s="64"/>
      <c r="E450" s="64"/>
      <c r="F450" s="64"/>
      <c r="G450" s="64"/>
      <c r="H450" s="64"/>
      <c r="I450" s="64"/>
      <c r="J450" s="64"/>
      <c r="K450" s="64"/>
      <c r="L450" s="64"/>
    </row>
    <row r="451" spans="3:25" hidden="1" x14ac:dyDescent="0.25">
      <c r="C451" s="159"/>
      <c r="D451" s="159"/>
      <c r="E451" s="159"/>
      <c r="F451" s="160"/>
      <c r="G451" s="160"/>
      <c r="H451" s="160"/>
      <c r="I451" s="160"/>
      <c r="J451" s="160"/>
      <c r="K451" s="160"/>
      <c r="L451" s="57"/>
      <c r="O451" s="471"/>
      <c r="P451" s="523"/>
      <c r="Q451" s="540"/>
      <c r="R451" s="540"/>
      <c r="S451" s="540"/>
      <c r="T451" s="540"/>
      <c r="U451" s="540"/>
      <c r="V451" s="540"/>
      <c r="W451" s="309"/>
      <c r="X451" s="325"/>
      <c r="Y451" s="34"/>
    </row>
    <row r="452" spans="3:25" ht="15.75" hidden="1" x14ac:dyDescent="0.25">
      <c r="C452" s="815" t="str">
        <f>O452</f>
        <v>Table 3:  Relevant PLR related to Safeguard (e) - Natural forest, biological diversity and enhancement of benefits.</v>
      </c>
      <c r="D452" s="815"/>
      <c r="E452" s="815"/>
      <c r="F452" s="815"/>
      <c r="G452" s="815"/>
      <c r="H452" s="815"/>
      <c r="I452" s="815"/>
      <c r="J452" s="815"/>
      <c r="O452" s="541" t="str">
        <f>CONCATENATE($O$26,$P$26,$S$17)</f>
        <v>Table 3:  Relevant PLR related to Safeguard (e) - Natural forest, biological diversity and enhancement of benefits.</v>
      </c>
      <c r="P452" s="542"/>
      <c r="Y452" s="34"/>
    </row>
    <row r="453" spans="3:25" hidden="1" x14ac:dyDescent="0.25">
      <c r="L453"/>
    </row>
    <row r="454" spans="3:25" ht="72.75" hidden="1" customHeight="1" x14ac:dyDescent="0.25">
      <c r="O454" s="340">
        <v>0</v>
      </c>
    </row>
    <row r="455" spans="3:25" hidden="1" x14ac:dyDescent="0.25"/>
    <row r="456" spans="3:25" ht="24" hidden="1" customHeight="1" x14ac:dyDescent="0.25">
      <c r="C456" s="145"/>
      <c r="D456" s="146" t="str">
        <f t="shared" ref="D456:F457" si="164">P456</f>
        <v>Description</v>
      </c>
      <c r="E456" s="146" t="str">
        <f t="shared" si="164"/>
        <v>Qty.</v>
      </c>
      <c r="F456" s="146" t="str">
        <f t="shared" si="164"/>
        <v>PLRs relevant to this benefit</v>
      </c>
      <c r="G456" s="161" t="str">
        <f t="shared" ref="G456:I457" si="165">S456</f>
        <v>How does this PLR cover this benefit?</v>
      </c>
      <c r="H456" s="161" t="str">
        <f t="shared" si="165"/>
        <v>How effectively the PLR is being implemented?</v>
      </c>
      <c r="I456" s="161" t="str">
        <f t="shared" si="165"/>
        <v>Conflicting PLRs?</v>
      </c>
      <c r="J456" s="161" t="str">
        <f>V456</f>
        <v>Identified Gaps</v>
      </c>
      <c r="O456" s="562"/>
      <c r="P456" s="563" t="str">
        <f>P$66</f>
        <v>Description</v>
      </c>
      <c r="Q456" s="563" t="str">
        <f t="shared" ref="Q456:U456" si="166">Q$66</f>
        <v>Qty.</v>
      </c>
      <c r="R456" s="563" t="str">
        <f t="shared" si="166"/>
        <v>PLRs relevant to this benefit</v>
      </c>
      <c r="S456" s="563" t="str">
        <f t="shared" si="166"/>
        <v>How does this PLR cover this benefit?</v>
      </c>
      <c r="T456" s="563" t="str">
        <f t="shared" si="166"/>
        <v>How effectively the PLR is being implemented?</v>
      </c>
      <c r="U456" s="563" t="str">
        <f t="shared" si="166"/>
        <v>Conflicting PLRs?</v>
      </c>
      <c r="V456" s="563" t="str">
        <f>V$66</f>
        <v>Identified Gaps</v>
      </c>
    </row>
    <row r="457" spans="3:25" ht="114.75" hidden="1" x14ac:dyDescent="0.25">
      <c r="C457" s="235" t="str">
        <f>O457</f>
        <v>EXAMPLE</v>
      </c>
      <c r="D457" s="235" t="str">
        <f t="shared" si="164"/>
        <v>Planning that prioritizes the protection of natural forest halts the decline in availability of non-timber forest products.</v>
      </c>
      <c r="E457" s="235">
        <f t="shared" si="164"/>
        <v>2</v>
      </c>
      <c r="F457" s="235" t="str">
        <f t="shared" si="164"/>
        <v>1. Definition of natural forest.
2. Forest zoning plan.</v>
      </c>
      <c r="G457" s="235" t="str">
        <f t="shared" si="165"/>
        <v xml:space="preserve">1. Enables identification of natural forest, as covered by the safeguard. 
2. Identifies that some areas of natural forest are to be protected. </v>
      </c>
      <c r="H457" s="235" t="str">
        <f t="shared" si="165"/>
        <v xml:space="preserve">1. Single definition for natural forest exists and is adopted REDD+ purposes.
2. Variable implementation: very effective in Province X but encroachment in Province Y. </v>
      </c>
      <c r="I457" s="235" t="str">
        <f t="shared" si="165"/>
        <v xml:space="preserve">1. No.
2. Oil and gas concessions. </v>
      </c>
      <c r="J457" s="235" t="str">
        <f>V457</f>
        <v xml:space="preserve">1. No gaps identified. 
2. No integrated land-use planning. </v>
      </c>
      <c r="O457" s="564" t="str">
        <f>$O$67</f>
        <v>EXAMPLE</v>
      </c>
      <c r="P457" s="565" t="s">
        <v>139</v>
      </c>
      <c r="Q457" s="565">
        <v>2</v>
      </c>
      <c r="R457" s="565" t="s">
        <v>582</v>
      </c>
      <c r="S457" s="565" t="s">
        <v>581</v>
      </c>
      <c r="T457" s="565" t="s">
        <v>578</v>
      </c>
      <c r="U457" s="565" t="s">
        <v>579</v>
      </c>
      <c r="V457" s="565" t="s">
        <v>580</v>
      </c>
    </row>
    <row r="458" spans="3:25" hidden="1" x14ac:dyDescent="0.25">
      <c r="C458" s="217" t="str">
        <f>O458</f>
        <v>Benefits</v>
      </c>
      <c r="D458" s="576" t="s">
        <v>43</v>
      </c>
      <c r="E458" s="230"/>
      <c r="F458" s="230"/>
      <c r="G458" s="230"/>
      <c r="H458" s="230"/>
      <c r="I458" s="230"/>
      <c r="J458" s="230"/>
      <c r="O458" s="566" t="str">
        <f>$O$68</f>
        <v>Benefits</v>
      </c>
      <c r="P458" s="548" t="str">
        <f t="shared" ref="P458:P463" si="167">IF(D458=0,"",D458)</f>
        <v/>
      </c>
      <c r="Q458" s="548" t="str">
        <f t="shared" ref="Q458:Q463" si="168">IF(E458=0,"",E458)</f>
        <v/>
      </c>
      <c r="R458" s="548" t="str">
        <f t="shared" ref="R458:R463" si="169">IF(F458=0,"",F458)</f>
        <v/>
      </c>
      <c r="S458" s="548" t="str">
        <f t="shared" ref="S458:S463" si="170">IF(G458=0,"",G458)</f>
        <v/>
      </c>
      <c r="T458" s="548" t="str">
        <f t="shared" ref="T458:T463" si="171">IF(H458=0,"",H458)</f>
        <v/>
      </c>
      <c r="U458" s="548" t="str">
        <f t="shared" ref="U458:U463" si="172">IF(I458=0,"",I458)</f>
        <v/>
      </c>
      <c r="V458" s="548" t="str">
        <f t="shared" ref="V458:V472" si="173">IF(J458=0,"",J458)</f>
        <v/>
      </c>
    </row>
    <row r="459" spans="3:25" hidden="1" x14ac:dyDescent="0.25">
      <c r="C459" s="142"/>
      <c r="D459" s="576" t="s">
        <v>43</v>
      </c>
      <c r="E459" s="230"/>
      <c r="F459" s="230"/>
      <c r="G459" s="230"/>
      <c r="H459" s="230"/>
      <c r="I459" s="230"/>
      <c r="J459" s="230"/>
      <c r="O459" s="567"/>
      <c r="P459" s="548" t="str">
        <f t="shared" si="167"/>
        <v/>
      </c>
      <c r="Q459" s="548" t="str">
        <f t="shared" si="168"/>
        <v/>
      </c>
      <c r="R459" s="548" t="str">
        <f t="shared" si="169"/>
        <v/>
      </c>
      <c r="S459" s="548" t="str">
        <f t="shared" si="170"/>
        <v/>
      </c>
      <c r="T459" s="548" t="str">
        <f t="shared" si="171"/>
        <v/>
      </c>
      <c r="U459" s="548" t="str">
        <f t="shared" si="172"/>
        <v/>
      </c>
      <c r="V459" s="548" t="str">
        <f t="shared" si="173"/>
        <v/>
      </c>
    </row>
    <row r="460" spans="3:25" hidden="1" x14ac:dyDescent="0.25">
      <c r="C460" s="142"/>
      <c r="D460" s="576" t="s">
        <v>43</v>
      </c>
      <c r="E460" s="230"/>
      <c r="F460" s="230"/>
      <c r="G460" s="230"/>
      <c r="H460" s="230"/>
      <c r="I460" s="230"/>
      <c r="J460" s="230"/>
      <c r="O460" s="567"/>
      <c r="P460" s="548" t="str">
        <f t="shared" si="167"/>
        <v/>
      </c>
      <c r="Q460" s="548" t="str">
        <f t="shared" si="168"/>
        <v/>
      </c>
      <c r="R460" s="548" t="str">
        <f t="shared" si="169"/>
        <v/>
      </c>
      <c r="S460" s="548" t="str">
        <f t="shared" si="170"/>
        <v/>
      </c>
      <c r="T460" s="548" t="str">
        <f t="shared" si="171"/>
        <v/>
      </c>
      <c r="U460" s="548" t="str">
        <f t="shared" si="172"/>
        <v/>
      </c>
      <c r="V460" s="548" t="str">
        <f t="shared" si="173"/>
        <v/>
      </c>
    </row>
    <row r="461" spans="3:25" hidden="1" x14ac:dyDescent="0.25">
      <c r="C461" s="142"/>
      <c r="D461" s="576" t="s">
        <v>43</v>
      </c>
      <c r="E461" s="230"/>
      <c r="F461" s="230"/>
      <c r="G461" s="230"/>
      <c r="H461" s="230"/>
      <c r="I461" s="230"/>
      <c r="J461" s="230"/>
      <c r="O461" s="567"/>
      <c r="P461" s="548" t="str">
        <f t="shared" si="167"/>
        <v/>
      </c>
      <c r="Q461" s="548" t="str">
        <f t="shared" si="168"/>
        <v/>
      </c>
      <c r="R461" s="548" t="str">
        <f t="shared" si="169"/>
        <v/>
      </c>
      <c r="S461" s="548" t="str">
        <f t="shared" si="170"/>
        <v/>
      </c>
      <c r="T461" s="548" t="str">
        <f t="shared" si="171"/>
        <v/>
      </c>
      <c r="U461" s="548" t="str">
        <f t="shared" si="172"/>
        <v/>
      </c>
      <c r="V461" s="548" t="str">
        <f t="shared" si="173"/>
        <v/>
      </c>
    </row>
    <row r="462" spans="3:25" hidden="1" x14ac:dyDescent="0.25">
      <c r="C462" s="142"/>
      <c r="D462" s="576" t="s">
        <v>43</v>
      </c>
      <c r="E462" s="230"/>
      <c r="F462" s="230"/>
      <c r="G462" s="230"/>
      <c r="H462" s="230"/>
      <c r="I462" s="230"/>
      <c r="J462" s="230"/>
      <c r="O462" s="567"/>
      <c r="P462" s="548" t="str">
        <f t="shared" si="167"/>
        <v/>
      </c>
      <c r="Q462" s="548" t="str">
        <f t="shared" si="168"/>
        <v/>
      </c>
      <c r="R462" s="548" t="str">
        <f t="shared" si="169"/>
        <v/>
      </c>
      <c r="S462" s="548" t="str">
        <f t="shared" si="170"/>
        <v/>
      </c>
      <c r="T462" s="548" t="str">
        <f t="shared" si="171"/>
        <v/>
      </c>
      <c r="U462" s="548" t="str">
        <f t="shared" si="172"/>
        <v/>
      </c>
      <c r="V462" s="548" t="str">
        <f t="shared" si="173"/>
        <v/>
      </c>
    </row>
    <row r="463" spans="3:25" hidden="1" x14ac:dyDescent="0.25">
      <c r="C463" s="142"/>
      <c r="D463" s="576" t="s">
        <v>43</v>
      </c>
      <c r="E463" s="232"/>
      <c r="F463" s="230"/>
      <c r="G463" s="230"/>
      <c r="H463" s="230"/>
      <c r="I463" s="230"/>
      <c r="J463" s="230"/>
      <c r="O463" s="567"/>
      <c r="P463" s="548" t="str">
        <f t="shared" si="167"/>
        <v/>
      </c>
      <c r="Q463" s="548" t="str">
        <f t="shared" si="168"/>
        <v/>
      </c>
      <c r="R463" s="548" t="str">
        <f t="shared" si="169"/>
        <v/>
      </c>
      <c r="S463" s="548" t="str">
        <f t="shared" si="170"/>
        <v/>
      </c>
      <c r="T463" s="548" t="str">
        <f t="shared" si="171"/>
        <v/>
      </c>
      <c r="U463" s="548" t="str">
        <f t="shared" si="172"/>
        <v/>
      </c>
      <c r="V463" s="548" t="str">
        <f t="shared" si="173"/>
        <v/>
      </c>
    </row>
    <row r="464" spans="3:25" hidden="1" x14ac:dyDescent="0.25">
      <c r="C464" s="142"/>
      <c r="D464" s="576" t="s">
        <v>43</v>
      </c>
      <c r="E464" s="232"/>
      <c r="F464" s="230"/>
      <c r="G464" s="230"/>
      <c r="H464" s="230"/>
      <c r="I464" s="230"/>
      <c r="J464" s="230"/>
      <c r="O464" s="567"/>
      <c r="P464" s="548" t="str">
        <f t="shared" ref="P464:U468" si="174">IF(D464=0,"",D464)</f>
        <v/>
      </c>
      <c r="Q464" s="548" t="str">
        <f t="shared" si="174"/>
        <v/>
      </c>
      <c r="R464" s="548" t="str">
        <f t="shared" si="174"/>
        <v/>
      </c>
      <c r="S464" s="548" t="str">
        <f t="shared" si="174"/>
        <v/>
      </c>
      <c r="T464" s="548" t="str">
        <f t="shared" si="174"/>
        <v/>
      </c>
      <c r="U464" s="548" t="str">
        <f t="shared" si="174"/>
        <v/>
      </c>
      <c r="V464" s="548" t="str">
        <f t="shared" si="173"/>
        <v/>
      </c>
    </row>
    <row r="465" spans="3:22" hidden="1" x14ac:dyDescent="0.25">
      <c r="C465" s="142"/>
      <c r="D465" s="576" t="s">
        <v>43</v>
      </c>
      <c r="E465" s="232"/>
      <c r="F465" s="230"/>
      <c r="G465" s="230"/>
      <c r="H465" s="230"/>
      <c r="I465" s="230"/>
      <c r="J465" s="230"/>
      <c r="O465" s="567"/>
      <c r="P465" s="548" t="str">
        <f t="shared" si="174"/>
        <v/>
      </c>
      <c r="Q465" s="548" t="str">
        <f t="shared" si="174"/>
        <v/>
      </c>
      <c r="R465" s="548" t="str">
        <f t="shared" si="174"/>
        <v/>
      </c>
      <c r="S465" s="548" t="str">
        <f t="shared" si="174"/>
        <v/>
      </c>
      <c r="T465" s="548" t="str">
        <f t="shared" si="174"/>
        <v/>
      </c>
      <c r="U465" s="548" t="str">
        <f t="shared" si="174"/>
        <v/>
      </c>
      <c r="V465" s="548" t="str">
        <f t="shared" si="173"/>
        <v/>
      </c>
    </row>
    <row r="466" spans="3:22" hidden="1" x14ac:dyDescent="0.25">
      <c r="C466" s="142"/>
      <c r="D466" s="576" t="s">
        <v>43</v>
      </c>
      <c r="E466" s="232"/>
      <c r="F466" s="230"/>
      <c r="G466" s="230"/>
      <c r="H466" s="230"/>
      <c r="I466" s="230"/>
      <c r="J466" s="230"/>
      <c r="O466" s="567"/>
      <c r="P466" s="548" t="str">
        <f t="shared" si="174"/>
        <v/>
      </c>
      <c r="Q466" s="548" t="str">
        <f t="shared" si="174"/>
        <v/>
      </c>
      <c r="R466" s="548" t="str">
        <f t="shared" si="174"/>
        <v/>
      </c>
      <c r="S466" s="548" t="str">
        <f t="shared" si="174"/>
        <v/>
      </c>
      <c r="T466" s="548" t="str">
        <f t="shared" si="174"/>
        <v/>
      </c>
      <c r="U466" s="548" t="str">
        <f t="shared" si="174"/>
        <v/>
      </c>
      <c r="V466" s="548" t="str">
        <f t="shared" si="173"/>
        <v/>
      </c>
    </row>
    <row r="467" spans="3:22" hidden="1" x14ac:dyDescent="0.25">
      <c r="C467" s="142"/>
      <c r="D467" s="576" t="s">
        <v>43</v>
      </c>
      <c r="E467" s="232"/>
      <c r="F467" s="230"/>
      <c r="G467" s="230"/>
      <c r="H467" s="230"/>
      <c r="I467" s="230"/>
      <c r="J467" s="230"/>
      <c r="O467" s="567"/>
      <c r="P467" s="548" t="str">
        <f t="shared" si="174"/>
        <v/>
      </c>
      <c r="Q467" s="548" t="str">
        <f t="shared" si="174"/>
        <v/>
      </c>
      <c r="R467" s="548" t="str">
        <f t="shared" si="174"/>
        <v/>
      </c>
      <c r="S467" s="548" t="str">
        <f t="shared" si="174"/>
        <v/>
      </c>
      <c r="T467" s="548" t="str">
        <f t="shared" si="174"/>
        <v/>
      </c>
      <c r="U467" s="548" t="str">
        <f t="shared" si="174"/>
        <v/>
      </c>
      <c r="V467" s="548" t="str">
        <f t="shared" si="173"/>
        <v/>
      </c>
    </row>
    <row r="468" spans="3:22" hidden="1" x14ac:dyDescent="0.25">
      <c r="C468" s="142"/>
      <c r="D468" s="576" t="s">
        <v>43</v>
      </c>
      <c r="E468" s="232"/>
      <c r="F468" s="230"/>
      <c r="G468" s="230"/>
      <c r="H468" s="230"/>
      <c r="I468" s="230"/>
      <c r="J468" s="230"/>
      <c r="O468" s="567"/>
      <c r="P468" s="548" t="str">
        <f t="shared" si="174"/>
        <v/>
      </c>
      <c r="Q468" s="548" t="str">
        <f t="shared" si="174"/>
        <v/>
      </c>
      <c r="R468" s="548" t="str">
        <f t="shared" si="174"/>
        <v/>
      </c>
      <c r="S468" s="548" t="str">
        <f t="shared" si="174"/>
        <v/>
      </c>
      <c r="T468" s="548" t="str">
        <f t="shared" si="174"/>
        <v/>
      </c>
      <c r="U468" s="548" t="str">
        <f t="shared" si="174"/>
        <v/>
      </c>
      <c r="V468" s="548" t="str">
        <f t="shared" si="173"/>
        <v/>
      </c>
    </row>
    <row r="469" spans="3:22" hidden="1" x14ac:dyDescent="0.25">
      <c r="C469" s="142"/>
      <c r="D469" s="576" t="s">
        <v>43</v>
      </c>
      <c r="E469" s="232"/>
      <c r="F469" s="230"/>
      <c r="G469" s="230"/>
      <c r="H469" s="230"/>
      <c r="I469" s="230"/>
      <c r="J469" s="230"/>
      <c r="O469" s="567"/>
      <c r="P469" s="548" t="str">
        <f t="shared" ref="P469" si="175">IF(D469=0,"",D469)</f>
        <v/>
      </c>
      <c r="Q469" s="548" t="str">
        <f t="shared" ref="Q469" si="176">IF(E469=0,"",E469)</f>
        <v/>
      </c>
      <c r="R469" s="548" t="str">
        <f t="shared" ref="R469" si="177">IF(F469=0,"",F469)</f>
        <v/>
      </c>
      <c r="S469" s="548" t="str">
        <f t="shared" ref="S469" si="178">IF(G469=0,"",G469)</f>
        <v/>
      </c>
      <c r="T469" s="548" t="str">
        <f t="shared" ref="T469" si="179">IF(H469=0,"",H469)</f>
        <v/>
      </c>
      <c r="U469" s="548" t="str">
        <f t="shared" ref="U469" si="180">IF(I469=0,"",I469)</f>
        <v/>
      </c>
      <c r="V469" s="548" t="str">
        <f t="shared" si="173"/>
        <v/>
      </c>
    </row>
    <row r="470" spans="3:22" hidden="1" x14ac:dyDescent="0.25">
      <c r="C470" s="142"/>
      <c r="D470" s="576" t="s">
        <v>43</v>
      </c>
      <c r="E470" s="232"/>
      <c r="F470" s="230"/>
      <c r="G470" s="230"/>
      <c r="H470" s="230"/>
      <c r="I470" s="230"/>
      <c r="J470" s="230"/>
      <c r="O470" s="567"/>
      <c r="P470" s="548" t="str">
        <f t="shared" ref="P470" si="181">IF(D470=0,"",D470)</f>
        <v/>
      </c>
      <c r="Q470" s="548" t="str">
        <f t="shared" ref="Q470" si="182">IF(E470=0,"",E470)</f>
        <v/>
      </c>
      <c r="R470" s="548" t="str">
        <f t="shared" ref="R470" si="183">IF(F470=0,"",F470)</f>
        <v/>
      </c>
      <c r="S470" s="548" t="str">
        <f t="shared" ref="S470" si="184">IF(G470=0,"",G470)</f>
        <v/>
      </c>
      <c r="T470" s="548" t="str">
        <f t="shared" ref="T470" si="185">IF(H470=0,"",H470)</f>
        <v/>
      </c>
      <c r="U470" s="548" t="str">
        <f t="shared" ref="U470" si="186">IF(I470=0,"",I470)</f>
        <v/>
      </c>
      <c r="V470" s="548" t="str">
        <f t="shared" si="173"/>
        <v/>
      </c>
    </row>
    <row r="471" spans="3:22" hidden="1" x14ac:dyDescent="0.25">
      <c r="C471" s="142"/>
      <c r="D471" s="576" t="s">
        <v>43</v>
      </c>
      <c r="E471" s="232"/>
      <c r="F471" s="230"/>
      <c r="G471" s="230"/>
      <c r="H471" s="230"/>
      <c r="I471" s="230"/>
      <c r="J471" s="230"/>
      <c r="O471" s="567"/>
      <c r="P471" s="548" t="str">
        <f t="shared" ref="P471" si="187">IF(D471=0,"",D471)</f>
        <v/>
      </c>
      <c r="Q471" s="548" t="str">
        <f t="shared" ref="Q471" si="188">IF(E471=0,"",E471)</f>
        <v/>
      </c>
      <c r="R471" s="548" t="str">
        <f t="shared" ref="R471" si="189">IF(F471=0,"",F471)</f>
        <v/>
      </c>
      <c r="S471" s="548" t="str">
        <f t="shared" ref="S471" si="190">IF(G471=0,"",G471)</f>
        <v/>
      </c>
      <c r="T471" s="548" t="str">
        <f t="shared" ref="T471" si="191">IF(H471=0,"",H471)</f>
        <v/>
      </c>
      <c r="U471" s="548" t="str">
        <f t="shared" ref="U471" si="192">IF(I471=0,"",I471)</f>
        <v/>
      </c>
      <c r="V471" s="548" t="str">
        <f t="shared" si="173"/>
        <v/>
      </c>
    </row>
    <row r="472" spans="3:22" hidden="1" x14ac:dyDescent="0.25">
      <c r="C472" s="144"/>
      <c r="D472" s="576" t="s">
        <v>43</v>
      </c>
      <c r="E472" s="232"/>
      <c r="F472" s="230"/>
      <c r="G472" s="230"/>
      <c r="H472" s="230"/>
      <c r="I472" s="230"/>
      <c r="J472" s="230"/>
      <c r="O472" s="568"/>
      <c r="P472" s="548" t="str">
        <f t="shared" ref="P472" si="193">IF(D472=0,"",D472)</f>
        <v/>
      </c>
      <c r="Q472" s="548" t="str">
        <f t="shared" ref="Q472" si="194">IF(E472=0,"",E472)</f>
        <v/>
      </c>
      <c r="R472" s="548" t="str">
        <f t="shared" ref="R472" si="195">IF(F472=0,"",F472)</f>
        <v/>
      </c>
      <c r="S472" s="548" t="str">
        <f t="shared" ref="S472" si="196">IF(G472=0,"",G472)</f>
        <v/>
      </c>
      <c r="T472" s="548" t="str">
        <f t="shared" ref="T472" si="197">IF(H472=0,"",H472)</f>
        <v/>
      </c>
      <c r="U472" s="548" t="str">
        <f t="shared" ref="U472" si="198">IF(I472=0,"",I472)</f>
        <v/>
      </c>
      <c r="V472" s="548" t="str">
        <f t="shared" si="173"/>
        <v/>
      </c>
    </row>
    <row r="473" spans="3:22" ht="24" hidden="1" x14ac:dyDescent="0.25">
      <c r="C473" s="145"/>
      <c r="D473" s="146" t="str">
        <f>P473</f>
        <v>Description</v>
      </c>
      <c r="E473" s="146" t="str">
        <f>Q473</f>
        <v>Qty.</v>
      </c>
      <c r="F473" s="161" t="str">
        <f t="shared" ref="F473:I474" si="199">R473</f>
        <v>PLRs relevant to this risk</v>
      </c>
      <c r="G473" s="161" t="str">
        <f t="shared" si="199"/>
        <v>How does this PLR cover this risk?</v>
      </c>
      <c r="H473" s="161" t="str">
        <f t="shared" si="199"/>
        <v>How effectively the PLR is being implemented?</v>
      </c>
      <c r="I473" s="161" t="str">
        <f t="shared" si="199"/>
        <v>Conflicting PLRs?</v>
      </c>
      <c r="J473" s="161" t="str">
        <f>V473</f>
        <v>Identified Gaps</v>
      </c>
      <c r="O473" s="562"/>
      <c r="P473" s="563" t="str">
        <f t="shared" ref="P473:U473" si="200">P$77</f>
        <v>Description</v>
      </c>
      <c r="Q473" s="563" t="str">
        <f t="shared" si="200"/>
        <v>Qty.</v>
      </c>
      <c r="R473" s="563" t="str">
        <f t="shared" si="200"/>
        <v>PLRs relevant to this risk</v>
      </c>
      <c r="S473" s="563" t="str">
        <f t="shared" si="200"/>
        <v>How does this PLR cover this risk?</v>
      </c>
      <c r="T473" s="563" t="str">
        <f t="shared" si="200"/>
        <v>How effectively the PLR is being implemented?</v>
      </c>
      <c r="U473" s="563" t="str">
        <f t="shared" si="200"/>
        <v>Conflicting PLRs?</v>
      </c>
      <c r="V473" s="563" t="str">
        <f>V$77</f>
        <v>Identified Gaps</v>
      </c>
    </row>
    <row r="474" spans="3:22" ht="63.75" hidden="1" x14ac:dyDescent="0.25">
      <c r="C474" s="235" t="str">
        <f>O474</f>
        <v>EXAMPLE</v>
      </c>
      <c r="D474" s="235" t="str">
        <f>P474</f>
        <v>The afforestation of a grassland ecosystem with high biodiversity value leads to losses in breeding bird populations.</v>
      </c>
      <c r="E474" s="235">
        <f>Q474</f>
        <v>1</v>
      </c>
      <c r="F474" s="235" t="str">
        <f t="shared" si="199"/>
        <v>National Biodiversity Strategy and Action Plan (NBSAP).</v>
      </c>
      <c r="G474" s="235" t="str">
        <f t="shared" si="199"/>
        <v>NBSAP sets national targets for conservation of biodiversity.</v>
      </c>
      <c r="H474" s="235" t="str">
        <f t="shared" si="199"/>
        <v>Incomplete – the targets are broad and non-binding.</v>
      </c>
      <c r="I474" s="235" t="str">
        <f t="shared" si="199"/>
        <v>No.</v>
      </c>
      <c r="J474" s="235" t="str">
        <f>V474</f>
        <v>The non-binding nature of the targets might not ensure the conservation of biodiversity.</v>
      </c>
      <c r="O474" s="564" t="str">
        <f>$O$78</f>
        <v>EXAMPLE</v>
      </c>
      <c r="P474" s="565" t="s">
        <v>331</v>
      </c>
      <c r="Q474" s="565">
        <v>1</v>
      </c>
      <c r="R474" s="565" t="s">
        <v>332</v>
      </c>
      <c r="S474" s="565" t="s">
        <v>333</v>
      </c>
      <c r="T474" s="565" t="s">
        <v>142</v>
      </c>
      <c r="U474" s="565" t="s">
        <v>143</v>
      </c>
      <c r="V474" s="565" t="s">
        <v>189</v>
      </c>
    </row>
    <row r="475" spans="3:22" hidden="1" x14ac:dyDescent="0.25">
      <c r="C475" s="217" t="str">
        <f>O475</f>
        <v>Risks</v>
      </c>
      <c r="D475" s="576" t="s">
        <v>43</v>
      </c>
      <c r="E475" s="230"/>
      <c r="F475" s="230"/>
      <c r="G475" s="230"/>
      <c r="H475" s="230"/>
      <c r="I475" s="230"/>
      <c r="J475" s="230"/>
      <c r="O475" s="566" t="str">
        <f>$O$79</f>
        <v>Risks</v>
      </c>
      <c r="P475" s="548" t="str">
        <f t="shared" ref="P475:P480" si="201">IF(D475=0,"",D475)</f>
        <v/>
      </c>
      <c r="Q475" s="548" t="str">
        <f t="shared" ref="Q475:Q480" si="202">IF(E475=0,"",E475)</f>
        <v/>
      </c>
      <c r="R475" s="548" t="str">
        <f t="shared" ref="R475:R480" si="203">IF(F475=0,"",F475)</f>
        <v/>
      </c>
      <c r="S475" s="548" t="str">
        <f t="shared" ref="S475:S480" si="204">IF(G475=0,"",G475)</f>
        <v/>
      </c>
      <c r="T475" s="548" t="str">
        <f t="shared" ref="T475:T480" si="205">IF(H475=0,"",H475)</f>
        <v/>
      </c>
      <c r="U475" s="548" t="str">
        <f t="shared" ref="U475:U480" si="206">IF(I475=0,"",I475)</f>
        <v/>
      </c>
      <c r="V475" s="548" t="str">
        <f t="shared" ref="V475:V489" si="207">IF(J475=0,"",J475)</f>
        <v/>
      </c>
    </row>
    <row r="476" spans="3:22" hidden="1" x14ac:dyDescent="0.25">
      <c r="C476" s="142"/>
      <c r="D476" s="576" t="s">
        <v>43</v>
      </c>
      <c r="E476" s="230"/>
      <c r="F476" s="230"/>
      <c r="G476" s="230"/>
      <c r="H476" s="230"/>
      <c r="I476" s="230"/>
      <c r="J476" s="230"/>
      <c r="O476" s="567"/>
      <c r="P476" s="548" t="str">
        <f t="shared" si="201"/>
        <v/>
      </c>
      <c r="Q476" s="548" t="str">
        <f t="shared" si="202"/>
        <v/>
      </c>
      <c r="R476" s="548" t="str">
        <f t="shared" si="203"/>
        <v/>
      </c>
      <c r="S476" s="548" t="str">
        <f t="shared" si="204"/>
        <v/>
      </c>
      <c r="T476" s="548" t="str">
        <f t="shared" si="205"/>
        <v/>
      </c>
      <c r="U476" s="548" t="str">
        <f t="shared" si="206"/>
        <v/>
      </c>
      <c r="V476" s="548" t="str">
        <f t="shared" si="207"/>
        <v/>
      </c>
    </row>
    <row r="477" spans="3:22" hidden="1" x14ac:dyDescent="0.25">
      <c r="C477" s="142"/>
      <c r="D477" s="576" t="s">
        <v>43</v>
      </c>
      <c r="E477" s="230"/>
      <c r="F477" s="230"/>
      <c r="G477" s="230"/>
      <c r="H477" s="230"/>
      <c r="I477" s="230"/>
      <c r="J477" s="230"/>
      <c r="O477" s="567"/>
      <c r="P477" s="548" t="str">
        <f t="shared" si="201"/>
        <v/>
      </c>
      <c r="Q477" s="548" t="str">
        <f t="shared" si="202"/>
        <v/>
      </c>
      <c r="R477" s="548" t="str">
        <f t="shared" si="203"/>
        <v/>
      </c>
      <c r="S477" s="548" t="str">
        <f t="shared" si="204"/>
        <v/>
      </c>
      <c r="T477" s="548" t="str">
        <f t="shared" si="205"/>
        <v/>
      </c>
      <c r="U477" s="548" t="str">
        <f t="shared" si="206"/>
        <v/>
      </c>
      <c r="V477" s="548" t="str">
        <f t="shared" si="207"/>
        <v/>
      </c>
    </row>
    <row r="478" spans="3:22" hidden="1" x14ac:dyDescent="0.25">
      <c r="C478" s="142"/>
      <c r="D478" s="576" t="s">
        <v>43</v>
      </c>
      <c r="E478" s="230"/>
      <c r="F478" s="230"/>
      <c r="G478" s="230"/>
      <c r="H478" s="230"/>
      <c r="I478" s="230"/>
      <c r="J478" s="230"/>
      <c r="O478" s="567"/>
      <c r="P478" s="548" t="str">
        <f t="shared" si="201"/>
        <v/>
      </c>
      <c r="Q478" s="548" t="str">
        <f t="shared" si="202"/>
        <v/>
      </c>
      <c r="R478" s="548" t="str">
        <f t="shared" si="203"/>
        <v/>
      </c>
      <c r="S478" s="548" t="str">
        <f t="shared" si="204"/>
        <v/>
      </c>
      <c r="T478" s="548" t="str">
        <f t="shared" si="205"/>
        <v/>
      </c>
      <c r="U478" s="548" t="str">
        <f t="shared" si="206"/>
        <v/>
      </c>
      <c r="V478" s="548" t="str">
        <f t="shared" si="207"/>
        <v/>
      </c>
    </row>
    <row r="479" spans="3:22" hidden="1" x14ac:dyDescent="0.25">
      <c r="C479" s="142"/>
      <c r="D479" s="576" t="s">
        <v>43</v>
      </c>
      <c r="E479" s="230"/>
      <c r="F479" s="230"/>
      <c r="G479" s="230"/>
      <c r="H479" s="230"/>
      <c r="I479" s="230"/>
      <c r="J479" s="230"/>
      <c r="O479" s="567"/>
      <c r="P479" s="548" t="str">
        <f t="shared" si="201"/>
        <v/>
      </c>
      <c r="Q479" s="548" t="str">
        <f t="shared" si="202"/>
        <v/>
      </c>
      <c r="R479" s="548" t="str">
        <f t="shared" si="203"/>
        <v/>
      </c>
      <c r="S479" s="548" t="str">
        <f t="shared" si="204"/>
        <v/>
      </c>
      <c r="T479" s="548" t="str">
        <f t="shared" si="205"/>
        <v/>
      </c>
      <c r="U479" s="548" t="str">
        <f t="shared" si="206"/>
        <v/>
      </c>
      <c r="V479" s="548" t="str">
        <f t="shared" si="207"/>
        <v/>
      </c>
    </row>
    <row r="480" spans="3:22" hidden="1" x14ac:dyDescent="0.25">
      <c r="C480" s="142"/>
      <c r="D480" s="576" t="s">
        <v>43</v>
      </c>
      <c r="E480" s="230"/>
      <c r="F480" s="230"/>
      <c r="G480" s="230"/>
      <c r="H480" s="230"/>
      <c r="I480" s="230"/>
      <c r="J480" s="230"/>
      <c r="O480" s="567"/>
      <c r="P480" s="548" t="str">
        <f t="shared" si="201"/>
        <v/>
      </c>
      <c r="Q480" s="548" t="str">
        <f t="shared" si="202"/>
        <v/>
      </c>
      <c r="R480" s="548" t="str">
        <f t="shared" si="203"/>
        <v/>
      </c>
      <c r="S480" s="548" t="str">
        <f t="shared" si="204"/>
        <v/>
      </c>
      <c r="T480" s="548" t="str">
        <f t="shared" si="205"/>
        <v/>
      </c>
      <c r="U480" s="548" t="str">
        <f t="shared" si="206"/>
        <v/>
      </c>
      <c r="V480" s="548" t="str">
        <f t="shared" si="207"/>
        <v/>
      </c>
    </row>
    <row r="481" spans="3:24" hidden="1" x14ac:dyDescent="0.25">
      <c r="C481" s="142"/>
      <c r="D481" s="576" t="s">
        <v>43</v>
      </c>
      <c r="E481" s="230"/>
      <c r="F481" s="230"/>
      <c r="G481" s="230"/>
      <c r="H481" s="230"/>
      <c r="I481" s="230"/>
      <c r="J481" s="230"/>
      <c r="O481" s="567"/>
      <c r="P481" s="548" t="str">
        <f t="shared" ref="P481:P489" si="208">IF(D481=0,"",D481)</f>
        <v/>
      </c>
      <c r="Q481" s="548" t="str">
        <f t="shared" ref="Q481:Q489" si="209">IF(E481=0,"",E481)</f>
        <v/>
      </c>
      <c r="R481" s="548" t="str">
        <f t="shared" ref="R481:R489" si="210">IF(F481=0,"",F481)</f>
        <v/>
      </c>
      <c r="S481" s="548" t="str">
        <f t="shared" ref="S481:S489" si="211">IF(G481=0,"",G481)</f>
        <v/>
      </c>
      <c r="T481" s="548" t="str">
        <f t="shared" ref="T481:T489" si="212">IF(H481=0,"",H481)</f>
        <v/>
      </c>
      <c r="U481" s="548" t="str">
        <f t="shared" ref="U481:U489" si="213">IF(I481=0,"",I481)</f>
        <v/>
      </c>
      <c r="V481" s="548" t="str">
        <f t="shared" si="207"/>
        <v/>
      </c>
    </row>
    <row r="482" spans="3:24" hidden="1" x14ac:dyDescent="0.25">
      <c r="C482" s="142"/>
      <c r="D482" s="576" t="s">
        <v>43</v>
      </c>
      <c r="E482" s="230"/>
      <c r="F482" s="230"/>
      <c r="G482" s="230"/>
      <c r="H482" s="230"/>
      <c r="I482" s="230"/>
      <c r="J482" s="230"/>
      <c r="O482" s="567"/>
      <c r="P482" s="548" t="str">
        <f t="shared" si="208"/>
        <v/>
      </c>
      <c r="Q482" s="548" t="str">
        <f t="shared" si="209"/>
        <v/>
      </c>
      <c r="R482" s="548" t="str">
        <f t="shared" si="210"/>
        <v/>
      </c>
      <c r="S482" s="548" t="str">
        <f t="shared" si="211"/>
        <v/>
      </c>
      <c r="T482" s="548" t="str">
        <f t="shared" si="212"/>
        <v/>
      </c>
      <c r="U482" s="548" t="str">
        <f t="shared" si="213"/>
        <v/>
      </c>
      <c r="V482" s="548" t="str">
        <f t="shared" si="207"/>
        <v/>
      </c>
    </row>
    <row r="483" spans="3:24" hidden="1" x14ac:dyDescent="0.25">
      <c r="C483" s="142"/>
      <c r="D483" s="576" t="s">
        <v>43</v>
      </c>
      <c r="E483" s="230"/>
      <c r="F483" s="230"/>
      <c r="G483" s="230"/>
      <c r="H483" s="230"/>
      <c r="I483" s="230"/>
      <c r="J483" s="230"/>
      <c r="O483" s="567"/>
      <c r="P483" s="548" t="str">
        <f t="shared" si="208"/>
        <v/>
      </c>
      <c r="Q483" s="548" t="str">
        <f t="shared" si="209"/>
        <v/>
      </c>
      <c r="R483" s="548" t="str">
        <f t="shared" si="210"/>
        <v/>
      </c>
      <c r="S483" s="548" t="str">
        <f t="shared" si="211"/>
        <v/>
      </c>
      <c r="T483" s="548" t="str">
        <f t="shared" si="212"/>
        <v/>
      </c>
      <c r="U483" s="548" t="str">
        <f t="shared" si="213"/>
        <v/>
      </c>
      <c r="V483" s="548" t="str">
        <f t="shared" si="207"/>
        <v/>
      </c>
    </row>
    <row r="484" spans="3:24" hidden="1" x14ac:dyDescent="0.25">
      <c r="C484" s="142"/>
      <c r="D484" s="576" t="s">
        <v>43</v>
      </c>
      <c r="E484" s="230"/>
      <c r="F484" s="230"/>
      <c r="G484" s="230"/>
      <c r="H484" s="230"/>
      <c r="I484" s="230"/>
      <c r="J484" s="230"/>
      <c r="O484" s="567"/>
      <c r="P484" s="548" t="str">
        <f t="shared" si="208"/>
        <v/>
      </c>
      <c r="Q484" s="548" t="str">
        <f t="shared" si="209"/>
        <v/>
      </c>
      <c r="R484" s="548" t="str">
        <f t="shared" si="210"/>
        <v/>
      </c>
      <c r="S484" s="548" t="str">
        <f t="shared" si="211"/>
        <v/>
      </c>
      <c r="T484" s="548" t="str">
        <f t="shared" si="212"/>
        <v/>
      </c>
      <c r="U484" s="548" t="str">
        <f t="shared" si="213"/>
        <v/>
      </c>
      <c r="V484" s="548" t="str">
        <f t="shared" si="207"/>
        <v/>
      </c>
    </row>
    <row r="485" spans="3:24" hidden="1" x14ac:dyDescent="0.25">
      <c r="C485" s="142"/>
      <c r="D485" s="576" t="s">
        <v>43</v>
      </c>
      <c r="E485" s="230"/>
      <c r="F485" s="230"/>
      <c r="G485" s="230"/>
      <c r="H485" s="230"/>
      <c r="I485" s="230"/>
      <c r="J485" s="230"/>
      <c r="O485" s="567"/>
      <c r="P485" s="548" t="str">
        <f t="shared" si="208"/>
        <v/>
      </c>
      <c r="Q485" s="548" t="str">
        <f t="shared" si="209"/>
        <v/>
      </c>
      <c r="R485" s="548" t="str">
        <f t="shared" si="210"/>
        <v/>
      </c>
      <c r="S485" s="548" t="str">
        <f t="shared" si="211"/>
        <v/>
      </c>
      <c r="T485" s="548" t="str">
        <f t="shared" si="212"/>
        <v/>
      </c>
      <c r="U485" s="548" t="str">
        <f t="shared" si="213"/>
        <v/>
      </c>
      <c r="V485" s="548" t="str">
        <f t="shared" si="207"/>
        <v/>
      </c>
    </row>
    <row r="486" spans="3:24" hidden="1" x14ac:dyDescent="0.25">
      <c r="C486" s="142"/>
      <c r="D486" s="576" t="s">
        <v>43</v>
      </c>
      <c r="E486" s="230"/>
      <c r="F486" s="230"/>
      <c r="G486" s="230"/>
      <c r="H486" s="230"/>
      <c r="I486" s="230"/>
      <c r="J486" s="230"/>
      <c r="O486" s="567"/>
      <c r="P486" s="548" t="str">
        <f t="shared" si="208"/>
        <v/>
      </c>
      <c r="Q486" s="548" t="str">
        <f t="shared" si="209"/>
        <v/>
      </c>
      <c r="R486" s="548" t="str">
        <f t="shared" si="210"/>
        <v/>
      </c>
      <c r="S486" s="548" t="str">
        <f t="shared" si="211"/>
        <v/>
      </c>
      <c r="T486" s="548" t="str">
        <f t="shared" si="212"/>
        <v/>
      </c>
      <c r="U486" s="548" t="str">
        <f t="shared" si="213"/>
        <v/>
      </c>
      <c r="V486" s="548" t="str">
        <f t="shared" si="207"/>
        <v/>
      </c>
    </row>
    <row r="487" spans="3:24" hidden="1" x14ac:dyDescent="0.25">
      <c r="C487" s="142"/>
      <c r="D487" s="576" t="s">
        <v>43</v>
      </c>
      <c r="E487" s="230"/>
      <c r="F487" s="230"/>
      <c r="G487" s="230"/>
      <c r="H487" s="230"/>
      <c r="I487" s="230"/>
      <c r="J487" s="230"/>
      <c r="O487" s="567"/>
      <c r="P487" s="548" t="str">
        <f t="shared" si="208"/>
        <v/>
      </c>
      <c r="Q487" s="548" t="str">
        <f t="shared" si="209"/>
        <v/>
      </c>
      <c r="R487" s="548" t="str">
        <f t="shared" si="210"/>
        <v/>
      </c>
      <c r="S487" s="548" t="str">
        <f t="shared" si="211"/>
        <v/>
      </c>
      <c r="T487" s="548" t="str">
        <f t="shared" si="212"/>
        <v/>
      </c>
      <c r="U487" s="548" t="str">
        <f t="shared" si="213"/>
        <v/>
      </c>
      <c r="V487" s="548" t="str">
        <f t="shared" si="207"/>
        <v/>
      </c>
    </row>
    <row r="488" spans="3:24" hidden="1" x14ac:dyDescent="0.25">
      <c r="C488" s="142"/>
      <c r="D488" s="576" t="s">
        <v>43</v>
      </c>
      <c r="E488" s="230"/>
      <c r="F488" s="230"/>
      <c r="G488" s="230"/>
      <c r="H488" s="230"/>
      <c r="I488" s="230"/>
      <c r="J488" s="230"/>
      <c r="O488" s="567"/>
      <c r="P488" s="548" t="str">
        <f t="shared" si="208"/>
        <v/>
      </c>
      <c r="Q488" s="548" t="str">
        <f t="shared" si="209"/>
        <v/>
      </c>
      <c r="R488" s="548" t="str">
        <f t="shared" si="210"/>
        <v/>
      </c>
      <c r="S488" s="548" t="str">
        <f t="shared" si="211"/>
        <v/>
      </c>
      <c r="T488" s="548" t="str">
        <f t="shared" si="212"/>
        <v/>
      </c>
      <c r="U488" s="548" t="str">
        <f t="shared" si="213"/>
        <v/>
      </c>
      <c r="V488" s="548" t="str">
        <f t="shared" si="207"/>
        <v/>
      </c>
    </row>
    <row r="489" spans="3:24" ht="15.75" hidden="1" thickBot="1" x14ac:dyDescent="0.3">
      <c r="C489" s="218"/>
      <c r="D489" s="577" t="s">
        <v>43</v>
      </c>
      <c r="E489" s="140"/>
      <c r="F489" s="230"/>
      <c r="G489" s="230"/>
      <c r="H489" s="230"/>
      <c r="I489" s="230"/>
      <c r="J489" s="230"/>
      <c r="O489" s="568"/>
      <c r="P489" s="548" t="str">
        <f t="shared" si="208"/>
        <v/>
      </c>
      <c r="Q489" s="548" t="str">
        <f t="shared" si="209"/>
        <v/>
      </c>
      <c r="R489" s="548" t="str">
        <f t="shared" si="210"/>
        <v/>
      </c>
      <c r="S489" s="548" t="str">
        <f t="shared" si="211"/>
        <v/>
      </c>
      <c r="T489" s="548" t="str">
        <f t="shared" si="212"/>
        <v/>
      </c>
      <c r="U489" s="548" t="str">
        <f t="shared" si="213"/>
        <v/>
      </c>
      <c r="V489" s="548" t="str">
        <f t="shared" si="207"/>
        <v/>
      </c>
    </row>
    <row r="490" spans="3:24" ht="99.95" hidden="1" customHeight="1" thickTop="1" x14ac:dyDescent="0.25">
      <c r="C490" s="816" t="str">
        <f>O490</f>
        <v>Overall PLR coverage/gaps of safeguard:</v>
      </c>
      <c r="D490" s="817"/>
      <c r="E490" s="817"/>
      <c r="F490" s="813"/>
      <c r="G490" s="813"/>
      <c r="H490" s="813"/>
      <c r="I490" s="813"/>
      <c r="J490" s="814"/>
      <c r="O490" s="790" t="str">
        <f>$O$89</f>
        <v>Overall PLR coverage/gaps of safeguard:</v>
      </c>
      <c r="P490" s="790"/>
      <c r="Q490" s="786" t="str">
        <f>IF(F490=0," ",F490)</f>
        <v xml:space="preserve"> </v>
      </c>
      <c r="R490" s="787"/>
      <c r="S490" s="787"/>
      <c r="T490" s="787"/>
      <c r="U490" s="787"/>
      <c r="V490" s="788"/>
    </row>
    <row r="491" spans="3:24" hidden="1" x14ac:dyDescent="0.25"/>
    <row r="492" spans="3:24" ht="39.75" hidden="1" customHeight="1" x14ac:dyDescent="0.25"/>
    <row r="493" spans="3:24" hidden="1" x14ac:dyDescent="0.25"/>
    <row r="494" spans="3:24" hidden="1" x14ac:dyDescent="0.25">
      <c r="P494" s="569" t="str">
        <f>P$93</f>
        <v>From Module 2</v>
      </c>
      <c r="Q494" s="569" t="str">
        <f>Q$93</f>
        <v>From Module 2</v>
      </c>
    </row>
    <row r="495" spans="3:24" hidden="1" x14ac:dyDescent="0.25">
      <c r="C495" s="58"/>
      <c r="D495" s="58"/>
      <c r="E495" s="58"/>
      <c r="F495" s="59"/>
      <c r="G495" s="59"/>
      <c r="H495" s="59"/>
      <c r="I495" s="59"/>
      <c r="J495" s="59"/>
      <c r="O495" s="553"/>
      <c r="P495" s="442" t="str">
        <f>P$94</f>
        <v>All Benefits</v>
      </c>
      <c r="Q495" s="442" t="str">
        <f>Q$94</f>
        <v>Potential Prioritized Benefits</v>
      </c>
      <c r="S495" s="555"/>
      <c r="T495" s="555"/>
      <c r="U495" s="555"/>
      <c r="V495" s="555"/>
      <c r="W495" s="59"/>
      <c r="X495" s="59"/>
    </row>
    <row r="496" spans="3:24" hidden="1" x14ac:dyDescent="0.25">
      <c r="C496" s="67"/>
      <c r="D496" s="67"/>
      <c r="E496" s="67"/>
      <c r="L496"/>
      <c r="O496" s="53">
        <f t="shared" ref="O496:O510" si="214">O495+1</f>
        <v>1</v>
      </c>
      <c r="P496" s="556" t="str">
        <f>'Module 2'!$AM474</f>
        <v/>
      </c>
      <c r="Q496" s="556" t="str">
        <f>'Module 2'!$AV474</f>
        <v/>
      </c>
    </row>
    <row r="497" spans="3:25" s="48" customFormat="1" hidden="1" x14ac:dyDescent="0.25">
      <c r="O497" s="53">
        <f t="shared" si="214"/>
        <v>2</v>
      </c>
      <c r="P497" s="556" t="str">
        <f>'Module 2'!$AM475</f>
        <v/>
      </c>
      <c r="Q497" s="556" t="str">
        <f>'Module 2'!$AV475</f>
        <v/>
      </c>
      <c r="R497" s="52"/>
      <c r="S497" s="52"/>
      <c r="T497" s="52"/>
      <c r="U497" s="52"/>
      <c r="V497" s="52"/>
      <c r="W497"/>
      <c r="X497" s="112"/>
      <c r="Y497"/>
    </row>
    <row r="498" spans="3:25" s="48" customFormat="1" hidden="1" x14ac:dyDescent="0.25">
      <c r="I498" s="49"/>
      <c r="J498" s="49"/>
      <c r="O498" s="53">
        <f t="shared" si="214"/>
        <v>3</v>
      </c>
      <c r="P498" s="556" t="str">
        <f>'Module 2'!$AM476</f>
        <v/>
      </c>
      <c r="Q498" s="556" t="str">
        <f>'Module 2'!$AV476</f>
        <v/>
      </c>
      <c r="R498" s="52"/>
      <c r="S498" s="52"/>
      <c r="T498" s="52"/>
      <c r="U498" s="52"/>
      <c r="V498" s="52"/>
      <c r="W498"/>
      <c r="X498" s="112"/>
      <c r="Y498"/>
    </row>
    <row r="499" spans="3:25" s="48" customFormat="1" hidden="1" x14ac:dyDescent="0.25">
      <c r="O499" s="53">
        <f t="shared" si="214"/>
        <v>4</v>
      </c>
      <c r="P499" s="556" t="str">
        <f>'Module 2'!$AM477</f>
        <v/>
      </c>
      <c r="Q499" s="556" t="str">
        <f>'Module 2'!$AV477</f>
        <v/>
      </c>
      <c r="R499" s="52"/>
      <c r="S499" s="52"/>
      <c r="T499" s="52"/>
      <c r="U499" s="52"/>
      <c r="V499" s="52"/>
      <c r="W499"/>
      <c r="X499" s="112"/>
      <c r="Y499"/>
    </row>
    <row r="500" spans="3:25" hidden="1" x14ac:dyDescent="0.25">
      <c r="N500" s="48"/>
      <c r="O500" s="53">
        <f t="shared" si="214"/>
        <v>5</v>
      </c>
      <c r="P500" s="556" t="str">
        <f>'Module 2'!$AM478</f>
        <v/>
      </c>
      <c r="Q500" s="556" t="str">
        <f>'Module 2'!$AV478</f>
        <v/>
      </c>
    </row>
    <row r="501" spans="3:25" hidden="1" x14ac:dyDescent="0.25">
      <c r="C501" s="67"/>
      <c r="D501" s="67"/>
      <c r="E501" s="67"/>
      <c r="N501" s="48"/>
      <c r="O501" s="53">
        <f t="shared" si="214"/>
        <v>6</v>
      </c>
      <c r="P501" s="556" t="str">
        <f>'Module 2'!$AM479</f>
        <v/>
      </c>
      <c r="Q501" s="556" t="str">
        <f>'Module 2'!$AV479</f>
        <v/>
      </c>
    </row>
    <row r="502" spans="3:25" hidden="1" x14ac:dyDescent="0.25">
      <c r="C502" s="67"/>
      <c r="D502" s="67"/>
      <c r="E502" s="67"/>
      <c r="N502" s="48"/>
      <c r="O502" s="53">
        <f t="shared" si="214"/>
        <v>7</v>
      </c>
      <c r="P502" s="556" t="str">
        <f>'Module 2'!$AM480</f>
        <v/>
      </c>
      <c r="Q502" s="556" t="str">
        <f>'Module 2'!$AV480</f>
        <v/>
      </c>
    </row>
    <row r="503" spans="3:25" hidden="1" x14ac:dyDescent="0.25">
      <c r="C503" s="67"/>
      <c r="D503" s="67"/>
      <c r="E503" s="67"/>
      <c r="N503" s="48"/>
      <c r="O503" s="53">
        <f t="shared" si="214"/>
        <v>8</v>
      </c>
      <c r="P503" s="556" t="str">
        <f>'Module 2'!$AM481</f>
        <v/>
      </c>
      <c r="Q503" s="556" t="str">
        <f>'Module 2'!$AV481</f>
        <v/>
      </c>
    </row>
    <row r="504" spans="3:25" hidden="1" x14ac:dyDescent="0.25">
      <c r="C504" s="67"/>
      <c r="D504" s="67"/>
      <c r="E504" s="67"/>
      <c r="N504" s="48"/>
      <c r="O504" s="53">
        <f t="shared" si="214"/>
        <v>9</v>
      </c>
      <c r="P504" s="556" t="str">
        <f>'Module 2'!$AM482</f>
        <v/>
      </c>
      <c r="Q504" s="556" t="str">
        <f>'Module 2'!$AV482</f>
        <v/>
      </c>
    </row>
    <row r="505" spans="3:25" hidden="1" x14ac:dyDescent="0.25">
      <c r="C505" s="67"/>
      <c r="D505" s="67"/>
      <c r="E505" s="67"/>
      <c r="N505" s="48"/>
      <c r="O505" s="53">
        <f t="shared" si="214"/>
        <v>10</v>
      </c>
      <c r="P505" s="556" t="str">
        <f>'Module 2'!$AM483</f>
        <v/>
      </c>
      <c r="Q505" s="556" t="str">
        <f>'Module 2'!$AV483</f>
        <v/>
      </c>
    </row>
    <row r="506" spans="3:25" hidden="1" x14ac:dyDescent="0.25">
      <c r="C506" s="67"/>
      <c r="D506" s="67"/>
      <c r="E506" s="67"/>
      <c r="N506" s="48"/>
      <c r="O506" s="53">
        <f t="shared" si="214"/>
        <v>11</v>
      </c>
      <c r="P506" s="556" t="str">
        <f>'Module 2'!$AM484</f>
        <v/>
      </c>
      <c r="Q506" s="556" t="str">
        <f>'Module 2'!$AV484</f>
        <v/>
      </c>
    </row>
    <row r="507" spans="3:25" hidden="1" x14ac:dyDescent="0.25">
      <c r="C507" s="67"/>
      <c r="D507" s="67"/>
      <c r="E507" s="67"/>
      <c r="N507" s="48"/>
      <c r="O507" s="53">
        <f t="shared" si="214"/>
        <v>12</v>
      </c>
      <c r="P507" s="556" t="str">
        <f>'Module 2'!$AM485</f>
        <v/>
      </c>
      <c r="Q507" s="556" t="str">
        <f>'Module 2'!$AV485</f>
        <v/>
      </c>
    </row>
    <row r="508" spans="3:25" hidden="1" x14ac:dyDescent="0.25">
      <c r="C508" s="67"/>
      <c r="D508" s="67"/>
      <c r="E508" s="67"/>
      <c r="N508" s="48"/>
      <c r="O508" s="53">
        <f t="shared" si="214"/>
        <v>13</v>
      </c>
      <c r="P508" s="556" t="str">
        <f>'Module 2'!$AM486</f>
        <v/>
      </c>
      <c r="Q508" s="556" t="str">
        <f>'Module 2'!$AV486</f>
        <v/>
      </c>
    </row>
    <row r="509" spans="3:25" hidden="1" x14ac:dyDescent="0.25">
      <c r="C509" s="67"/>
      <c r="D509" s="67"/>
      <c r="E509" s="67"/>
      <c r="N509" s="48"/>
      <c r="O509" s="53">
        <f t="shared" si="214"/>
        <v>14</v>
      </c>
      <c r="P509" s="556" t="str">
        <f>'Module 2'!$AM487</f>
        <v/>
      </c>
      <c r="Q509" s="556" t="str">
        <f>'Module 2'!$AV487</f>
        <v/>
      </c>
    </row>
    <row r="510" spans="3:25" hidden="1" x14ac:dyDescent="0.25">
      <c r="C510" s="67"/>
      <c r="D510" s="67"/>
      <c r="E510" s="67"/>
      <c r="N510" s="48"/>
      <c r="O510" s="53">
        <f t="shared" si="214"/>
        <v>15</v>
      </c>
      <c r="P510" s="556" t="str">
        <f>'Module 2'!$AM488</f>
        <v/>
      </c>
      <c r="Q510" s="556" t="str">
        <f>'Module 2'!$AV488</f>
        <v/>
      </c>
    </row>
    <row r="511" spans="3:25" hidden="1" x14ac:dyDescent="0.25">
      <c r="C511" s="48"/>
      <c r="D511" s="48"/>
      <c r="E511" s="48"/>
      <c r="F511" s="48"/>
      <c r="G511" s="48"/>
      <c r="H511" s="48"/>
      <c r="M511" s="105"/>
      <c r="N511" s="48"/>
      <c r="O511" s="53"/>
      <c r="P511" s="569" t="str">
        <f>P$104</f>
        <v>From Module 2</v>
      </c>
      <c r="Q511" s="569" t="str">
        <f>Q$104</f>
        <v>From Module 2</v>
      </c>
    </row>
    <row r="512" spans="3:25" hidden="1" x14ac:dyDescent="0.25">
      <c r="C512" s="48"/>
      <c r="D512" s="48"/>
      <c r="E512" s="48"/>
      <c r="F512" s="48"/>
      <c r="G512" s="48"/>
      <c r="H512" s="48"/>
      <c r="I512" s="48"/>
      <c r="J512" s="36"/>
      <c r="N512" s="48"/>
      <c r="O512" s="53"/>
      <c r="P512" s="442" t="str">
        <f>P$105</f>
        <v>All Risks</v>
      </c>
      <c r="Q512" s="442" t="str">
        <f>Q$105</f>
        <v>Potential Prioritized Risks</v>
      </c>
    </row>
    <row r="513" spans="3:17" hidden="1" x14ac:dyDescent="0.25">
      <c r="C513" s="48"/>
      <c r="D513" s="48"/>
      <c r="E513" s="48"/>
      <c r="F513" s="48"/>
      <c r="G513" s="48"/>
      <c r="H513" s="48"/>
      <c r="N513" s="48"/>
      <c r="O513" s="53">
        <f t="shared" ref="O513:O518" si="215">O512+1</f>
        <v>1</v>
      </c>
      <c r="P513" s="556" t="str">
        <f>'Module 2'!$AM491</f>
        <v/>
      </c>
      <c r="Q513" s="556" t="str">
        <f>'Module 2'!$AV491</f>
        <v/>
      </c>
    </row>
    <row r="514" spans="3:17" hidden="1" x14ac:dyDescent="0.25">
      <c r="N514" s="48"/>
      <c r="O514" s="53">
        <f t="shared" si="215"/>
        <v>2</v>
      </c>
      <c r="P514" s="556" t="str">
        <f>'Module 2'!$AM492</f>
        <v/>
      </c>
      <c r="Q514" s="556" t="str">
        <f>'Module 2'!$AV492</f>
        <v/>
      </c>
    </row>
    <row r="515" spans="3:17" hidden="1" x14ac:dyDescent="0.25">
      <c r="G515" s="67"/>
      <c r="H515" s="67"/>
      <c r="N515" s="48"/>
      <c r="O515" s="53">
        <f t="shared" si="215"/>
        <v>3</v>
      </c>
      <c r="P515" s="556" t="str">
        <f>'Module 2'!$AM493</f>
        <v/>
      </c>
      <c r="Q515" s="556" t="str">
        <f>'Module 2'!$AV493</f>
        <v/>
      </c>
    </row>
    <row r="516" spans="3:17" hidden="1" x14ac:dyDescent="0.25">
      <c r="C516" s="66"/>
      <c r="D516" s="66"/>
      <c r="E516" s="66"/>
      <c r="N516" s="48"/>
      <c r="O516" s="53">
        <f t="shared" si="215"/>
        <v>4</v>
      </c>
      <c r="P516" s="556" t="str">
        <f>'Module 2'!$AM494</f>
        <v/>
      </c>
      <c r="Q516" s="556" t="str">
        <f>'Module 2'!$AV494</f>
        <v/>
      </c>
    </row>
    <row r="517" spans="3:17" hidden="1" x14ac:dyDescent="0.25">
      <c r="C517" s="66"/>
      <c r="E517" s="67"/>
      <c r="N517" s="48"/>
      <c r="O517" s="53">
        <f t="shared" si="215"/>
        <v>5</v>
      </c>
      <c r="P517" s="556" t="str">
        <f>'Module 2'!$AM495</f>
        <v/>
      </c>
      <c r="Q517" s="556" t="str">
        <f>'Module 2'!$AV495</f>
        <v/>
      </c>
    </row>
    <row r="518" spans="3:17" hidden="1" x14ac:dyDescent="0.25">
      <c r="C518" s="66"/>
      <c r="E518" s="103"/>
      <c r="N518" s="48"/>
      <c r="O518" s="53">
        <f t="shared" si="215"/>
        <v>6</v>
      </c>
      <c r="P518" s="556" t="str">
        <f>'Module 2'!$AM496</f>
        <v/>
      </c>
      <c r="Q518" s="556" t="str">
        <f>'Module 2'!$AV496</f>
        <v/>
      </c>
    </row>
    <row r="519" spans="3:17" hidden="1" x14ac:dyDescent="0.25">
      <c r="C519" s="66"/>
      <c r="E519" s="103"/>
      <c r="N519" s="48"/>
      <c r="O519" s="53">
        <f t="shared" ref="O519:O527" si="216">O518+1</f>
        <v>7</v>
      </c>
      <c r="P519" s="556" t="str">
        <f>'Module 2'!$AM497</f>
        <v/>
      </c>
      <c r="Q519" s="556" t="str">
        <f>'Module 2'!$AV497</f>
        <v/>
      </c>
    </row>
    <row r="520" spans="3:17" hidden="1" x14ac:dyDescent="0.25">
      <c r="C520" s="66"/>
      <c r="E520" s="103"/>
      <c r="N520" s="48"/>
      <c r="O520" s="53">
        <f t="shared" si="216"/>
        <v>8</v>
      </c>
      <c r="P520" s="556" t="str">
        <f>'Module 2'!$AM498</f>
        <v/>
      </c>
      <c r="Q520" s="556" t="str">
        <f>'Module 2'!$AV498</f>
        <v/>
      </c>
    </row>
    <row r="521" spans="3:17" hidden="1" x14ac:dyDescent="0.25">
      <c r="C521" s="66"/>
      <c r="E521" s="103"/>
      <c r="N521" s="48"/>
      <c r="O521" s="53">
        <f t="shared" si="216"/>
        <v>9</v>
      </c>
      <c r="P521" s="556" t="str">
        <f>'Module 2'!$AM499</f>
        <v/>
      </c>
      <c r="Q521" s="556" t="str">
        <f>'Module 2'!$AV499</f>
        <v/>
      </c>
    </row>
    <row r="522" spans="3:17" hidden="1" x14ac:dyDescent="0.25">
      <c r="C522" s="66"/>
      <c r="E522" s="103"/>
      <c r="N522" s="48"/>
      <c r="O522" s="53">
        <f t="shared" si="216"/>
        <v>10</v>
      </c>
      <c r="P522" s="556" t="str">
        <f>'Module 2'!$AM500</f>
        <v/>
      </c>
      <c r="Q522" s="556" t="str">
        <f>'Module 2'!$AV500</f>
        <v/>
      </c>
    </row>
    <row r="523" spans="3:17" hidden="1" x14ac:dyDescent="0.25">
      <c r="C523" s="66"/>
      <c r="E523" s="103"/>
      <c r="N523" s="48"/>
      <c r="O523" s="53">
        <f t="shared" si="216"/>
        <v>11</v>
      </c>
      <c r="P523" s="556" t="str">
        <f>'Module 2'!$AM501</f>
        <v/>
      </c>
      <c r="Q523" s="556" t="str">
        <f>'Module 2'!$AV501</f>
        <v/>
      </c>
    </row>
    <row r="524" spans="3:17" hidden="1" x14ac:dyDescent="0.25">
      <c r="C524" s="66"/>
      <c r="E524" s="103"/>
      <c r="N524" s="48"/>
      <c r="O524" s="53">
        <f t="shared" si="216"/>
        <v>12</v>
      </c>
      <c r="P524" s="556" t="str">
        <f>'Module 2'!$AM502</f>
        <v/>
      </c>
      <c r="Q524" s="556" t="str">
        <f>'Module 2'!$AV502</f>
        <v/>
      </c>
    </row>
    <row r="525" spans="3:17" hidden="1" x14ac:dyDescent="0.25">
      <c r="C525" s="66"/>
      <c r="E525" s="103"/>
      <c r="N525" s="48"/>
      <c r="O525" s="53">
        <f t="shared" si="216"/>
        <v>13</v>
      </c>
      <c r="P525" s="556" t="str">
        <f>'Module 2'!$AM503</f>
        <v/>
      </c>
      <c r="Q525" s="556" t="str">
        <f>'Module 2'!$AV503</f>
        <v/>
      </c>
    </row>
    <row r="526" spans="3:17" hidden="1" x14ac:dyDescent="0.25">
      <c r="C526" s="66"/>
      <c r="E526" s="103"/>
      <c r="N526" s="48"/>
      <c r="O526" s="53">
        <f t="shared" si="216"/>
        <v>14</v>
      </c>
      <c r="P526" s="556" t="str">
        <f>'Module 2'!$AM504</f>
        <v/>
      </c>
      <c r="Q526" s="556" t="str">
        <f>'Module 2'!$AV504</f>
        <v/>
      </c>
    </row>
    <row r="527" spans="3:17" hidden="1" x14ac:dyDescent="0.25">
      <c r="C527" s="66"/>
      <c r="E527" s="103"/>
      <c r="N527" s="48"/>
      <c r="O527" s="53">
        <f t="shared" si="216"/>
        <v>15</v>
      </c>
      <c r="P527" s="556" t="str">
        <f>'Module 2'!$AM505</f>
        <v/>
      </c>
      <c r="Q527" s="556" t="str">
        <f>'Module 2'!$AV505</f>
        <v/>
      </c>
    </row>
    <row r="528" spans="3:17" hidden="1" x14ac:dyDescent="0.25">
      <c r="C528" s="66"/>
      <c r="E528" s="103"/>
    </row>
    <row r="529" spans="3:25" hidden="1" x14ac:dyDescent="0.25"/>
    <row r="530" spans="3:25" hidden="1" x14ac:dyDescent="0.25"/>
    <row r="531" spans="3:25" hidden="1" x14ac:dyDescent="0.25"/>
    <row r="532" spans="3:25" hidden="1" x14ac:dyDescent="0.25"/>
    <row r="533" spans="3:25" hidden="1" x14ac:dyDescent="0.25"/>
    <row r="534" spans="3:25" hidden="1" x14ac:dyDescent="0.25"/>
    <row r="535" spans="3:25" hidden="1" x14ac:dyDescent="0.25"/>
    <row r="536" spans="3:25" hidden="1" x14ac:dyDescent="0.25"/>
    <row r="537" spans="3:25" hidden="1" x14ac:dyDescent="0.25"/>
    <row r="538" spans="3:25" hidden="1" x14ac:dyDescent="0.25">
      <c r="C538" s="66"/>
      <c r="D538" s="66"/>
      <c r="E538" s="66"/>
      <c r="F538" s="56"/>
      <c r="G538" s="56"/>
      <c r="H538" s="56"/>
    </row>
    <row r="539" spans="3:25" ht="25.5" hidden="1" customHeight="1" x14ac:dyDescent="0.35">
      <c r="C539" s="799" t="str">
        <f>O539</f>
        <v>Safeguard (f) - Actions to address the risks of reversals.</v>
      </c>
      <c r="D539" s="799"/>
      <c r="E539" s="799"/>
      <c r="F539" s="799"/>
      <c r="G539" s="799"/>
      <c r="H539" s="799"/>
      <c r="I539" s="799"/>
      <c r="J539" s="799"/>
      <c r="L539"/>
      <c r="N539" s="86" t="s">
        <v>43</v>
      </c>
      <c r="O539" s="785" t="str">
        <f>CONCATENATE($P$18," - ",$Q$18)</f>
        <v>Safeguard (f) - Actions to address the risks of reversals.</v>
      </c>
      <c r="P539" s="785"/>
      <c r="Q539" s="785"/>
      <c r="R539" s="785"/>
      <c r="S539" s="785"/>
      <c r="T539" s="785"/>
      <c r="U539" s="785"/>
      <c r="V539" s="785"/>
      <c r="W539" s="322"/>
      <c r="X539" s="322"/>
      <c r="Y539" s="322"/>
    </row>
    <row r="540" spans="3:25" hidden="1" x14ac:dyDescent="0.25"/>
    <row r="541" spans="3:25" ht="0.95" hidden="1" customHeight="1" x14ac:dyDescent="0.3">
      <c r="C541" s="7"/>
      <c r="D541" s="7"/>
      <c r="E541" s="7"/>
      <c r="F541" s="159"/>
      <c r="G541" s="159"/>
      <c r="H541" s="159"/>
      <c r="I541" s="159"/>
      <c r="J541" s="159"/>
      <c r="N541" s="7"/>
      <c r="O541" s="558" t="str">
        <f>$O$32</f>
        <v>How to use</v>
      </c>
      <c r="P541" s="523"/>
      <c r="Q541" s="523"/>
      <c r="R541" s="523"/>
      <c r="S541" s="523"/>
      <c r="T541" s="523"/>
    </row>
    <row r="542" spans="3:25" ht="0.95" hidden="1" customHeight="1" x14ac:dyDescent="0.3">
      <c r="C542" s="604"/>
      <c r="D542" s="604"/>
      <c r="E542" s="604"/>
      <c r="F542" s="604"/>
      <c r="G542" s="604"/>
      <c r="H542" s="604"/>
      <c r="I542" s="604"/>
      <c r="J542" s="604"/>
      <c r="N542" s="7"/>
      <c r="O542" s="528" t="s">
        <v>136</v>
      </c>
      <c r="P542" s="529"/>
      <c r="Q542" s="529"/>
      <c r="R542" s="529"/>
      <c r="S542" s="529"/>
      <c r="T542" s="529"/>
      <c r="Y542" s="7"/>
    </row>
    <row r="543" spans="3:25" ht="18.75" hidden="1" x14ac:dyDescent="0.3">
      <c r="L543"/>
      <c r="N543" s="7"/>
      <c r="O543" s="530"/>
      <c r="P543" s="529"/>
      <c r="Q543" s="529"/>
      <c r="R543" s="529"/>
      <c r="S543" s="529"/>
      <c r="T543" s="529"/>
      <c r="Y543" s="7"/>
    </row>
    <row r="544" spans="3:25" ht="18.75" hidden="1" x14ac:dyDescent="0.3">
      <c r="C544" s="7" t="str">
        <f>O544</f>
        <v>Guiding questions</v>
      </c>
      <c r="D544" s="7"/>
      <c r="E544" s="7"/>
      <c r="F544" s="160"/>
      <c r="G544" s="160"/>
      <c r="H544" s="160"/>
      <c r="I544" s="160"/>
      <c r="J544" s="160"/>
      <c r="K544" s="160"/>
      <c r="L544" s="57"/>
      <c r="M544" s="12"/>
      <c r="N544" s="7"/>
      <c r="O544" s="558" t="str">
        <f>$O$35</f>
        <v>Guiding questions</v>
      </c>
      <c r="P544" s="529"/>
      <c r="Q544" s="529"/>
      <c r="R544" s="529"/>
      <c r="S544" s="529"/>
      <c r="T544" s="529"/>
      <c r="Y544" s="7"/>
    </row>
    <row r="545" spans="3:25" hidden="1" x14ac:dyDescent="0.25">
      <c r="O545" s="525"/>
      <c r="P545" s="559" t="str">
        <f>$P$36</f>
        <v>ID</v>
      </c>
      <c r="Q545" s="559" t="str">
        <f>$Q$36</f>
        <v>G. QUESTIONS</v>
      </c>
      <c r="R545" s="559" t="str">
        <f>$R$36</f>
        <v>NOTES</v>
      </c>
      <c r="S545" s="559" t="str">
        <f>$S$36</f>
        <v>IF, AUTO Q</v>
      </c>
      <c r="T545" s="559" t="str">
        <f>$T$36</f>
        <v>IF, AUTO NOTES</v>
      </c>
      <c r="U545" s="559" t="str">
        <f>$U$36</f>
        <v>AUTO TEXT</v>
      </c>
      <c r="V545" s="559" t="str">
        <f>$V$36</f>
        <v>SORTED TEXT</v>
      </c>
    </row>
    <row r="546" spans="3:25" ht="19.5" hidden="1" thickBot="1" x14ac:dyDescent="0.3">
      <c r="C546" s="207"/>
      <c r="D546" s="207"/>
      <c r="E546" s="207"/>
      <c r="F546" s="207"/>
      <c r="G546" s="207"/>
      <c r="H546" s="800" t="str">
        <f>$H$37</f>
        <v>Notes  (if any)</v>
      </c>
      <c r="I546" s="800"/>
      <c r="J546" s="801"/>
      <c r="K546" s="26"/>
      <c r="L546" s="26"/>
      <c r="N546" s="87" t="s">
        <v>43</v>
      </c>
      <c r="O546" s="525"/>
      <c r="P546" s="570">
        <v>0</v>
      </c>
      <c r="Q546" s="534" t="s">
        <v>43</v>
      </c>
      <c r="R546" s="534" t="s">
        <v>43</v>
      </c>
      <c r="S546" s="534" t="s">
        <v>43</v>
      </c>
      <c r="T546" s="534" t="s">
        <v>43</v>
      </c>
      <c r="U546" s="534" t="s">
        <v>43</v>
      </c>
      <c r="V546" s="571" t="str">
        <f t="array" ref="V546">IFERROR((IF(ROWS(V$546:V546)&gt;COUNTA(U:U),"",INDEX(U:U,SMALL(IF(U$546:U$556&lt;&gt;"",ROW(U$546:U$556)),ROWS(V$546:V546))))),"")</f>
        <v/>
      </c>
      <c r="W546" s="36" t="s">
        <v>43</v>
      </c>
    </row>
    <row r="547" spans="3:25" ht="30" hidden="1" customHeight="1" x14ac:dyDescent="0.25">
      <c r="C547" s="838" t="str">
        <f>O547</f>
        <v>1.       Are there policies, laws and regulations, or other measures in place (or planned) to:</v>
      </c>
      <c r="D547" s="838"/>
      <c r="E547" s="838"/>
      <c r="F547" s="838"/>
      <c r="G547" s="839"/>
      <c r="H547" s="802"/>
      <c r="I547" s="802"/>
      <c r="J547" s="803"/>
      <c r="K547" s="26"/>
      <c r="L547" s="26"/>
      <c r="N547" s="87" t="s">
        <v>43</v>
      </c>
      <c r="O547" s="388" t="s">
        <v>175</v>
      </c>
      <c r="P547" s="570">
        <v>1</v>
      </c>
      <c r="Q547" s="536" t="str">
        <f t="shared" ref="Q547:Q556" si="217">O547</f>
        <v>1.       Are there policies, laws and regulations, or other measures in place (or planned) to:</v>
      </c>
      <c r="R547" s="536" t="str">
        <f t="shared" ref="R547:R556" si="218">IF(H547=0,"",H547)</f>
        <v/>
      </c>
      <c r="S547" s="538" t="str">
        <f>IF(((COUNTIF(H548:H554,"*"))&gt;0),Q547,"")</f>
        <v/>
      </c>
      <c r="T547" s="536" t="str">
        <f>IF(S547="*","",R547)</f>
        <v/>
      </c>
      <c r="U547" s="539" t="str">
        <f>IF(S547="","",(S547))</f>
        <v/>
      </c>
      <c r="V547" s="571" t="str">
        <f t="array" ref="V547">IFERROR((IF(ROWS(V$546:V547)&gt;COUNTA(U:U),"",INDEX(U:U,SMALL(IF(U$546:U$556&lt;&gt;"",ROW(U$546:U$556)),ROWS(V$546:V547))))),"")</f>
        <v/>
      </c>
      <c r="W547" s="36" t="s">
        <v>43</v>
      </c>
    </row>
    <row r="548" spans="3:25" ht="30" hidden="1" customHeight="1" x14ac:dyDescent="0.25">
      <c r="C548" s="873" t="str">
        <f t="shared" ref="C548:C556" si="219">O548</f>
        <v>1.1.    Improve information on the magnitude, distribution and current trends in carbon stocks?</v>
      </c>
      <c r="D548" s="873"/>
      <c r="E548" s="873"/>
      <c r="F548" s="873"/>
      <c r="G548" s="873"/>
      <c r="H548" s="821"/>
      <c r="I548" s="822"/>
      <c r="J548" s="823"/>
      <c r="K548" s="26"/>
      <c r="L548" s="26"/>
      <c r="N548" s="87"/>
      <c r="O548" s="388" t="s">
        <v>256</v>
      </c>
      <c r="P548" s="570">
        <v>2</v>
      </c>
      <c r="Q548" s="536" t="str">
        <f t="shared" si="217"/>
        <v>1.1.    Improve information on the magnitude, distribution and current trends in carbon stocks?</v>
      </c>
      <c r="R548" s="536" t="str">
        <f t="shared" si="218"/>
        <v/>
      </c>
      <c r="S548" s="537" t="str">
        <f t="shared" ref="S548:S556" si="220">IF(H548=0,"",Q548)</f>
        <v/>
      </c>
      <c r="T548" s="536" t="str">
        <f t="shared" ref="T548:T556" si="221">IF(S548="*","",R548)</f>
        <v/>
      </c>
      <c r="U548" s="534" t="str">
        <f t="shared" ref="U548:U556" si="222">IF(S548="","",(S548&amp;" - NOTES:  "&amp;T548))</f>
        <v/>
      </c>
      <c r="V548" s="571" t="str">
        <f t="array" ref="V548">IFERROR((IF(ROWS(V$546:V548)&gt;COUNTA(U:U),"",INDEX(U:U,SMALL(IF(U$546:U$556&lt;&gt;"",ROW(U$546:U$556)),ROWS(V$546:V548))))),"")</f>
        <v/>
      </c>
      <c r="W548" s="36" t="s">
        <v>43</v>
      </c>
    </row>
    <row r="549" spans="3:25" ht="30" hidden="1" customHeight="1" x14ac:dyDescent="0.25">
      <c r="C549" s="873" t="str">
        <f t="shared" si="219"/>
        <v>1.2.    Identify potential drivers of land use change and forest degradation into the future?</v>
      </c>
      <c r="D549" s="873"/>
      <c r="E549" s="873"/>
      <c r="F549" s="873"/>
      <c r="G549" s="873"/>
      <c r="H549" s="821"/>
      <c r="I549" s="822"/>
      <c r="J549" s="823"/>
      <c r="K549" s="26"/>
      <c r="L549" s="26"/>
      <c r="N549" s="87"/>
      <c r="O549" s="388" t="s">
        <v>257</v>
      </c>
      <c r="P549" s="570">
        <v>3</v>
      </c>
      <c r="Q549" s="536" t="str">
        <f t="shared" si="217"/>
        <v>1.2.    Identify potential drivers of land use change and forest degradation into the future?</v>
      </c>
      <c r="R549" s="536" t="str">
        <f t="shared" si="218"/>
        <v/>
      </c>
      <c r="S549" s="537" t="str">
        <f t="shared" si="220"/>
        <v/>
      </c>
      <c r="T549" s="536" t="str">
        <f t="shared" si="221"/>
        <v/>
      </c>
      <c r="U549" s="534" t="str">
        <f t="shared" si="222"/>
        <v/>
      </c>
      <c r="V549" s="571" t="str">
        <f t="array" ref="V549">IFERROR((IF(ROWS(V$546:V549)&gt;COUNTA(U:U),"",INDEX(U:U,SMALL(IF(U$546:U$556&lt;&gt;"",ROW(U$546:U$556)),ROWS(V$546:V549))))),"")</f>
        <v/>
      </c>
      <c r="W549" s="36" t="s">
        <v>43</v>
      </c>
    </row>
    <row r="550" spans="3:25" ht="20.100000000000001" hidden="1" customHeight="1" x14ac:dyDescent="0.25">
      <c r="C550" s="873" t="str">
        <f t="shared" si="219"/>
        <v>1.3.    Use concessions to permit or discourage different forest activities?</v>
      </c>
      <c r="D550" s="873"/>
      <c r="E550" s="873"/>
      <c r="F550" s="873"/>
      <c r="G550" s="873"/>
      <c r="H550" s="821"/>
      <c r="I550" s="822"/>
      <c r="J550" s="823"/>
      <c r="K550" s="26"/>
      <c r="L550" s="26"/>
      <c r="N550" s="87"/>
      <c r="O550" s="388" t="s">
        <v>258</v>
      </c>
      <c r="P550" s="570">
        <v>4</v>
      </c>
      <c r="Q550" s="536" t="str">
        <f t="shared" si="217"/>
        <v>1.3.    Use concessions to permit or discourage different forest activities?</v>
      </c>
      <c r="R550" s="536" t="str">
        <f t="shared" si="218"/>
        <v/>
      </c>
      <c r="S550" s="537" t="str">
        <f t="shared" si="220"/>
        <v/>
      </c>
      <c r="T550" s="536" t="str">
        <f t="shared" si="221"/>
        <v/>
      </c>
      <c r="U550" s="534" t="str">
        <f t="shared" si="222"/>
        <v/>
      </c>
      <c r="V550" s="571" t="str">
        <f t="array" ref="V550">IFERROR((IF(ROWS(V$546:V550)&gt;COUNTA(U:U),"",INDEX(U:U,SMALL(IF(U$546:U$556&lt;&gt;"",ROW(U$546:U$556)),ROWS(V$546:V550))))),"")</f>
        <v/>
      </c>
      <c r="W550" s="36" t="s">
        <v>43</v>
      </c>
    </row>
    <row r="551" spans="3:25" ht="45" hidden="1" customHeight="1" x14ac:dyDescent="0.25">
      <c r="C551" s="873" t="str">
        <f t="shared" si="219"/>
        <v>1.4.    Limit the potential impacts of climate change and/or demographic change on forests and ecosystem services (e.g. NAPAs, NAMAs, agricultural, forest or other sectoral planning)?</v>
      </c>
      <c r="D551" s="873"/>
      <c r="E551" s="873"/>
      <c r="F551" s="873"/>
      <c r="G551" s="873"/>
      <c r="H551" s="821"/>
      <c r="I551" s="822"/>
      <c r="J551" s="823"/>
      <c r="K551" s="26"/>
      <c r="L551" s="26"/>
      <c r="N551" s="87"/>
      <c r="O551" s="388" t="s">
        <v>259</v>
      </c>
      <c r="P551" s="570">
        <v>5</v>
      </c>
      <c r="Q551" s="536" t="str">
        <f t="shared" si="217"/>
        <v>1.4.    Limit the potential impacts of climate change and/or demographic change on forests and ecosystem services (e.g. NAPAs, NAMAs, agricultural, forest or other sectoral planning)?</v>
      </c>
      <c r="R551" s="536" t="str">
        <f t="shared" si="218"/>
        <v/>
      </c>
      <c r="S551" s="537" t="str">
        <f t="shared" si="220"/>
        <v/>
      </c>
      <c r="T551" s="536" t="str">
        <f t="shared" si="221"/>
        <v/>
      </c>
      <c r="U551" s="534" t="str">
        <f t="shared" si="222"/>
        <v/>
      </c>
      <c r="V551" s="571" t="str">
        <f t="array" ref="V551">IFERROR((IF(ROWS(V$546:V551)&gt;COUNTA(U:U),"",INDEX(U:U,SMALL(IF(U$546:U$556&lt;&gt;"",ROW(U$546:U$556)),ROWS(V$546:V551))))),"")</f>
        <v/>
      </c>
      <c r="W551" s="36" t="s">
        <v>43</v>
      </c>
    </row>
    <row r="552" spans="3:25" ht="20.100000000000001" hidden="1" customHeight="1" x14ac:dyDescent="0.25">
      <c r="C552" s="873" t="str">
        <f t="shared" si="219"/>
        <v>1.5.    Integrate REDD+ planning with other planning procedures?</v>
      </c>
      <c r="D552" s="873"/>
      <c r="E552" s="873"/>
      <c r="F552" s="873"/>
      <c r="G552" s="873"/>
      <c r="H552" s="821"/>
      <c r="I552" s="822"/>
      <c r="J552" s="823"/>
      <c r="K552" s="26"/>
      <c r="L552" s="26"/>
      <c r="N552" s="87"/>
      <c r="O552" s="388" t="s">
        <v>474</v>
      </c>
      <c r="P552" s="570">
        <v>6</v>
      </c>
      <c r="Q552" s="536" t="str">
        <f t="shared" si="217"/>
        <v>1.5.    Integrate REDD+ planning with other planning procedures?</v>
      </c>
      <c r="R552" s="536" t="str">
        <f t="shared" si="218"/>
        <v/>
      </c>
      <c r="S552" s="537" t="str">
        <f t="shared" si="220"/>
        <v/>
      </c>
      <c r="T552" s="536" t="str">
        <f t="shared" si="221"/>
        <v/>
      </c>
      <c r="U552" s="534" t="str">
        <f t="shared" si="222"/>
        <v/>
      </c>
      <c r="V552" s="571" t="str">
        <f t="array" ref="V552">IFERROR((IF(ROWS(V$546:V552)&gt;COUNTA(U:U),"",INDEX(U:U,SMALL(IF(U$546:U$556&lt;&gt;"",ROW(U$546:U$556)),ROWS(V$546:V552))))),"")</f>
        <v/>
      </c>
      <c r="W552" s="36" t="s">
        <v>43</v>
      </c>
    </row>
    <row r="553" spans="3:25" ht="30" hidden="1" customHeight="1" x14ac:dyDescent="0.25">
      <c r="C553" s="873" t="str">
        <f t="shared" si="219"/>
        <v>1.6.    Identify and/or respond to new information on the risks of reversal of REDD+ achievements?</v>
      </c>
      <c r="D553" s="873"/>
      <c r="E553" s="873"/>
      <c r="F553" s="873"/>
      <c r="G553" s="873"/>
      <c r="H553" s="821"/>
      <c r="I553" s="822"/>
      <c r="J553" s="823"/>
      <c r="K553" s="26"/>
      <c r="L553" s="26"/>
      <c r="N553" s="87"/>
      <c r="O553" s="388" t="s">
        <v>475</v>
      </c>
      <c r="P553" s="570">
        <v>7</v>
      </c>
      <c r="Q553" s="536" t="str">
        <f t="shared" si="217"/>
        <v>1.6.    Identify and/or respond to new information on the risks of reversal of REDD+ achievements?</v>
      </c>
      <c r="R553" s="536" t="str">
        <f t="shared" si="218"/>
        <v/>
      </c>
      <c r="S553" s="537" t="str">
        <f t="shared" si="220"/>
        <v/>
      </c>
      <c r="T553" s="536" t="str">
        <f t="shared" si="221"/>
        <v/>
      </c>
      <c r="U553" s="534" t="str">
        <f t="shared" si="222"/>
        <v/>
      </c>
      <c r="V553" s="571" t="str">
        <f t="array" ref="V553">IFERROR((IF(ROWS(V$546:V553)&gt;COUNTA(U:U),"",INDEX(U:U,SMALL(IF(U$546:U$556&lt;&gt;"",ROW(U$546:U$556)),ROWS(V$546:V553))))),"")</f>
        <v/>
      </c>
      <c r="W553" s="36" t="s">
        <v>43</v>
      </c>
    </row>
    <row r="554" spans="3:25" ht="30" hidden="1" customHeight="1" thickBot="1" x14ac:dyDescent="0.3">
      <c r="C554" s="874" t="str">
        <f t="shared" si="219"/>
        <v>1.7.    Enable monitoring of reversals of REDD+ achievements, such as through a National Forest Monitoring System (NFMS)?</v>
      </c>
      <c r="D554" s="875"/>
      <c r="E554" s="875"/>
      <c r="F554" s="875"/>
      <c r="G554" s="876"/>
      <c r="H554" s="863"/>
      <c r="I554" s="864"/>
      <c r="J554" s="865"/>
      <c r="K554" s="26"/>
      <c r="L554" s="26"/>
      <c r="N554" s="87"/>
      <c r="O554" s="388" t="s">
        <v>476</v>
      </c>
      <c r="P554" s="570">
        <v>8</v>
      </c>
      <c r="Q554" s="536" t="str">
        <f t="shared" si="217"/>
        <v>1.7.    Enable monitoring of reversals of REDD+ achievements, such as through a National Forest Monitoring System (NFMS)?</v>
      </c>
      <c r="R554" s="536" t="str">
        <f t="shared" si="218"/>
        <v/>
      </c>
      <c r="S554" s="537" t="str">
        <f t="shared" si="220"/>
        <v/>
      </c>
      <c r="T554" s="536" t="str">
        <f t="shared" si="221"/>
        <v/>
      </c>
      <c r="U554" s="534" t="str">
        <f t="shared" si="222"/>
        <v/>
      </c>
      <c r="V554" s="571" t="str">
        <f t="array" ref="V554">IFERROR((IF(ROWS(V$546:V554)&gt;COUNTA(U:U),"",INDEX(U:U,SMALL(IF(U$546:U$556&lt;&gt;"",ROW(U$546:U$556)),ROWS(V$546:V554))))),"")</f>
        <v/>
      </c>
      <c r="W554" s="36" t="s">
        <v>43</v>
      </c>
    </row>
    <row r="555" spans="3:25" ht="20.100000000000001" hidden="1" customHeight="1" thickBot="1" x14ac:dyDescent="0.3">
      <c r="C555" s="843" t="str">
        <f t="shared" si="219"/>
        <v>2.       How accessible, predictable, equitable are each of these policies?</v>
      </c>
      <c r="D555" s="843"/>
      <c r="E555" s="843"/>
      <c r="F555" s="843"/>
      <c r="G555" s="843"/>
      <c r="H555" s="827"/>
      <c r="I555" s="828"/>
      <c r="J555" s="829"/>
      <c r="K555" s="26"/>
      <c r="L555" s="26"/>
      <c r="N555" s="87"/>
      <c r="O555" s="388" t="s">
        <v>431</v>
      </c>
      <c r="P555" s="570">
        <v>9</v>
      </c>
      <c r="Q555" s="536" t="str">
        <f t="shared" si="217"/>
        <v>2.       How accessible, predictable, equitable are each of these policies?</v>
      </c>
      <c r="R555" s="536" t="str">
        <f t="shared" si="218"/>
        <v/>
      </c>
      <c r="S555" s="537" t="str">
        <f t="shared" si="220"/>
        <v/>
      </c>
      <c r="T555" s="536" t="str">
        <f t="shared" si="221"/>
        <v/>
      </c>
      <c r="U555" s="534" t="str">
        <f t="shared" si="222"/>
        <v/>
      </c>
      <c r="V555" s="571" t="str">
        <f t="array" ref="V555">IFERROR((IF(ROWS(V$546:V555)&gt;COUNTA(U:U),"",INDEX(U:U,SMALL(IF(U$546:U$556&lt;&gt;"",ROW(U$546:U$556)),ROWS(V$546:V555))))),"")</f>
        <v/>
      </c>
      <c r="W555" s="36" t="s">
        <v>43</v>
      </c>
    </row>
    <row r="556" spans="3:25" ht="20.100000000000001" hidden="1" customHeight="1" thickBot="1" x14ac:dyDescent="0.3">
      <c r="C556" s="843" t="str">
        <f t="shared" si="219"/>
        <v>3.       Are there plans to monitor their effective application?</v>
      </c>
      <c r="D556" s="843"/>
      <c r="E556" s="843"/>
      <c r="F556" s="843"/>
      <c r="G556" s="843"/>
      <c r="H556" s="827"/>
      <c r="I556" s="828"/>
      <c r="J556" s="829"/>
      <c r="K556" s="26"/>
      <c r="L556" s="26"/>
      <c r="N556" s="87"/>
      <c r="O556" s="388" t="s">
        <v>183</v>
      </c>
      <c r="P556" s="570">
        <v>10</v>
      </c>
      <c r="Q556" s="536" t="str">
        <f t="shared" si="217"/>
        <v>3.       Are there plans to monitor their effective application?</v>
      </c>
      <c r="R556" s="536" t="str">
        <f t="shared" si="218"/>
        <v/>
      </c>
      <c r="S556" s="537" t="str">
        <f t="shared" si="220"/>
        <v/>
      </c>
      <c r="T556" s="536" t="str">
        <f t="shared" si="221"/>
        <v/>
      </c>
      <c r="U556" s="534" t="str">
        <f t="shared" si="222"/>
        <v/>
      </c>
      <c r="V556" s="571" t="str">
        <f t="array" ref="V556">IFERROR((IF(ROWS(V$546:V556)&gt;COUNTA(U:U),"",INDEX(U:U,SMALL(IF(U$546:U$556&lt;&gt;"",ROW(U$546:U$556)),ROWS(V$546:V556))))),"")</f>
        <v/>
      </c>
      <c r="W556" s="36" t="s">
        <v>43</v>
      </c>
    </row>
    <row r="557" spans="3:25" ht="39.950000000000003" hidden="1" customHeight="1" x14ac:dyDescent="0.25">
      <c r="C557" s="295"/>
      <c r="D557" s="240"/>
      <c r="E557" s="240"/>
      <c r="F557" s="240"/>
      <c r="G557" s="240"/>
      <c r="H557" s="240"/>
      <c r="I557" s="240"/>
      <c r="J557" s="240"/>
      <c r="K557" s="240"/>
      <c r="L557" s="240"/>
      <c r="O557" s="560" t="str">
        <f>$O$58</f>
        <v>Click on the "-" icon on the left to minimize the view.</v>
      </c>
      <c r="T557" s="561"/>
    </row>
    <row r="558" spans="3:25" ht="15" hidden="1" customHeight="1" x14ac:dyDescent="0.25">
      <c r="C558" s="294"/>
      <c r="D558" s="130"/>
      <c r="E558" s="130"/>
      <c r="F558" s="130"/>
      <c r="G558" s="130"/>
      <c r="H558" s="130"/>
      <c r="I558" s="130"/>
      <c r="J558" s="130"/>
      <c r="K558" s="130"/>
      <c r="L558" s="130"/>
      <c r="O558" s="560" t="str">
        <f>$O$59</f>
        <v>Click on the "+" icon on the left to extend the view and go through the guiding questions.</v>
      </c>
    </row>
    <row r="559" spans="3:25" hidden="1" x14ac:dyDescent="0.25">
      <c r="C559" s="64"/>
      <c r="D559" s="64"/>
      <c r="E559" s="64"/>
      <c r="F559" s="64"/>
      <c r="G559" s="64"/>
      <c r="H559" s="64"/>
      <c r="I559" s="64"/>
      <c r="J559" s="64"/>
      <c r="K559" s="64"/>
      <c r="L559" s="64"/>
    </row>
    <row r="560" spans="3:25" hidden="1" x14ac:dyDescent="0.25">
      <c r="C560" s="159"/>
      <c r="D560" s="159"/>
      <c r="E560" s="159"/>
      <c r="F560" s="160"/>
      <c r="G560" s="160"/>
      <c r="H560" s="160"/>
      <c r="I560" s="160"/>
      <c r="J560" s="160"/>
      <c r="K560" s="160"/>
      <c r="L560" s="57"/>
      <c r="O560" s="471"/>
      <c r="P560" s="523"/>
      <c r="Q560" s="540"/>
      <c r="R560" s="540"/>
      <c r="S560" s="540"/>
      <c r="T560" s="540"/>
      <c r="U560" s="540"/>
      <c r="V560" s="540"/>
      <c r="W560" s="309"/>
      <c r="X560" s="325"/>
      <c r="Y560" s="34"/>
    </row>
    <row r="561" spans="3:25" ht="15.75" hidden="1" x14ac:dyDescent="0.25">
      <c r="C561" s="815" t="str">
        <f>O561</f>
        <v>Table 3:  Relevant PLR related to Safeguard (f) - Address risk of reversals.</v>
      </c>
      <c r="D561" s="815"/>
      <c r="E561" s="815"/>
      <c r="F561" s="815"/>
      <c r="G561" s="815"/>
      <c r="H561" s="815"/>
      <c r="I561" s="815"/>
      <c r="J561" s="815"/>
      <c r="O561" s="541" t="str">
        <f>CONCATENATE($O$26,$P$26,$S$18)</f>
        <v>Table 3:  Relevant PLR related to Safeguard (f) - Address risk of reversals.</v>
      </c>
      <c r="P561" s="542"/>
      <c r="Y561" s="34"/>
    </row>
    <row r="562" spans="3:25" hidden="1" x14ac:dyDescent="0.25">
      <c r="L562"/>
    </row>
    <row r="563" spans="3:25" ht="72.75" hidden="1" customHeight="1" x14ac:dyDescent="0.25">
      <c r="O563" s="340">
        <v>0</v>
      </c>
    </row>
    <row r="564" spans="3:25" hidden="1" x14ac:dyDescent="0.25"/>
    <row r="565" spans="3:25" ht="0.95" hidden="1" customHeight="1" x14ac:dyDescent="0.25">
      <c r="C565" s="145"/>
      <c r="D565" s="146" t="str">
        <f>P565</f>
        <v>Description</v>
      </c>
      <c r="E565" s="877" t="str">
        <f>R565</f>
        <v>PLRs relevant to this benefit</v>
      </c>
      <c r="F565" s="877"/>
      <c r="G565" s="161" t="str">
        <f t="shared" ref="G565:I566" si="223">S565</f>
        <v>How does this PLR cover this benefit?</v>
      </c>
      <c r="H565" s="161" t="str">
        <f t="shared" si="223"/>
        <v>How effectively the PLR is being implemented?</v>
      </c>
      <c r="I565" s="161" t="str">
        <f t="shared" si="223"/>
        <v>Conflicting PLRs?</v>
      </c>
      <c r="J565" s="161" t="str">
        <f>V565</f>
        <v>Identified Gaps</v>
      </c>
      <c r="O565" s="562"/>
      <c r="P565" s="563" t="str">
        <f>P$66</f>
        <v>Description</v>
      </c>
      <c r="Q565" s="563" t="str">
        <f t="shared" ref="Q565:U565" si="224">Q$66</f>
        <v>Qty.</v>
      </c>
      <c r="R565" s="563" t="str">
        <f t="shared" si="224"/>
        <v>PLRs relevant to this benefit</v>
      </c>
      <c r="S565" s="563" t="str">
        <f t="shared" si="224"/>
        <v>How does this PLR cover this benefit?</v>
      </c>
      <c r="T565" s="563" t="str">
        <f t="shared" si="224"/>
        <v>How effectively the PLR is being implemented?</v>
      </c>
      <c r="U565" s="563" t="str">
        <f t="shared" si="224"/>
        <v>Conflicting PLRs?</v>
      </c>
      <c r="V565" s="563" t="str">
        <f>V$66</f>
        <v>Identified Gaps</v>
      </c>
    </row>
    <row r="566" spans="3:25" ht="0.95" hidden="1" customHeight="1" x14ac:dyDescent="0.25">
      <c r="C566" s="147" t="str">
        <f>O566</f>
        <v>EXAMPLE</v>
      </c>
      <c r="D566" s="147" t="str">
        <f>P566</f>
        <v/>
      </c>
      <c r="E566" s="147" t="str">
        <f>Q566</f>
        <v/>
      </c>
      <c r="F566" s="147" t="str">
        <f>R566</f>
        <v/>
      </c>
      <c r="G566" s="147" t="str">
        <f t="shared" si="223"/>
        <v/>
      </c>
      <c r="H566" s="147" t="str">
        <f t="shared" si="223"/>
        <v/>
      </c>
      <c r="I566" s="147" t="str">
        <f t="shared" si="223"/>
        <v/>
      </c>
      <c r="J566" s="147" t="str">
        <f>V566</f>
        <v/>
      </c>
      <c r="O566" s="564" t="str">
        <f>$O$67</f>
        <v>EXAMPLE</v>
      </c>
      <c r="P566" s="565" t="s">
        <v>43</v>
      </c>
      <c r="Q566" s="565" t="s">
        <v>43</v>
      </c>
      <c r="R566" s="565" t="s">
        <v>43</v>
      </c>
      <c r="S566" s="565" t="s">
        <v>43</v>
      </c>
      <c r="T566" s="565" t="s">
        <v>43</v>
      </c>
      <c r="U566" s="565" t="s">
        <v>43</v>
      </c>
      <c r="V566" s="565" t="s">
        <v>43</v>
      </c>
    </row>
    <row r="567" spans="3:25" ht="0.95" hidden="1" customHeight="1" x14ac:dyDescent="0.25">
      <c r="C567" s="143" t="str">
        <f>O567</f>
        <v>Benefits</v>
      </c>
      <c r="D567" s="99">
        <f t="shared" ref="D567:D572" si="225">$R591</f>
        <v>0</v>
      </c>
      <c r="E567" s="210"/>
      <c r="F567" s="211"/>
      <c r="G567" s="211"/>
      <c r="H567" s="211"/>
      <c r="I567" s="211"/>
      <c r="J567" s="211"/>
      <c r="O567" s="566" t="str">
        <f>$O$68</f>
        <v>Benefits</v>
      </c>
      <c r="P567" s="548" t="str">
        <f t="shared" ref="P567:P572" si="226">IF(D567=0,"",D567)</f>
        <v/>
      </c>
      <c r="Q567" s="548" t="str">
        <f t="shared" ref="Q567:Q572" si="227">IF(E567=0,"",E567)</f>
        <v/>
      </c>
      <c r="R567" s="548" t="str">
        <f t="shared" ref="R567:R572" si="228">IF(F567=0,"",F567)</f>
        <v/>
      </c>
      <c r="S567" s="548" t="str">
        <f t="shared" ref="S567:S572" si="229">IF(G567=0,"",G567)</f>
        <v/>
      </c>
      <c r="T567" s="548" t="str">
        <f t="shared" ref="T567:T572" si="230">IF(H567=0,"",H567)</f>
        <v/>
      </c>
      <c r="U567" s="548" t="str">
        <f t="shared" ref="U567:U572" si="231">IF(I567=0,"",I567)</f>
        <v/>
      </c>
      <c r="V567" s="548" t="str">
        <f t="shared" ref="V567:V572" si="232">IF(J567=0,"",J567)</f>
        <v/>
      </c>
    </row>
    <row r="568" spans="3:25" ht="0.95" hidden="1" customHeight="1" x14ac:dyDescent="0.25">
      <c r="C568" s="142"/>
      <c r="D568" s="99">
        <f t="shared" si="225"/>
        <v>0</v>
      </c>
      <c r="E568" s="210"/>
      <c r="F568" s="211"/>
      <c r="G568" s="211"/>
      <c r="H568" s="211"/>
      <c r="I568" s="211"/>
      <c r="J568" s="211"/>
      <c r="O568" s="567"/>
      <c r="P568" s="548" t="str">
        <f t="shared" si="226"/>
        <v/>
      </c>
      <c r="Q568" s="548" t="str">
        <f t="shared" si="227"/>
        <v/>
      </c>
      <c r="R568" s="548" t="str">
        <f t="shared" si="228"/>
        <v/>
      </c>
      <c r="S568" s="548" t="str">
        <f t="shared" si="229"/>
        <v/>
      </c>
      <c r="T568" s="548" t="str">
        <f t="shared" si="230"/>
        <v/>
      </c>
      <c r="U568" s="548" t="str">
        <f t="shared" si="231"/>
        <v/>
      </c>
      <c r="V568" s="548" t="str">
        <f t="shared" si="232"/>
        <v/>
      </c>
    </row>
    <row r="569" spans="3:25" ht="0.95" hidden="1" customHeight="1" x14ac:dyDescent="0.25">
      <c r="C569" s="142"/>
      <c r="D569" s="99">
        <f t="shared" si="225"/>
        <v>0</v>
      </c>
      <c r="E569" s="210"/>
      <c r="F569" s="211"/>
      <c r="G569" s="211"/>
      <c r="H569" s="211"/>
      <c r="I569" s="211"/>
      <c r="J569" s="211"/>
      <c r="O569" s="567"/>
      <c r="P569" s="548" t="str">
        <f t="shared" si="226"/>
        <v/>
      </c>
      <c r="Q569" s="548" t="str">
        <f t="shared" si="227"/>
        <v/>
      </c>
      <c r="R569" s="548" t="str">
        <f t="shared" si="228"/>
        <v/>
      </c>
      <c r="S569" s="548" t="str">
        <f t="shared" si="229"/>
        <v/>
      </c>
      <c r="T569" s="548" t="str">
        <f t="shared" si="230"/>
        <v/>
      </c>
      <c r="U569" s="548" t="str">
        <f t="shared" si="231"/>
        <v/>
      </c>
      <c r="V569" s="548" t="str">
        <f t="shared" si="232"/>
        <v/>
      </c>
    </row>
    <row r="570" spans="3:25" ht="0.95" hidden="1" customHeight="1" x14ac:dyDescent="0.25">
      <c r="C570" s="142"/>
      <c r="D570" s="99">
        <f t="shared" si="225"/>
        <v>0</v>
      </c>
      <c r="E570" s="210"/>
      <c r="F570" s="211"/>
      <c r="G570" s="211"/>
      <c r="H570" s="211"/>
      <c r="I570" s="211"/>
      <c r="J570" s="211"/>
      <c r="O570" s="567"/>
      <c r="P570" s="548" t="str">
        <f t="shared" si="226"/>
        <v/>
      </c>
      <c r="Q570" s="548" t="str">
        <f t="shared" si="227"/>
        <v/>
      </c>
      <c r="R570" s="548" t="str">
        <f t="shared" si="228"/>
        <v/>
      </c>
      <c r="S570" s="548" t="str">
        <f t="shared" si="229"/>
        <v/>
      </c>
      <c r="T570" s="548" t="str">
        <f t="shared" si="230"/>
        <v/>
      </c>
      <c r="U570" s="548" t="str">
        <f t="shared" si="231"/>
        <v/>
      </c>
      <c r="V570" s="548" t="str">
        <f t="shared" si="232"/>
        <v/>
      </c>
    </row>
    <row r="571" spans="3:25" ht="0.95" hidden="1" customHeight="1" x14ac:dyDescent="0.25">
      <c r="C571" s="142"/>
      <c r="D571" s="99">
        <f t="shared" si="225"/>
        <v>0</v>
      </c>
      <c r="E571" s="210"/>
      <c r="F571" s="211"/>
      <c r="G571" s="211"/>
      <c r="H571" s="211"/>
      <c r="I571" s="211"/>
      <c r="J571" s="211"/>
      <c r="O571" s="567"/>
      <c r="P571" s="548" t="str">
        <f t="shared" si="226"/>
        <v/>
      </c>
      <c r="Q571" s="548" t="str">
        <f t="shared" si="227"/>
        <v/>
      </c>
      <c r="R571" s="548" t="str">
        <f t="shared" si="228"/>
        <v/>
      </c>
      <c r="S571" s="548" t="str">
        <f t="shared" si="229"/>
        <v/>
      </c>
      <c r="T571" s="548" t="str">
        <f t="shared" si="230"/>
        <v/>
      </c>
      <c r="U571" s="548" t="str">
        <f t="shared" si="231"/>
        <v/>
      </c>
      <c r="V571" s="548" t="str">
        <f t="shared" si="232"/>
        <v/>
      </c>
    </row>
    <row r="572" spans="3:25" ht="0.95" hidden="1" customHeight="1" x14ac:dyDescent="0.25">
      <c r="C572" s="144"/>
      <c r="D572" s="99">
        <f t="shared" si="225"/>
        <v>0</v>
      </c>
      <c r="E572" s="212"/>
      <c r="F572" s="211"/>
      <c r="G572" s="211"/>
      <c r="H572" s="211"/>
      <c r="I572" s="211"/>
      <c r="J572" s="211"/>
      <c r="O572" s="568"/>
      <c r="P572" s="548" t="str">
        <f t="shared" si="226"/>
        <v/>
      </c>
      <c r="Q572" s="548" t="str">
        <f t="shared" si="227"/>
        <v/>
      </c>
      <c r="R572" s="548" t="str">
        <f t="shared" si="228"/>
        <v/>
      </c>
      <c r="S572" s="548" t="str">
        <f t="shared" si="229"/>
        <v/>
      </c>
      <c r="T572" s="548" t="str">
        <f t="shared" si="230"/>
        <v/>
      </c>
      <c r="U572" s="548" t="str">
        <f t="shared" si="231"/>
        <v/>
      </c>
      <c r="V572" s="548" t="str">
        <f t="shared" si="232"/>
        <v/>
      </c>
    </row>
    <row r="573" spans="3:25" ht="24" hidden="1" x14ac:dyDescent="0.25">
      <c r="C573" s="145"/>
      <c r="D573" s="146" t="str">
        <f>P573</f>
        <v>Description</v>
      </c>
      <c r="E573" s="146" t="str">
        <f>Q573</f>
        <v>Qty.</v>
      </c>
      <c r="F573" s="161" t="str">
        <f t="shared" ref="F573:I574" si="233">R573</f>
        <v>PLRs relevant to this risk</v>
      </c>
      <c r="G573" s="161" t="str">
        <f t="shared" si="233"/>
        <v>How does this PLR cover this risk?</v>
      </c>
      <c r="H573" s="161" t="str">
        <f t="shared" si="233"/>
        <v>How effectively the PLR is being implemented?</v>
      </c>
      <c r="I573" s="161" t="str">
        <f t="shared" si="233"/>
        <v>Conflicting PLRs?</v>
      </c>
      <c r="J573" s="161" t="str">
        <f>V573</f>
        <v>Identified Gaps</v>
      </c>
      <c r="O573" s="562"/>
      <c r="P573" s="563" t="str">
        <f t="shared" ref="P573:U573" si="234">P$77</f>
        <v>Description</v>
      </c>
      <c r="Q573" s="563" t="str">
        <f t="shared" si="234"/>
        <v>Qty.</v>
      </c>
      <c r="R573" s="563" t="str">
        <f t="shared" si="234"/>
        <v>PLRs relevant to this risk</v>
      </c>
      <c r="S573" s="563" t="str">
        <f t="shared" si="234"/>
        <v>How does this PLR cover this risk?</v>
      </c>
      <c r="T573" s="563" t="str">
        <f t="shared" si="234"/>
        <v>How effectively the PLR is being implemented?</v>
      </c>
      <c r="U573" s="563" t="str">
        <f t="shared" si="234"/>
        <v>Conflicting PLRs?</v>
      </c>
      <c r="V573" s="563" t="str">
        <f>V$77</f>
        <v>Identified Gaps</v>
      </c>
    </row>
    <row r="574" spans="3:25" ht="76.5" hidden="1" customHeight="1" x14ac:dyDescent="0.25">
      <c r="C574" s="235" t="str">
        <f>O574</f>
        <v>EXAMPLE</v>
      </c>
      <c r="D574" s="235" t="str">
        <f>P574</f>
        <v>Fire from agricultural burning spreads into the new forest, leading to the reversal of carbon sequestration, and may also impair future sequestration potential.</v>
      </c>
      <c r="E574" s="235">
        <f>Q574</f>
        <v>1</v>
      </c>
      <c r="F574" s="235" t="str">
        <f t="shared" si="233"/>
        <v>Regulation on controlled burning.</v>
      </c>
      <c r="G574" s="235" t="str">
        <f t="shared" si="233"/>
        <v>Identifies conditions under which burning is acceptable, e.g. weather.</v>
      </c>
      <c r="H574" s="235" t="str">
        <f t="shared" si="233"/>
        <v>Ineffective implementation due to lack of enforcement / incentives.</v>
      </c>
      <c r="I574" s="235" t="str">
        <f t="shared" si="233"/>
        <v>No.</v>
      </c>
      <c r="J574" s="235" t="str">
        <f>V574</f>
        <v>Implementation gap.</v>
      </c>
      <c r="O574" s="564" t="str">
        <f>$O$78</f>
        <v>EXAMPLE</v>
      </c>
      <c r="P574" s="565" t="s">
        <v>168</v>
      </c>
      <c r="Q574" s="565">
        <v>1</v>
      </c>
      <c r="R574" s="565" t="s">
        <v>339</v>
      </c>
      <c r="S574" s="565" t="s">
        <v>144</v>
      </c>
      <c r="T574" s="565" t="s">
        <v>145</v>
      </c>
      <c r="U574" s="565" t="s">
        <v>143</v>
      </c>
      <c r="V574" s="565" t="s">
        <v>146</v>
      </c>
    </row>
    <row r="575" spans="3:25" hidden="1" x14ac:dyDescent="0.25">
      <c r="C575" s="217" t="str">
        <f>O575</f>
        <v>Risks</v>
      </c>
      <c r="D575" s="576"/>
      <c r="E575" s="230"/>
      <c r="F575" s="230"/>
      <c r="G575" s="230"/>
      <c r="H575" s="230"/>
      <c r="I575" s="230"/>
      <c r="J575" s="230"/>
      <c r="O575" s="566" t="str">
        <f>$O$79</f>
        <v>Risks</v>
      </c>
      <c r="P575" s="548" t="str">
        <f t="shared" ref="P575:P580" si="235">IF(D575=0,"",D575)</f>
        <v/>
      </c>
      <c r="Q575" s="548" t="str">
        <f t="shared" ref="Q575:Q580" si="236">IF(E575=0,"",E575)</f>
        <v/>
      </c>
      <c r="R575" s="548" t="str">
        <f t="shared" ref="R575:R580" si="237">IF(F575=0,"",F575)</f>
        <v/>
      </c>
      <c r="S575" s="548" t="str">
        <f t="shared" ref="S575:S580" si="238">IF(G575=0,"",G575)</f>
        <v/>
      </c>
      <c r="T575" s="548" t="str">
        <f t="shared" ref="T575:T580" si="239">IF(H575=0,"",H575)</f>
        <v/>
      </c>
      <c r="U575" s="548" t="str">
        <f t="shared" ref="U575:U580" si="240">IF(I575=0,"",I575)</f>
        <v/>
      </c>
      <c r="V575" s="548" t="str">
        <f t="shared" ref="V575:V584" si="241">IF(J575=0,"",J575)</f>
        <v/>
      </c>
    </row>
    <row r="576" spans="3:25" hidden="1" x14ac:dyDescent="0.25">
      <c r="C576" s="142"/>
      <c r="D576" s="576"/>
      <c r="E576" s="230"/>
      <c r="F576" s="230"/>
      <c r="G576" s="230"/>
      <c r="H576" s="230"/>
      <c r="I576" s="230"/>
      <c r="J576" s="230"/>
      <c r="O576" s="567"/>
      <c r="P576" s="548" t="str">
        <f t="shared" si="235"/>
        <v/>
      </c>
      <c r="Q576" s="548" t="str">
        <f t="shared" si="236"/>
        <v/>
      </c>
      <c r="R576" s="548" t="str">
        <f t="shared" si="237"/>
        <v/>
      </c>
      <c r="S576" s="548" t="str">
        <f t="shared" si="238"/>
        <v/>
      </c>
      <c r="T576" s="548" t="str">
        <f t="shared" si="239"/>
        <v/>
      </c>
      <c r="U576" s="548" t="str">
        <f t="shared" si="240"/>
        <v/>
      </c>
      <c r="V576" s="548" t="str">
        <f t="shared" si="241"/>
        <v/>
      </c>
    </row>
    <row r="577" spans="3:25" hidden="1" x14ac:dyDescent="0.25">
      <c r="C577" s="142"/>
      <c r="D577" s="576"/>
      <c r="E577" s="230"/>
      <c r="F577" s="230"/>
      <c r="G577" s="230"/>
      <c r="H577" s="230"/>
      <c r="I577" s="230"/>
      <c r="J577" s="230"/>
      <c r="O577" s="567"/>
      <c r="P577" s="548" t="str">
        <f t="shared" si="235"/>
        <v/>
      </c>
      <c r="Q577" s="548" t="str">
        <f t="shared" si="236"/>
        <v/>
      </c>
      <c r="R577" s="548" t="str">
        <f t="shared" si="237"/>
        <v/>
      </c>
      <c r="S577" s="548" t="str">
        <f t="shared" si="238"/>
        <v/>
      </c>
      <c r="T577" s="548" t="str">
        <f t="shared" si="239"/>
        <v/>
      </c>
      <c r="U577" s="548" t="str">
        <f t="shared" si="240"/>
        <v/>
      </c>
      <c r="V577" s="548" t="str">
        <f t="shared" si="241"/>
        <v/>
      </c>
    </row>
    <row r="578" spans="3:25" hidden="1" x14ac:dyDescent="0.25">
      <c r="C578" s="142"/>
      <c r="D578" s="576"/>
      <c r="E578" s="230"/>
      <c r="F578" s="230"/>
      <c r="G578" s="230"/>
      <c r="H578" s="230"/>
      <c r="I578" s="230"/>
      <c r="J578" s="230"/>
      <c r="O578" s="567"/>
      <c r="P578" s="548" t="str">
        <f t="shared" si="235"/>
        <v/>
      </c>
      <c r="Q578" s="548" t="str">
        <f t="shared" si="236"/>
        <v/>
      </c>
      <c r="R578" s="548" t="str">
        <f t="shared" si="237"/>
        <v/>
      </c>
      <c r="S578" s="548" t="str">
        <f t="shared" si="238"/>
        <v/>
      </c>
      <c r="T578" s="548" t="str">
        <f t="shared" si="239"/>
        <v/>
      </c>
      <c r="U578" s="548" t="str">
        <f t="shared" si="240"/>
        <v/>
      </c>
      <c r="V578" s="548" t="str">
        <f t="shared" si="241"/>
        <v/>
      </c>
    </row>
    <row r="579" spans="3:25" hidden="1" x14ac:dyDescent="0.25">
      <c r="C579" s="142"/>
      <c r="D579" s="576"/>
      <c r="E579" s="230"/>
      <c r="F579" s="230"/>
      <c r="G579" s="230"/>
      <c r="H579" s="230"/>
      <c r="I579" s="230"/>
      <c r="J579" s="230"/>
      <c r="O579" s="567"/>
      <c r="P579" s="548" t="str">
        <f t="shared" si="235"/>
        <v/>
      </c>
      <c r="Q579" s="548" t="str">
        <f t="shared" si="236"/>
        <v/>
      </c>
      <c r="R579" s="548" t="str">
        <f t="shared" si="237"/>
        <v/>
      </c>
      <c r="S579" s="548" t="str">
        <f t="shared" si="238"/>
        <v/>
      </c>
      <c r="T579" s="548" t="str">
        <f t="shared" si="239"/>
        <v/>
      </c>
      <c r="U579" s="548" t="str">
        <f t="shared" si="240"/>
        <v/>
      </c>
      <c r="V579" s="548" t="str">
        <f t="shared" si="241"/>
        <v/>
      </c>
    </row>
    <row r="580" spans="3:25" hidden="1" x14ac:dyDescent="0.25">
      <c r="C580" s="142"/>
      <c r="D580" s="576"/>
      <c r="E580" s="230"/>
      <c r="F580" s="230"/>
      <c r="G580" s="230"/>
      <c r="H580" s="230"/>
      <c r="I580" s="230"/>
      <c r="J580" s="230"/>
      <c r="O580" s="567"/>
      <c r="P580" s="548" t="str">
        <f t="shared" si="235"/>
        <v/>
      </c>
      <c r="Q580" s="548" t="str">
        <f t="shared" si="236"/>
        <v/>
      </c>
      <c r="R580" s="548" t="str">
        <f t="shared" si="237"/>
        <v/>
      </c>
      <c r="S580" s="548" t="str">
        <f t="shared" si="238"/>
        <v/>
      </c>
      <c r="T580" s="548" t="str">
        <f t="shared" si="239"/>
        <v/>
      </c>
      <c r="U580" s="548" t="str">
        <f t="shared" si="240"/>
        <v/>
      </c>
      <c r="V580" s="548" t="str">
        <f t="shared" si="241"/>
        <v/>
      </c>
    </row>
    <row r="581" spans="3:25" hidden="1" x14ac:dyDescent="0.25">
      <c r="C581" s="142"/>
      <c r="D581" s="576"/>
      <c r="E581" s="230"/>
      <c r="F581" s="230"/>
      <c r="G581" s="230"/>
      <c r="H581" s="230"/>
      <c r="I581" s="230"/>
      <c r="J581" s="230"/>
      <c r="O581" s="567"/>
      <c r="P581" s="548" t="str">
        <f t="shared" ref="P581:U584" si="242">IF(D581=0,"",D581)</f>
        <v/>
      </c>
      <c r="Q581" s="548" t="str">
        <f t="shared" si="242"/>
        <v/>
      </c>
      <c r="R581" s="548" t="str">
        <f t="shared" si="242"/>
        <v/>
      </c>
      <c r="S581" s="548" t="str">
        <f t="shared" si="242"/>
        <v/>
      </c>
      <c r="T581" s="548" t="str">
        <f t="shared" si="242"/>
        <v/>
      </c>
      <c r="U581" s="548" t="str">
        <f t="shared" si="242"/>
        <v/>
      </c>
      <c r="V581" s="548" t="str">
        <f t="shared" si="241"/>
        <v/>
      </c>
    </row>
    <row r="582" spans="3:25" hidden="1" x14ac:dyDescent="0.25">
      <c r="C582" s="142"/>
      <c r="D582" s="576"/>
      <c r="E582" s="230"/>
      <c r="F582" s="230"/>
      <c r="G582" s="230"/>
      <c r="H582" s="230"/>
      <c r="I582" s="230"/>
      <c r="J582" s="230"/>
      <c r="O582" s="567"/>
      <c r="P582" s="548" t="str">
        <f t="shared" si="242"/>
        <v/>
      </c>
      <c r="Q582" s="548" t="str">
        <f t="shared" si="242"/>
        <v/>
      </c>
      <c r="R582" s="548" t="str">
        <f t="shared" si="242"/>
        <v/>
      </c>
      <c r="S582" s="548" t="str">
        <f t="shared" si="242"/>
        <v/>
      </c>
      <c r="T582" s="548" t="str">
        <f t="shared" si="242"/>
        <v/>
      </c>
      <c r="U582" s="548" t="str">
        <f t="shared" si="242"/>
        <v/>
      </c>
      <c r="V582" s="548" t="str">
        <f t="shared" si="241"/>
        <v/>
      </c>
    </row>
    <row r="583" spans="3:25" hidden="1" x14ac:dyDescent="0.25">
      <c r="C583" s="142"/>
      <c r="D583" s="576"/>
      <c r="E583" s="230"/>
      <c r="F583" s="230"/>
      <c r="G583" s="230"/>
      <c r="H583" s="230"/>
      <c r="I583" s="230"/>
      <c r="J583" s="230"/>
      <c r="O583" s="567"/>
      <c r="P583" s="548" t="str">
        <f t="shared" si="242"/>
        <v/>
      </c>
      <c r="Q583" s="548" t="str">
        <f t="shared" si="242"/>
        <v/>
      </c>
      <c r="R583" s="548" t="str">
        <f t="shared" si="242"/>
        <v/>
      </c>
      <c r="S583" s="548" t="str">
        <f t="shared" si="242"/>
        <v/>
      </c>
      <c r="T583" s="548" t="str">
        <f t="shared" si="242"/>
        <v/>
      </c>
      <c r="U583" s="548" t="str">
        <f t="shared" si="242"/>
        <v/>
      </c>
      <c r="V583" s="548" t="str">
        <f t="shared" si="241"/>
        <v/>
      </c>
    </row>
    <row r="584" spans="3:25" ht="15.75" hidden="1" thickBot="1" x14ac:dyDescent="0.3">
      <c r="C584" s="218"/>
      <c r="D584" s="577"/>
      <c r="E584" s="140"/>
      <c r="F584" s="230"/>
      <c r="G584" s="230"/>
      <c r="H584" s="230"/>
      <c r="I584" s="230"/>
      <c r="J584" s="230"/>
      <c r="O584" s="568"/>
      <c r="P584" s="548" t="str">
        <f t="shared" si="242"/>
        <v/>
      </c>
      <c r="Q584" s="548" t="str">
        <f t="shared" si="242"/>
        <v/>
      </c>
      <c r="R584" s="548" t="str">
        <f t="shared" si="242"/>
        <v/>
      </c>
      <c r="S584" s="548" t="str">
        <f t="shared" si="242"/>
        <v/>
      </c>
      <c r="T584" s="548" t="str">
        <f t="shared" si="242"/>
        <v/>
      </c>
      <c r="U584" s="548" t="str">
        <f t="shared" si="242"/>
        <v/>
      </c>
      <c r="V584" s="548" t="str">
        <f t="shared" si="241"/>
        <v/>
      </c>
    </row>
    <row r="585" spans="3:25" ht="99.95" hidden="1" customHeight="1" thickTop="1" x14ac:dyDescent="0.25">
      <c r="C585" s="816" t="str">
        <f>O585</f>
        <v>Overall PLR coverage/gaps of safeguard:</v>
      </c>
      <c r="D585" s="817"/>
      <c r="E585" s="817"/>
      <c r="F585" s="813"/>
      <c r="G585" s="813"/>
      <c r="H585" s="813"/>
      <c r="I585" s="813"/>
      <c r="J585" s="814"/>
      <c r="O585" s="790" t="str">
        <f>$O$89</f>
        <v>Overall PLR coverage/gaps of safeguard:</v>
      </c>
      <c r="P585" s="790"/>
      <c r="Q585" s="786" t="str">
        <f>IF(F585=0," ",F585)</f>
        <v xml:space="preserve"> </v>
      </c>
      <c r="R585" s="787"/>
      <c r="S585" s="787"/>
      <c r="T585" s="787"/>
      <c r="U585" s="787"/>
      <c r="V585" s="788"/>
    </row>
    <row r="586" spans="3:25" hidden="1" x14ac:dyDescent="0.25"/>
    <row r="587" spans="3:25" ht="39.75" hidden="1" customHeight="1" x14ac:dyDescent="0.25"/>
    <row r="588" spans="3:25" hidden="1" x14ac:dyDescent="0.25"/>
    <row r="589" spans="3:25" ht="0.95" hidden="1" customHeight="1" x14ac:dyDescent="0.25">
      <c r="P589" s="569" t="str">
        <f>P$93</f>
        <v>From Module 2</v>
      </c>
      <c r="Q589" s="569" t="str">
        <f>Q$93</f>
        <v>From Module 2</v>
      </c>
    </row>
    <row r="590" spans="3:25" ht="0.95" hidden="1" customHeight="1" x14ac:dyDescent="0.25">
      <c r="C590" s="58"/>
      <c r="D590" s="58"/>
      <c r="E590" s="58"/>
      <c r="F590" s="59"/>
      <c r="G590" s="59"/>
      <c r="H590" s="59"/>
      <c r="I590" s="59"/>
      <c r="J590" s="59"/>
      <c r="O590" s="553"/>
      <c r="P590" s="442" t="str">
        <f>P$94</f>
        <v>All Benefits</v>
      </c>
      <c r="Q590" s="442" t="str">
        <f>Q$94</f>
        <v>Potential Prioritized Benefits</v>
      </c>
      <c r="S590" s="555"/>
      <c r="T590" s="555"/>
      <c r="U590" s="555"/>
      <c r="V590" s="555"/>
      <c r="W590" s="59"/>
      <c r="X590" s="59"/>
    </row>
    <row r="591" spans="3:25" ht="0.95" hidden="1" customHeight="1" x14ac:dyDescent="0.25">
      <c r="C591" s="67"/>
      <c r="D591" s="67"/>
      <c r="E591" s="67"/>
      <c r="L591"/>
      <c r="O591" s="53"/>
      <c r="P591" s="556" t="str">
        <f>'Module 2'!$AM565</f>
        <v/>
      </c>
      <c r="Q591" s="556" t="str">
        <f>'Module 2'!$AV565</f>
        <v/>
      </c>
    </row>
    <row r="592" spans="3:25" s="48" customFormat="1" ht="0.95" hidden="1" customHeight="1" x14ac:dyDescent="0.25">
      <c r="O592" s="53"/>
      <c r="P592" s="556" t="str">
        <f>'Module 2'!$AM566</f>
        <v/>
      </c>
      <c r="Q592" s="556" t="str">
        <f>'Module 2'!$AV566</f>
        <v/>
      </c>
      <c r="R592" s="52"/>
      <c r="S592" s="52"/>
      <c r="T592" s="52"/>
      <c r="U592" s="52"/>
      <c r="V592" s="52"/>
      <c r="W592"/>
      <c r="X592" s="112"/>
      <c r="Y592"/>
    </row>
    <row r="593" spans="3:25" s="48" customFormat="1" ht="0.95" hidden="1" customHeight="1" x14ac:dyDescent="0.25">
      <c r="I593" s="49"/>
      <c r="J593" s="49"/>
      <c r="O593" s="53"/>
      <c r="P593" s="556" t="str">
        <f>'Module 2'!$AM567</f>
        <v/>
      </c>
      <c r="Q593" s="556" t="str">
        <f>'Module 2'!$AV567</f>
        <v/>
      </c>
      <c r="R593" s="52"/>
      <c r="S593" s="52"/>
      <c r="T593" s="52"/>
      <c r="U593" s="52"/>
      <c r="V593" s="52"/>
      <c r="W593"/>
      <c r="X593" s="112"/>
      <c r="Y593"/>
    </row>
    <row r="594" spans="3:25" s="48" customFormat="1" ht="0.95" hidden="1" customHeight="1" x14ac:dyDescent="0.25">
      <c r="O594" s="53"/>
      <c r="P594" s="556" t="str">
        <f>'Module 2'!$AM568</f>
        <v/>
      </c>
      <c r="Q594" s="556" t="str">
        <f>'Module 2'!$AV568</f>
        <v/>
      </c>
      <c r="R594" s="52"/>
      <c r="S594" s="52"/>
      <c r="T594" s="52"/>
      <c r="U594" s="52"/>
      <c r="V594" s="52"/>
      <c r="W594"/>
      <c r="X594" s="112"/>
      <c r="Y594"/>
    </row>
    <row r="595" spans="3:25" ht="0.95" hidden="1" customHeight="1" x14ac:dyDescent="0.25">
      <c r="N595" s="48"/>
      <c r="O595" s="53"/>
      <c r="P595" s="556" t="str">
        <f>'Module 2'!$AM569</f>
        <v/>
      </c>
      <c r="Q595" s="556" t="str">
        <f>'Module 2'!$AV569</f>
        <v/>
      </c>
    </row>
    <row r="596" spans="3:25" ht="0.95" hidden="1" customHeight="1" x14ac:dyDescent="0.25">
      <c r="C596" s="67"/>
      <c r="D596" s="67"/>
      <c r="E596" s="67"/>
      <c r="N596" s="48"/>
      <c r="O596" s="53"/>
      <c r="P596" s="556" t="str">
        <f>'Module 2'!$AM570</f>
        <v/>
      </c>
      <c r="Q596" s="556" t="str">
        <f>'Module 2'!$AV570</f>
        <v/>
      </c>
    </row>
    <row r="597" spans="3:25" hidden="1" x14ac:dyDescent="0.25">
      <c r="C597" s="48"/>
      <c r="D597" s="48"/>
      <c r="E597" s="48"/>
      <c r="F597" s="48"/>
      <c r="G597" s="48"/>
      <c r="H597" s="48"/>
      <c r="M597" s="105"/>
      <c r="N597" s="48"/>
      <c r="O597" s="53"/>
      <c r="P597" s="569" t="str">
        <f>P$104</f>
        <v>From Module 2</v>
      </c>
      <c r="Q597" s="569" t="str">
        <f>Q$104</f>
        <v>From Module 2</v>
      </c>
    </row>
    <row r="598" spans="3:25" hidden="1" x14ac:dyDescent="0.25">
      <c r="C598" s="48"/>
      <c r="D598" s="48"/>
      <c r="E598" s="48"/>
      <c r="F598" s="48"/>
      <c r="G598" s="48"/>
      <c r="H598" s="48"/>
      <c r="I598" s="48"/>
      <c r="J598" s="36"/>
      <c r="N598" s="48"/>
      <c r="O598" s="53"/>
      <c r="P598" s="442" t="str">
        <f>P$105</f>
        <v>All Risks</v>
      </c>
      <c r="Q598" s="442" t="str">
        <f>Q$105</f>
        <v>Potential Prioritized Risks</v>
      </c>
    </row>
    <row r="599" spans="3:25" hidden="1" x14ac:dyDescent="0.25">
      <c r="C599" s="48"/>
      <c r="D599" s="48"/>
      <c r="E599" s="48"/>
      <c r="F599" s="48"/>
      <c r="G599" s="48"/>
      <c r="H599" s="48"/>
      <c r="N599" s="48"/>
      <c r="O599" s="53">
        <f t="shared" ref="O599:O608" si="243">O598+1</f>
        <v>1</v>
      </c>
      <c r="P599" s="556" t="str">
        <f>'Module 2'!$AM573</f>
        <v/>
      </c>
      <c r="Q599" s="556" t="str">
        <f>'Module 2'!$AV573</f>
        <v/>
      </c>
    </row>
    <row r="600" spans="3:25" hidden="1" x14ac:dyDescent="0.25">
      <c r="N600" s="48"/>
      <c r="O600" s="53">
        <f t="shared" si="243"/>
        <v>2</v>
      </c>
      <c r="P600" s="556" t="str">
        <f>'Module 2'!$AM574</f>
        <v/>
      </c>
      <c r="Q600" s="556" t="str">
        <f>'Module 2'!$AV574</f>
        <v/>
      </c>
    </row>
    <row r="601" spans="3:25" hidden="1" x14ac:dyDescent="0.25">
      <c r="G601" s="67"/>
      <c r="H601" s="67"/>
      <c r="N601" s="48"/>
      <c r="O601" s="53">
        <f t="shared" si="243"/>
        <v>3</v>
      </c>
      <c r="P601" s="556" t="str">
        <f>'Module 2'!$AM575</f>
        <v/>
      </c>
      <c r="Q601" s="556" t="str">
        <f>'Module 2'!$AV575</f>
        <v/>
      </c>
    </row>
    <row r="602" spans="3:25" hidden="1" x14ac:dyDescent="0.25">
      <c r="C602" s="66"/>
      <c r="D602" s="66"/>
      <c r="E602" s="66"/>
      <c r="N602" s="48"/>
      <c r="O602" s="53">
        <f t="shared" si="243"/>
        <v>4</v>
      </c>
      <c r="P602" s="556" t="str">
        <f>'Module 2'!$AM576</f>
        <v/>
      </c>
      <c r="Q602" s="556" t="str">
        <f>'Module 2'!$AV576</f>
        <v/>
      </c>
    </row>
    <row r="603" spans="3:25" hidden="1" x14ac:dyDescent="0.25">
      <c r="C603" s="66"/>
      <c r="E603" s="67"/>
      <c r="N603" s="48"/>
      <c r="O603" s="53">
        <f t="shared" si="243"/>
        <v>5</v>
      </c>
      <c r="P603" s="556" t="str">
        <f>'Module 2'!$AM577</f>
        <v/>
      </c>
      <c r="Q603" s="556" t="str">
        <f>'Module 2'!$AV577</f>
        <v/>
      </c>
    </row>
    <row r="604" spans="3:25" hidden="1" x14ac:dyDescent="0.25">
      <c r="C604" s="66"/>
      <c r="E604" s="103"/>
      <c r="N604" s="48"/>
      <c r="O604" s="53">
        <f t="shared" si="243"/>
        <v>6</v>
      </c>
      <c r="P604" s="556" t="str">
        <f>'Module 2'!$AM578</f>
        <v/>
      </c>
      <c r="Q604" s="556" t="str">
        <f>'Module 2'!$AV578</f>
        <v/>
      </c>
    </row>
    <row r="605" spans="3:25" hidden="1" x14ac:dyDescent="0.25">
      <c r="C605" s="66"/>
      <c r="E605" s="103"/>
      <c r="N605" s="48"/>
      <c r="O605" s="53">
        <f t="shared" si="243"/>
        <v>7</v>
      </c>
      <c r="P605" s="556" t="str">
        <f>'Module 2'!$AM579</f>
        <v/>
      </c>
      <c r="Q605" s="556" t="str">
        <f>'Module 2'!$AV579</f>
        <v/>
      </c>
    </row>
    <row r="606" spans="3:25" hidden="1" x14ac:dyDescent="0.25">
      <c r="C606" s="66"/>
      <c r="E606" s="103"/>
      <c r="N606" s="48"/>
      <c r="O606" s="53">
        <f t="shared" si="243"/>
        <v>8</v>
      </c>
      <c r="P606" s="556" t="str">
        <f>'Module 2'!$AM580</f>
        <v/>
      </c>
      <c r="Q606" s="556" t="str">
        <f>'Module 2'!$AV580</f>
        <v/>
      </c>
    </row>
    <row r="607" spans="3:25" hidden="1" x14ac:dyDescent="0.25">
      <c r="C607" s="66"/>
      <c r="E607" s="103"/>
      <c r="N607" s="48"/>
      <c r="O607" s="53">
        <f t="shared" si="243"/>
        <v>9</v>
      </c>
      <c r="P607" s="556" t="str">
        <f>'Module 2'!$AM581</f>
        <v/>
      </c>
      <c r="Q607" s="556" t="str">
        <f>'Module 2'!$AV581</f>
        <v/>
      </c>
    </row>
    <row r="608" spans="3:25" hidden="1" x14ac:dyDescent="0.25">
      <c r="C608" s="66"/>
      <c r="E608" s="103"/>
      <c r="N608" s="48"/>
      <c r="O608" s="53">
        <f t="shared" si="243"/>
        <v>10</v>
      </c>
      <c r="P608" s="556" t="str">
        <f>'Module 2'!$AM582</f>
        <v/>
      </c>
      <c r="Q608" s="556" t="str">
        <f>'Module 2'!$AV582</f>
        <v/>
      </c>
    </row>
    <row r="609" spans="3:25" hidden="1" x14ac:dyDescent="0.25">
      <c r="C609" s="66"/>
      <c r="E609" s="103"/>
    </row>
    <row r="610" spans="3:25" hidden="1" x14ac:dyDescent="0.25"/>
    <row r="611" spans="3:25" hidden="1" x14ac:dyDescent="0.25"/>
    <row r="612" spans="3:25" hidden="1" x14ac:dyDescent="0.25"/>
    <row r="613" spans="3:25" hidden="1" x14ac:dyDescent="0.25"/>
    <row r="614" spans="3:25" hidden="1" x14ac:dyDescent="0.25"/>
    <row r="615" spans="3:25" hidden="1" x14ac:dyDescent="0.25"/>
    <row r="616" spans="3:25" hidden="1" x14ac:dyDescent="0.25"/>
    <row r="617" spans="3:25" hidden="1" x14ac:dyDescent="0.25"/>
    <row r="618" spans="3:25" hidden="1" x14ac:dyDescent="0.25">
      <c r="C618" s="66"/>
      <c r="D618" s="66"/>
      <c r="E618" s="66"/>
      <c r="F618" s="56"/>
      <c r="G618" s="56"/>
      <c r="H618" s="56"/>
    </row>
    <row r="619" spans="3:25" ht="25.5" hidden="1" customHeight="1" x14ac:dyDescent="0.35">
      <c r="C619" s="799" t="str">
        <f>O619</f>
        <v>Safeguard (g) - Actions to reduce displacement of emissions.</v>
      </c>
      <c r="D619" s="799"/>
      <c r="E619" s="799"/>
      <c r="F619" s="799"/>
      <c r="G619" s="799"/>
      <c r="H619" s="799"/>
      <c r="I619" s="799"/>
      <c r="J619" s="799"/>
      <c r="L619"/>
      <c r="N619" s="86" t="s">
        <v>43</v>
      </c>
      <c r="O619" s="785" t="str">
        <f>CONCATENATE($P$19," - ",$Q$19)</f>
        <v>Safeguard (g) - Actions to reduce displacement of emissions.</v>
      </c>
      <c r="P619" s="785"/>
      <c r="Q619" s="785"/>
      <c r="R619" s="785"/>
      <c r="S619" s="785"/>
      <c r="T619" s="785"/>
      <c r="U619" s="785"/>
      <c r="V619" s="785"/>
      <c r="W619" s="322"/>
      <c r="X619" s="322"/>
      <c r="Y619" s="322"/>
    </row>
    <row r="620" spans="3:25" hidden="1" x14ac:dyDescent="0.25"/>
    <row r="621" spans="3:25" ht="0.95" hidden="1" customHeight="1" x14ac:dyDescent="0.3">
      <c r="C621" s="7"/>
      <c r="D621" s="7"/>
      <c r="E621" s="7"/>
      <c r="F621" s="159"/>
      <c r="G621" s="159"/>
      <c r="H621" s="159"/>
      <c r="I621" s="159"/>
      <c r="J621" s="159"/>
      <c r="N621" s="7"/>
      <c r="O621" s="558" t="str">
        <f>$O$32</f>
        <v>How to use</v>
      </c>
      <c r="P621" s="523"/>
      <c r="Q621" s="523"/>
      <c r="R621" s="523"/>
      <c r="S621" s="523"/>
      <c r="T621" s="523"/>
    </row>
    <row r="622" spans="3:25" ht="0.95" hidden="1" customHeight="1" x14ac:dyDescent="0.3">
      <c r="C622" s="604"/>
      <c r="D622" s="604"/>
      <c r="E622" s="604"/>
      <c r="F622" s="604"/>
      <c r="G622" s="604"/>
      <c r="H622" s="604"/>
      <c r="I622" s="604"/>
      <c r="J622" s="604"/>
      <c r="N622" s="7"/>
      <c r="O622" s="528" t="s">
        <v>136</v>
      </c>
      <c r="P622" s="529"/>
      <c r="Q622" s="529"/>
      <c r="R622" s="529"/>
      <c r="S622" s="529"/>
      <c r="T622" s="529"/>
      <c r="Y622" s="7"/>
    </row>
    <row r="623" spans="3:25" ht="18.75" hidden="1" x14ac:dyDescent="0.3">
      <c r="L623"/>
      <c r="N623" s="7"/>
      <c r="O623" s="530"/>
      <c r="P623" s="529"/>
      <c r="Q623" s="529"/>
      <c r="R623" s="529"/>
      <c r="S623" s="529"/>
      <c r="T623" s="529"/>
      <c r="Y623" s="7"/>
    </row>
    <row r="624" spans="3:25" ht="18.75" hidden="1" x14ac:dyDescent="0.3">
      <c r="C624" s="7" t="str">
        <f>O624</f>
        <v>Guiding questions</v>
      </c>
      <c r="D624" s="7"/>
      <c r="E624" s="7"/>
      <c r="F624" s="160"/>
      <c r="G624" s="160"/>
      <c r="H624" s="160"/>
      <c r="I624" s="160"/>
      <c r="J624" s="160"/>
      <c r="K624" s="160"/>
      <c r="L624" s="57"/>
      <c r="M624" s="12"/>
      <c r="N624" s="7"/>
      <c r="O624" s="558" t="str">
        <f>$O$35</f>
        <v>Guiding questions</v>
      </c>
      <c r="P624" s="529"/>
      <c r="Q624" s="529"/>
      <c r="R624" s="529"/>
      <c r="S624" s="529"/>
      <c r="T624" s="529"/>
      <c r="Y624" s="7"/>
    </row>
    <row r="625" spans="3:25" ht="15.75" hidden="1" thickBot="1" x14ac:dyDescent="0.3">
      <c r="O625" s="525"/>
      <c r="P625" s="559" t="str">
        <f>$P$36</f>
        <v>ID</v>
      </c>
      <c r="Q625" s="559" t="str">
        <f>$Q$36</f>
        <v>G. QUESTIONS</v>
      </c>
      <c r="R625" s="559" t="str">
        <f>$R$36</f>
        <v>NOTES</v>
      </c>
      <c r="S625" s="559" t="str">
        <f>$S$36</f>
        <v>IF, AUTO Q</v>
      </c>
      <c r="T625" s="559" t="str">
        <f>$T$36</f>
        <v>IF, AUTO NOTES</v>
      </c>
      <c r="U625" s="559" t="str">
        <f>$U$36</f>
        <v>AUTO TEXT</v>
      </c>
      <c r="V625" s="559" t="str">
        <f>$V$36</f>
        <v>SORTED TEXT</v>
      </c>
    </row>
    <row r="626" spans="3:25" ht="19.5" hidden="1" thickBot="1" x14ac:dyDescent="0.3">
      <c r="C626" s="207"/>
      <c r="D626" s="207"/>
      <c r="E626" s="207"/>
      <c r="F626" s="207"/>
      <c r="G626" s="207"/>
      <c r="H626" s="870" t="str">
        <f>$H$37</f>
        <v>Notes  (if any)</v>
      </c>
      <c r="I626" s="871"/>
      <c r="J626" s="872"/>
      <c r="K626" s="26"/>
      <c r="L626" s="26"/>
      <c r="N626" s="87" t="s">
        <v>43</v>
      </c>
      <c r="O626" s="525"/>
      <c r="P626" s="570">
        <v>0</v>
      </c>
      <c r="Q626" s="534" t="s">
        <v>43</v>
      </c>
      <c r="R626" s="534" t="s">
        <v>43</v>
      </c>
      <c r="S626" s="534" t="s">
        <v>43</v>
      </c>
      <c r="T626" s="534" t="s">
        <v>43</v>
      </c>
      <c r="U626" s="534" t="s">
        <v>43</v>
      </c>
      <c r="V626" s="571" t="str">
        <f t="array" ref="V626">IFERROR((IF(ROWS(V$626:V626)&gt;COUNTA(U:U),"",INDEX(U:U,SMALL(IF(U$626:U$634&lt;&gt;"",ROW(U$626:U$634)),ROWS(V$626:V626))))),"")</f>
        <v/>
      </c>
      <c r="W626" s="36" t="s">
        <v>43</v>
      </c>
    </row>
    <row r="627" spans="3:25" ht="30" hidden="1" customHeight="1" x14ac:dyDescent="0.25">
      <c r="C627" s="818" t="str">
        <f>O627</f>
        <v>1.       Are there policies, laws and regulations, or other measures in place (or planned) to:</v>
      </c>
      <c r="D627" s="819"/>
      <c r="E627" s="819"/>
      <c r="F627" s="819"/>
      <c r="G627" s="820"/>
      <c r="H627" s="802"/>
      <c r="I627" s="802"/>
      <c r="J627" s="803"/>
      <c r="K627" s="26"/>
      <c r="L627" s="26"/>
      <c r="N627" s="87" t="s">
        <v>43</v>
      </c>
      <c r="O627" s="388" t="s">
        <v>175</v>
      </c>
      <c r="P627" s="570">
        <v>1</v>
      </c>
      <c r="Q627" s="536" t="str">
        <f t="shared" ref="Q627:Q634" si="244">O627</f>
        <v>1.       Are there policies, laws and regulations, or other measures in place (or planned) to:</v>
      </c>
      <c r="R627" s="536" t="str">
        <f t="shared" ref="R627:R634" si="245">IF(H627=0,"",H627)</f>
        <v/>
      </c>
      <c r="S627" s="538" t="str">
        <f>IF(((COUNTIF(H628:H632,"*"))&gt;0),Q627,"")</f>
        <v/>
      </c>
      <c r="T627" s="536" t="str">
        <f>IF(S627="*","",R627)</f>
        <v/>
      </c>
      <c r="U627" s="539" t="str">
        <f>IF(S627="","",(S627))</f>
        <v/>
      </c>
      <c r="V627" s="571" t="str">
        <f t="array" ref="V627">IFERROR((IF(ROWS(V$626:V627)&gt;COUNTA(U:U),"",INDEX(U:U,SMALL(IF(U$626:U$634&lt;&gt;"",ROW(U$626:U$634)),ROWS(V$626:V627))))),"")</f>
        <v/>
      </c>
      <c r="W627" s="36" t="s">
        <v>43</v>
      </c>
    </row>
    <row r="628" spans="3:25" ht="30" hidden="1" customHeight="1" x14ac:dyDescent="0.25">
      <c r="C628" s="793" t="str">
        <f t="shared" ref="C628:C634" si="246">O628</f>
        <v>1.1.    Identify possible displacement of land use change and/or forest degradation within and across national borders?</v>
      </c>
      <c r="D628" s="794"/>
      <c r="E628" s="794"/>
      <c r="F628" s="794"/>
      <c r="G628" s="795"/>
      <c r="H628" s="821"/>
      <c r="I628" s="822"/>
      <c r="J628" s="823"/>
      <c r="K628" s="26"/>
      <c r="L628" s="26"/>
      <c r="N628" s="87"/>
      <c r="O628" s="388" t="s">
        <v>260</v>
      </c>
      <c r="P628" s="570">
        <v>2</v>
      </c>
      <c r="Q628" s="536" t="str">
        <f t="shared" si="244"/>
        <v>1.1.    Identify possible displacement of land use change and/or forest degradation within and across national borders?</v>
      </c>
      <c r="R628" s="536" t="str">
        <f t="shared" si="245"/>
        <v/>
      </c>
      <c r="S628" s="537" t="str">
        <f t="shared" ref="S628:S634" si="247">IF(H628=0,"",Q628)</f>
        <v/>
      </c>
      <c r="T628" s="536" t="str">
        <f t="shared" ref="T628:T634" si="248">IF(S628="*","",R628)</f>
        <v/>
      </c>
      <c r="U628" s="534" t="str">
        <f t="shared" ref="U628:U634" si="249">IF(S628="","",(S628&amp;" - NOTES:  "&amp;T628))</f>
        <v/>
      </c>
      <c r="V628" s="571" t="str">
        <f t="array" ref="V628">IFERROR((IF(ROWS(V$626:V628)&gt;COUNTA(U:U),"",INDEX(U:U,SMALL(IF(U$626:U$634&lt;&gt;"",ROW(U$626:U$634)),ROWS(V$626:V628))))),"")</f>
        <v/>
      </c>
      <c r="W628" s="36" t="s">
        <v>43</v>
      </c>
    </row>
    <row r="629" spans="3:25" ht="30" hidden="1" customHeight="1" x14ac:dyDescent="0.25">
      <c r="C629" s="793" t="str">
        <f t="shared" si="246"/>
        <v>1.2.    Monitor displacement as part of a National Forest Monitoring System (NFMS)?</v>
      </c>
      <c r="D629" s="794"/>
      <c r="E629" s="794"/>
      <c r="F629" s="794"/>
      <c r="G629" s="795"/>
      <c r="H629" s="821"/>
      <c r="I629" s="822"/>
      <c r="J629" s="823"/>
      <c r="K629" s="26"/>
      <c r="L629" s="26"/>
      <c r="N629" s="87"/>
      <c r="O629" s="388" t="s">
        <v>477</v>
      </c>
      <c r="P629" s="570">
        <v>3</v>
      </c>
      <c r="Q629" s="536" t="str">
        <f t="shared" si="244"/>
        <v>1.2.    Monitor displacement as part of a National Forest Monitoring System (NFMS)?</v>
      </c>
      <c r="R629" s="536" t="str">
        <f t="shared" si="245"/>
        <v/>
      </c>
      <c r="S629" s="537" t="str">
        <f t="shared" si="247"/>
        <v/>
      </c>
      <c r="T629" s="536" t="str">
        <f t="shared" si="248"/>
        <v/>
      </c>
      <c r="U629" s="534" t="str">
        <f t="shared" si="249"/>
        <v/>
      </c>
      <c r="V629" s="571" t="str">
        <f t="array" ref="V629">IFERROR((IF(ROWS(V$626:V629)&gt;COUNTA(U:U),"",INDEX(U:U,SMALL(IF(U$626:U$634&lt;&gt;"",ROW(U$626:U$634)),ROWS(V$626:V629))))),"")</f>
        <v/>
      </c>
      <c r="W629" s="36" t="s">
        <v>43</v>
      </c>
    </row>
    <row r="630" spans="3:25" ht="45" hidden="1" customHeight="1" x14ac:dyDescent="0.25">
      <c r="C630" s="793" t="str">
        <f t="shared" si="246"/>
        <v>1.3.    Avoid or minimize displacement of emissions by enhancing cropland or grazing land areas (e.g. tree planting, agricultural intensification, fertilisation, fodder production)?</v>
      </c>
      <c r="D630" s="794"/>
      <c r="E630" s="794"/>
      <c r="F630" s="794"/>
      <c r="G630" s="795"/>
      <c r="H630" s="821"/>
      <c r="I630" s="822"/>
      <c r="J630" s="823"/>
      <c r="K630" s="26"/>
      <c r="L630" s="26"/>
      <c r="N630" s="87"/>
      <c r="O630" s="388" t="s">
        <v>261</v>
      </c>
      <c r="P630" s="570">
        <v>4</v>
      </c>
      <c r="Q630" s="536" t="str">
        <f t="shared" si="244"/>
        <v>1.3.    Avoid or minimize displacement of emissions by enhancing cropland or grazing land areas (e.g. tree planting, agricultural intensification, fertilisation, fodder production)?</v>
      </c>
      <c r="R630" s="536" t="str">
        <f t="shared" si="245"/>
        <v/>
      </c>
      <c r="S630" s="537" t="str">
        <f t="shared" si="247"/>
        <v/>
      </c>
      <c r="T630" s="536" t="str">
        <f t="shared" si="248"/>
        <v/>
      </c>
      <c r="U630" s="534" t="str">
        <f t="shared" si="249"/>
        <v/>
      </c>
      <c r="V630" s="571" t="str">
        <f t="array" ref="V630">IFERROR((IF(ROWS(V$626:V630)&gt;COUNTA(U:U),"",INDEX(U:U,SMALL(IF(U$626:U$634&lt;&gt;"",ROW(U$626:U$634)),ROWS(V$626:V630))))),"")</f>
        <v/>
      </c>
      <c r="W630" s="36" t="s">
        <v>43</v>
      </c>
    </row>
    <row r="631" spans="3:25" ht="45" hidden="1" customHeight="1" x14ac:dyDescent="0.25">
      <c r="C631" s="793" t="str">
        <f t="shared" si="246"/>
        <v>1.4.    Avoid or minimize displacement at the local level by development of alternative livelihoods (e.g. payments for ecosystem services (PES) and integrated conservation and development projects (ICDP))?</v>
      </c>
      <c r="D631" s="794"/>
      <c r="E631" s="794"/>
      <c r="F631" s="794"/>
      <c r="G631" s="795"/>
      <c r="H631" s="821"/>
      <c r="I631" s="822"/>
      <c r="J631" s="823"/>
      <c r="K631" s="26"/>
      <c r="L631" s="26"/>
      <c r="N631" s="87"/>
      <c r="O631" s="388" t="s">
        <v>262</v>
      </c>
      <c r="P631" s="570">
        <v>5</v>
      </c>
      <c r="Q631" s="536" t="str">
        <f t="shared" si="244"/>
        <v>1.4.    Avoid or minimize displacement at the local level by development of alternative livelihoods (e.g. payments for ecosystem services (PES) and integrated conservation and development projects (ICDP))?</v>
      </c>
      <c r="R631" s="536" t="str">
        <f t="shared" si="245"/>
        <v/>
      </c>
      <c r="S631" s="537" t="str">
        <f t="shared" si="247"/>
        <v/>
      </c>
      <c r="T631" s="536" t="str">
        <f t="shared" si="248"/>
        <v/>
      </c>
      <c r="U631" s="534" t="str">
        <f t="shared" si="249"/>
        <v/>
      </c>
      <c r="V631" s="571" t="str">
        <f t="array" ref="V631">IFERROR((IF(ROWS(V$626:V631)&gt;COUNTA(U:U),"",INDEX(U:U,SMALL(IF(U$626:U$634&lt;&gt;"",ROW(U$626:U$634)),ROWS(V$626:V631))))),"")</f>
        <v/>
      </c>
      <c r="W631" s="36" t="s">
        <v>43</v>
      </c>
    </row>
    <row r="632" spans="3:25" ht="30" hidden="1" customHeight="1" thickBot="1" x14ac:dyDescent="0.3">
      <c r="C632" s="824" t="str">
        <f t="shared" si="246"/>
        <v>1.5.    Provide for bilateral or multilateral cooperation on tackling land-use change across national borders?</v>
      </c>
      <c r="D632" s="825"/>
      <c r="E632" s="825"/>
      <c r="F632" s="825"/>
      <c r="G632" s="826"/>
      <c r="H632" s="863"/>
      <c r="I632" s="864"/>
      <c r="J632" s="865"/>
      <c r="K632" s="26"/>
      <c r="L632" s="26"/>
      <c r="N632" s="87"/>
      <c r="O632" s="388" t="s">
        <v>263</v>
      </c>
      <c r="P632" s="570">
        <v>6</v>
      </c>
      <c r="Q632" s="536" t="str">
        <f t="shared" si="244"/>
        <v>1.5.    Provide for bilateral or multilateral cooperation on tackling land-use change across national borders?</v>
      </c>
      <c r="R632" s="536" t="str">
        <f t="shared" si="245"/>
        <v/>
      </c>
      <c r="S632" s="537" t="str">
        <f t="shared" si="247"/>
        <v/>
      </c>
      <c r="T632" s="536" t="str">
        <f t="shared" si="248"/>
        <v/>
      </c>
      <c r="U632" s="534" t="str">
        <f t="shared" si="249"/>
        <v/>
      </c>
      <c r="V632" s="571" t="str">
        <f t="array" ref="V632">IFERROR((IF(ROWS(V$626:V632)&gt;COUNTA(U:U),"",INDEX(U:U,SMALL(IF(U$626:U$634&lt;&gt;"",ROW(U$626:U$634)),ROWS(V$626:V632))))),"")</f>
        <v/>
      </c>
      <c r="W632" s="36" t="s">
        <v>43</v>
      </c>
    </row>
    <row r="633" spans="3:25" ht="20.100000000000001" hidden="1" customHeight="1" thickBot="1" x14ac:dyDescent="0.3">
      <c r="C633" s="796" t="str">
        <f t="shared" si="246"/>
        <v>2.       How accessible, predictable, equitable are each of these policies?</v>
      </c>
      <c r="D633" s="797"/>
      <c r="E633" s="797"/>
      <c r="F633" s="797"/>
      <c r="G633" s="798"/>
      <c r="H633" s="827"/>
      <c r="I633" s="828"/>
      <c r="J633" s="829"/>
      <c r="K633" s="26"/>
      <c r="L633" s="26"/>
      <c r="N633" s="87"/>
      <c r="O633" s="388" t="s">
        <v>431</v>
      </c>
      <c r="P633" s="570">
        <v>7</v>
      </c>
      <c r="Q633" s="536" t="str">
        <f t="shared" si="244"/>
        <v>2.       How accessible, predictable, equitable are each of these policies?</v>
      </c>
      <c r="R633" s="536" t="str">
        <f t="shared" si="245"/>
        <v/>
      </c>
      <c r="S633" s="537" t="str">
        <f t="shared" si="247"/>
        <v/>
      </c>
      <c r="T633" s="536" t="str">
        <f t="shared" si="248"/>
        <v/>
      </c>
      <c r="U633" s="534" t="str">
        <f t="shared" si="249"/>
        <v/>
      </c>
      <c r="V633" s="571" t="str">
        <f t="array" ref="V633">IFERROR((IF(ROWS(V$626:V633)&gt;COUNTA(U:U),"",INDEX(U:U,SMALL(IF(U$626:U$634&lt;&gt;"",ROW(U$626:U$634)),ROWS(V$626:V633))))),"")</f>
        <v/>
      </c>
      <c r="W633" s="36" t="s">
        <v>43</v>
      </c>
    </row>
    <row r="634" spans="3:25" ht="20.100000000000001" hidden="1" customHeight="1" thickBot="1" x14ac:dyDescent="0.3">
      <c r="C634" s="796" t="str">
        <f t="shared" si="246"/>
        <v>3.       Are there plans to monitor their effective application?</v>
      </c>
      <c r="D634" s="797"/>
      <c r="E634" s="797"/>
      <c r="F634" s="797"/>
      <c r="G634" s="798"/>
      <c r="H634" s="827"/>
      <c r="I634" s="828"/>
      <c r="J634" s="829"/>
      <c r="K634" s="26"/>
      <c r="L634" s="26"/>
      <c r="N634" s="87"/>
      <c r="O634" s="388" t="s">
        <v>183</v>
      </c>
      <c r="P634" s="570">
        <v>8</v>
      </c>
      <c r="Q634" s="536" t="str">
        <f t="shared" si="244"/>
        <v>3.       Are there plans to monitor their effective application?</v>
      </c>
      <c r="R634" s="536" t="str">
        <f t="shared" si="245"/>
        <v/>
      </c>
      <c r="S634" s="537" t="str">
        <f t="shared" si="247"/>
        <v/>
      </c>
      <c r="T634" s="536" t="str">
        <f t="shared" si="248"/>
        <v/>
      </c>
      <c r="U634" s="534" t="str">
        <f t="shared" si="249"/>
        <v/>
      </c>
      <c r="V634" s="571" t="str">
        <f t="array" ref="V634">IFERROR((IF(ROWS(V$626:V634)&gt;COUNTA(U:U),"",INDEX(U:U,SMALL(IF(U$626:U$634&lt;&gt;"",ROW(U$626:U$634)),ROWS(V$626:V634))))),"")</f>
        <v/>
      </c>
      <c r="W634" s="36" t="s">
        <v>43</v>
      </c>
    </row>
    <row r="635" spans="3:25" ht="39.950000000000003" hidden="1" customHeight="1" x14ac:dyDescent="0.25">
      <c r="C635" s="295"/>
      <c r="D635" s="240"/>
      <c r="E635" s="240"/>
      <c r="F635" s="240"/>
      <c r="G635" s="240"/>
      <c r="H635" s="240"/>
      <c r="I635" s="240"/>
      <c r="J635" s="240"/>
      <c r="K635" s="240"/>
      <c r="L635" s="240"/>
      <c r="O635" s="560" t="str">
        <f>$O$58</f>
        <v>Click on the "-" icon on the left to minimize the view.</v>
      </c>
      <c r="T635" s="561"/>
    </row>
    <row r="636" spans="3:25" ht="15" hidden="1" customHeight="1" x14ac:dyDescent="0.25">
      <c r="C636" s="294"/>
      <c r="D636" s="130"/>
      <c r="E636" s="130"/>
      <c r="F636" s="130"/>
      <c r="G636" s="130"/>
      <c r="H636" s="130"/>
      <c r="I636" s="130"/>
      <c r="J636" s="130"/>
      <c r="K636" s="130"/>
      <c r="L636" s="130"/>
      <c r="O636" s="560" t="str">
        <f>$O$59</f>
        <v>Click on the "+" icon on the left to extend the view and go through the guiding questions.</v>
      </c>
    </row>
    <row r="637" spans="3:25" hidden="1" x14ac:dyDescent="0.25">
      <c r="C637" s="64"/>
      <c r="D637" s="64"/>
      <c r="E637" s="64"/>
      <c r="F637" s="64"/>
      <c r="G637" s="64"/>
      <c r="H637" s="64"/>
      <c r="I637" s="64"/>
      <c r="J637" s="64"/>
      <c r="K637" s="64"/>
      <c r="L637" s="64"/>
    </row>
    <row r="638" spans="3:25" hidden="1" x14ac:dyDescent="0.25">
      <c r="C638" s="159"/>
      <c r="D638" s="159"/>
      <c r="E638" s="159"/>
      <c r="F638" s="160"/>
      <c r="G638" s="160"/>
      <c r="H638" s="160"/>
      <c r="I638" s="160"/>
      <c r="J638" s="160"/>
      <c r="K638" s="160"/>
      <c r="L638" s="57"/>
      <c r="O638" s="471"/>
      <c r="P638" s="523"/>
      <c r="Q638" s="540"/>
      <c r="R638" s="540"/>
      <c r="S638" s="540"/>
      <c r="T638" s="540"/>
      <c r="U638" s="540"/>
      <c r="V638" s="540"/>
      <c r="W638" s="309"/>
      <c r="X638" s="325"/>
      <c r="Y638" s="34"/>
    </row>
    <row r="639" spans="3:25" ht="15.75" hidden="1" x14ac:dyDescent="0.25">
      <c r="C639" s="815" t="str">
        <f>O639</f>
        <v>Table 3:  Relevant PLR related to Safeguard (g) - Reduce displacement of emissions.</v>
      </c>
      <c r="D639" s="815"/>
      <c r="E639" s="815"/>
      <c r="F639" s="815"/>
      <c r="G639" s="815"/>
      <c r="H639" s="815"/>
      <c r="I639" s="815"/>
      <c r="J639" s="815"/>
      <c r="O639" s="541" t="str">
        <f>CONCATENATE($O$26,$P$26,$S$19)</f>
        <v>Table 3:  Relevant PLR related to Safeguard (g) - Reduce displacement of emissions.</v>
      </c>
      <c r="P639" s="542"/>
      <c r="Y639" s="34"/>
    </row>
    <row r="640" spans="3:25" hidden="1" x14ac:dyDescent="0.25">
      <c r="L640"/>
    </row>
    <row r="641" spans="3:22" ht="72.75" hidden="1" customHeight="1" x14ac:dyDescent="0.25">
      <c r="O641" s="340">
        <v>0</v>
      </c>
    </row>
    <row r="642" spans="3:22" hidden="1" x14ac:dyDescent="0.25"/>
    <row r="643" spans="3:22" ht="0.95" hidden="1" customHeight="1" x14ac:dyDescent="0.25">
      <c r="C643" s="145"/>
      <c r="D643" s="146" t="str">
        <f>P643</f>
        <v>Description</v>
      </c>
      <c r="E643" s="877" t="str">
        <f>R643</f>
        <v>PLRs relevant to this benefit</v>
      </c>
      <c r="F643" s="877"/>
      <c r="G643" s="161" t="str">
        <f t="shared" ref="G643:I644" si="250">S643</f>
        <v>How does this PLR cover this benefit?</v>
      </c>
      <c r="H643" s="161" t="str">
        <f t="shared" si="250"/>
        <v>How effectively the PLR is being implemented?</v>
      </c>
      <c r="I643" s="161" t="str">
        <f t="shared" si="250"/>
        <v>Conflicting PLRs?</v>
      </c>
      <c r="J643" s="161" t="str">
        <f>V643</f>
        <v>Identified Gaps</v>
      </c>
      <c r="O643" s="562"/>
      <c r="P643" s="563" t="str">
        <f>P$66</f>
        <v>Description</v>
      </c>
      <c r="Q643" s="563" t="str">
        <f t="shared" ref="Q643:U643" si="251">Q$66</f>
        <v>Qty.</v>
      </c>
      <c r="R643" s="563" t="str">
        <f t="shared" si="251"/>
        <v>PLRs relevant to this benefit</v>
      </c>
      <c r="S643" s="563" t="str">
        <f t="shared" si="251"/>
        <v>How does this PLR cover this benefit?</v>
      </c>
      <c r="T643" s="563" t="str">
        <f t="shared" si="251"/>
        <v>How effectively the PLR is being implemented?</v>
      </c>
      <c r="U643" s="563" t="str">
        <f t="shared" si="251"/>
        <v>Conflicting PLRs?</v>
      </c>
      <c r="V643" s="563" t="str">
        <f>V$66</f>
        <v>Identified Gaps</v>
      </c>
    </row>
    <row r="644" spans="3:22" ht="0.95" hidden="1" customHeight="1" x14ac:dyDescent="0.25">
      <c r="C644" s="147" t="str">
        <f>O644</f>
        <v>EXAMPLE</v>
      </c>
      <c r="D644" s="147" t="str">
        <f>P644</f>
        <v/>
      </c>
      <c r="E644" s="147" t="str">
        <f>Q644</f>
        <v/>
      </c>
      <c r="F644" s="147" t="str">
        <f>R644</f>
        <v/>
      </c>
      <c r="G644" s="147" t="str">
        <f t="shared" si="250"/>
        <v/>
      </c>
      <c r="H644" s="147" t="str">
        <f t="shared" si="250"/>
        <v/>
      </c>
      <c r="I644" s="147" t="str">
        <f t="shared" si="250"/>
        <v/>
      </c>
      <c r="J644" s="147" t="str">
        <f>V644</f>
        <v/>
      </c>
      <c r="O644" s="564" t="str">
        <f>$O$67</f>
        <v>EXAMPLE</v>
      </c>
      <c r="P644" s="565" t="s">
        <v>43</v>
      </c>
      <c r="Q644" s="565" t="s">
        <v>43</v>
      </c>
      <c r="R644" s="565" t="s">
        <v>43</v>
      </c>
      <c r="S644" s="565" t="s">
        <v>43</v>
      </c>
      <c r="T644" s="565" t="s">
        <v>43</v>
      </c>
      <c r="U644" s="565" t="s">
        <v>43</v>
      </c>
      <c r="V644" s="565" t="s">
        <v>43</v>
      </c>
    </row>
    <row r="645" spans="3:22" ht="0.95" hidden="1" customHeight="1" x14ac:dyDescent="0.25">
      <c r="C645" s="143" t="str">
        <f>O645</f>
        <v>Benefits</v>
      </c>
      <c r="D645" s="99">
        <f t="shared" ref="D645:D650" si="252">$R671</f>
        <v>0</v>
      </c>
      <c r="E645" s="210"/>
      <c r="F645" s="211"/>
      <c r="G645" s="211"/>
      <c r="H645" s="211"/>
      <c r="I645" s="211"/>
      <c r="J645" s="211"/>
      <c r="O645" s="566" t="str">
        <f>$O$68</f>
        <v>Benefits</v>
      </c>
      <c r="P645" s="548" t="str">
        <f t="shared" ref="P645:P650" si="253">IF(D645=0,"",D645)</f>
        <v/>
      </c>
      <c r="Q645" s="548" t="str">
        <f t="shared" ref="Q645:Q650" si="254">IF(E645=0,"",E645)</f>
        <v/>
      </c>
      <c r="R645" s="548" t="str">
        <f t="shared" ref="R645:R650" si="255">IF(F645=0,"",F645)</f>
        <v/>
      </c>
      <c r="S645" s="548" t="str">
        <f t="shared" ref="S645:S650" si="256">IF(G645=0,"",G645)</f>
        <v/>
      </c>
      <c r="T645" s="548" t="str">
        <f t="shared" ref="T645:T650" si="257">IF(H645=0,"",H645)</f>
        <v/>
      </c>
      <c r="U645" s="548" t="str">
        <f t="shared" ref="U645:U650" si="258">IF(I645=0,"",I645)</f>
        <v/>
      </c>
      <c r="V645" s="548" t="str">
        <f t="shared" ref="V645:V650" si="259">IF(J645=0,"",J645)</f>
        <v/>
      </c>
    </row>
    <row r="646" spans="3:22" ht="0.95" hidden="1" customHeight="1" x14ac:dyDescent="0.25">
      <c r="C646" s="142"/>
      <c r="D646" s="99">
        <f t="shared" si="252"/>
        <v>0</v>
      </c>
      <c r="E646" s="210"/>
      <c r="F646" s="211"/>
      <c r="G646" s="211"/>
      <c r="H646" s="211"/>
      <c r="I646" s="211"/>
      <c r="J646" s="211"/>
      <c r="O646" s="567"/>
      <c r="P646" s="548" t="str">
        <f t="shared" si="253"/>
        <v/>
      </c>
      <c r="Q646" s="548" t="str">
        <f t="shared" si="254"/>
        <v/>
      </c>
      <c r="R646" s="548" t="str">
        <f t="shared" si="255"/>
        <v/>
      </c>
      <c r="S646" s="548" t="str">
        <f t="shared" si="256"/>
        <v/>
      </c>
      <c r="T646" s="548" t="str">
        <f t="shared" si="257"/>
        <v/>
      </c>
      <c r="U646" s="548" t="str">
        <f t="shared" si="258"/>
        <v/>
      </c>
      <c r="V646" s="548" t="str">
        <f t="shared" si="259"/>
        <v/>
      </c>
    </row>
    <row r="647" spans="3:22" ht="0.95" hidden="1" customHeight="1" x14ac:dyDescent="0.25">
      <c r="C647" s="142"/>
      <c r="D647" s="99">
        <f t="shared" si="252"/>
        <v>0</v>
      </c>
      <c r="E647" s="210"/>
      <c r="F647" s="211"/>
      <c r="G647" s="211"/>
      <c r="H647" s="211"/>
      <c r="I647" s="211"/>
      <c r="J647" s="211"/>
      <c r="O647" s="567"/>
      <c r="P647" s="548" t="str">
        <f t="shared" si="253"/>
        <v/>
      </c>
      <c r="Q647" s="548" t="str">
        <f t="shared" si="254"/>
        <v/>
      </c>
      <c r="R647" s="548" t="str">
        <f t="shared" si="255"/>
        <v/>
      </c>
      <c r="S647" s="548" t="str">
        <f t="shared" si="256"/>
        <v/>
      </c>
      <c r="T647" s="548" t="str">
        <f t="shared" si="257"/>
        <v/>
      </c>
      <c r="U647" s="548" t="str">
        <f t="shared" si="258"/>
        <v/>
      </c>
      <c r="V647" s="548" t="str">
        <f t="shared" si="259"/>
        <v/>
      </c>
    </row>
    <row r="648" spans="3:22" ht="0.95" hidden="1" customHeight="1" x14ac:dyDescent="0.25">
      <c r="C648" s="142"/>
      <c r="D648" s="99">
        <f t="shared" si="252"/>
        <v>0</v>
      </c>
      <c r="E648" s="210"/>
      <c r="F648" s="211"/>
      <c r="G648" s="211"/>
      <c r="H648" s="211"/>
      <c r="I648" s="211"/>
      <c r="J648" s="211"/>
      <c r="O648" s="567"/>
      <c r="P648" s="548" t="str">
        <f t="shared" si="253"/>
        <v/>
      </c>
      <c r="Q648" s="548" t="str">
        <f t="shared" si="254"/>
        <v/>
      </c>
      <c r="R648" s="548" t="str">
        <f t="shared" si="255"/>
        <v/>
      </c>
      <c r="S648" s="548" t="str">
        <f t="shared" si="256"/>
        <v/>
      </c>
      <c r="T648" s="548" t="str">
        <f t="shared" si="257"/>
        <v/>
      </c>
      <c r="U648" s="548" t="str">
        <f t="shared" si="258"/>
        <v/>
      </c>
      <c r="V648" s="548" t="str">
        <f t="shared" si="259"/>
        <v/>
      </c>
    </row>
    <row r="649" spans="3:22" ht="0.95" hidden="1" customHeight="1" x14ac:dyDescent="0.25">
      <c r="C649" s="142"/>
      <c r="D649" s="99">
        <f t="shared" si="252"/>
        <v>0</v>
      </c>
      <c r="E649" s="210"/>
      <c r="F649" s="211"/>
      <c r="G649" s="211"/>
      <c r="H649" s="211"/>
      <c r="I649" s="211"/>
      <c r="J649" s="211"/>
      <c r="O649" s="567"/>
      <c r="P649" s="548" t="str">
        <f t="shared" si="253"/>
        <v/>
      </c>
      <c r="Q649" s="548" t="str">
        <f t="shared" si="254"/>
        <v/>
      </c>
      <c r="R649" s="548" t="str">
        <f t="shared" si="255"/>
        <v/>
      </c>
      <c r="S649" s="548" t="str">
        <f t="shared" si="256"/>
        <v/>
      </c>
      <c r="T649" s="548" t="str">
        <f t="shared" si="257"/>
        <v/>
      </c>
      <c r="U649" s="548" t="str">
        <f t="shared" si="258"/>
        <v/>
      </c>
      <c r="V649" s="548" t="str">
        <f t="shared" si="259"/>
        <v/>
      </c>
    </row>
    <row r="650" spans="3:22" ht="0.95" hidden="1" customHeight="1" x14ac:dyDescent="0.25">
      <c r="C650" s="144"/>
      <c r="D650" s="99">
        <f t="shared" si="252"/>
        <v>0</v>
      </c>
      <c r="E650" s="212"/>
      <c r="F650" s="211"/>
      <c r="G650" s="211"/>
      <c r="H650" s="211"/>
      <c r="I650" s="211"/>
      <c r="J650" s="211"/>
      <c r="O650" s="568"/>
      <c r="P650" s="548" t="str">
        <f t="shared" si="253"/>
        <v/>
      </c>
      <c r="Q650" s="548" t="str">
        <f t="shared" si="254"/>
        <v/>
      </c>
      <c r="R650" s="548" t="str">
        <f t="shared" si="255"/>
        <v/>
      </c>
      <c r="S650" s="548" t="str">
        <f t="shared" si="256"/>
        <v/>
      </c>
      <c r="T650" s="548" t="str">
        <f t="shared" si="257"/>
        <v/>
      </c>
      <c r="U650" s="548" t="str">
        <f t="shared" si="258"/>
        <v/>
      </c>
      <c r="V650" s="548" t="str">
        <f t="shared" si="259"/>
        <v/>
      </c>
    </row>
    <row r="651" spans="3:22" ht="24" hidden="1" x14ac:dyDescent="0.25">
      <c r="C651" s="145"/>
      <c r="D651" s="146" t="str">
        <f>P651</f>
        <v>Description</v>
      </c>
      <c r="E651" s="146" t="str">
        <f>Q651</f>
        <v>Qty.</v>
      </c>
      <c r="F651" s="161" t="str">
        <f t="shared" ref="F651:I652" si="260">R651</f>
        <v>PLRs relevant to this risk</v>
      </c>
      <c r="G651" s="161" t="str">
        <f t="shared" si="260"/>
        <v>How does this PLR cover this risk?</v>
      </c>
      <c r="H651" s="161" t="str">
        <f t="shared" si="260"/>
        <v>How effectively the PLR is being implemented?</v>
      </c>
      <c r="I651" s="161" t="str">
        <f t="shared" si="260"/>
        <v>Conflicting PLRs?</v>
      </c>
      <c r="J651" s="161" t="str">
        <f>V651</f>
        <v>Identified Gaps</v>
      </c>
      <c r="O651" s="562"/>
      <c r="P651" s="563" t="str">
        <f t="shared" ref="P651:U651" si="261">P$77</f>
        <v>Description</v>
      </c>
      <c r="Q651" s="563" t="str">
        <f t="shared" si="261"/>
        <v>Qty.</v>
      </c>
      <c r="R651" s="563" t="str">
        <f t="shared" si="261"/>
        <v>PLRs relevant to this risk</v>
      </c>
      <c r="S651" s="563" t="str">
        <f t="shared" si="261"/>
        <v>How does this PLR cover this risk?</v>
      </c>
      <c r="T651" s="563" t="str">
        <f t="shared" si="261"/>
        <v>How effectively the PLR is being implemented?</v>
      </c>
      <c r="U651" s="563" t="str">
        <f t="shared" si="261"/>
        <v>Conflicting PLRs?</v>
      </c>
      <c r="V651" s="563" t="str">
        <f>V$77</f>
        <v>Identified Gaps</v>
      </c>
    </row>
    <row r="652" spans="3:22" ht="76.5" hidden="1" x14ac:dyDescent="0.25">
      <c r="C652" s="235" t="str">
        <f>O652</f>
        <v>EXAMPLE</v>
      </c>
      <c r="D652" s="235" t="str">
        <f>P652</f>
        <v>Reduction in domestic timber production due to REDD+ actions increases unsustainable logging in a neighbouring country.</v>
      </c>
      <c r="E652" s="235">
        <f>Q652</f>
        <v>1</v>
      </c>
      <c r="F652" s="235" t="str">
        <f t="shared" si="260"/>
        <v>Cross-border forest cooperation agreement.</v>
      </c>
      <c r="G652" s="235" t="str">
        <f t="shared" si="260"/>
        <v>Directly intended to address illegal logging.</v>
      </c>
      <c r="H652" s="235" t="str">
        <f t="shared" si="260"/>
        <v>Includes joint law enforcement unit, sharing intelligence and establishes check points in border areas. Monitoring of effectiveness underway.</v>
      </c>
      <c r="I652" s="235" t="str">
        <f t="shared" si="260"/>
        <v>No.</v>
      </c>
      <c r="J652" s="235" t="str">
        <f>V652</f>
        <v>Not all unsustainable logging is illegal. Additional measures to encourage use of sustainable timber may be required.</v>
      </c>
      <c r="O652" s="564" t="str">
        <f>$O$78</f>
        <v>EXAMPLE</v>
      </c>
      <c r="P652" s="565" t="s">
        <v>348</v>
      </c>
      <c r="Q652" s="565">
        <v>1</v>
      </c>
      <c r="R652" s="565" t="s">
        <v>349</v>
      </c>
      <c r="S652" s="565" t="s">
        <v>147</v>
      </c>
      <c r="T652" s="565" t="s">
        <v>148</v>
      </c>
      <c r="U652" s="565" t="s">
        <v>143</v>
      </c>
      <c r="V652" s="565" t="s">
        <v>149</v>
      </c>
    </row>
    <row r="653" spans="3:22" hidden="1" x14ac:dyDescent="0.25">
      <c r="C653" s="217" t="str">
        <f>O653</f>
        <v>Risks</v>
      </c>
      <c r="D653" s="576"/>
      <c r="E653" s="231"/>
      <c r="F653" s="231"/>
      <c r="G653" s="231"/>
      <c r="H653" s="231"/>
      <c r="I653" s="231"/>
      <c r="J653" s="231"/>
      <c r="O653" s="566" t="str">
        <f>$O$79</f>
        <v>Risks</v>
      </c>
      <c r="P653" s="548" t="str">
        <f t="shared" ref="P653:P658" si="262">IF(D653=0,"",D653)</f>
        <v/>
      </c>
      <c r="Q653" s="548" t="str">
        <f t="shared" ref="Q653:Q658" si="263">IF(E653=0,"",E653)</f>
        <v/>
      </c>
      <c r="R653" s="548" t="str">
        <f t="shared" ref="R653:R658" si="264">IF(F653=0,"",F653)</f>
        <v/>
      </c>
      <c r="S653" s="548" t="str">
        <f t="shared" ref="S653:S658" si="265">IF(G653=0,"",G653)</f>
        <v/>
      </c>
      <c r="T653" s="548" t="str">
        <f t="shared" ref="T653:T658" si="266">IF(H653=0,"",H653)</f>
        <v/>
      </c>
      <c r="U653" s="548" t="str">
        <f t="shared" ref="U653:U658" si="267">IF(I653=0,"",I653)</f>
        <v/>
      </c>
      <c r="V653" s="548" t="str">
        <f t="shared" ref="V653:V664" si="268">IF(J653=0,"",J653)</f>
        <v/>
      </c>
    </row>
    <row r="654" spans="3:22" hidden="1" x14ac:dyDescent="0.25">
      <c r="C654" s="142"/>
      <c r="D654" s="576"/>
      <c r="E654" s="231"/>
      <c r="F654" s="231"/>
      <c r="G654" s="231"/>
      <c r="H654" s="231"/>
      <c r="I654" s="231"/>
      <c r="J654" s="231"/>
      <c r="O654" s="567"/>
      <c r="P654" s="548" t="str">
        <f t="shared" si="262"/>
        <v/>
      </c>
      <c r="Q654" s="548" t="str">
        <f t="shared" si="263"/>
        <v/>
      </c>
      <c r="R654" s="548" t="str">
        <f t="shared" si="264"/>
        <v/>
      </c>
      <c r="S654" s="548" t="str">
        <f t="shared" si="265"/>
        <v/>
      </c>
      <c r="T654" s="548" t="str">
        <f t="shared" si="266"/>
        <v/>
      </c>
      <c r="U654" s="548" t="str">
        <f t="shared" si="267"/>
        <v/>
      </c>
      <c r="V654" s="548" t="str">
        <f t="shared" si="268"/>
        <v/>
      </c>
    </row>
    <row r="655" spans="3:22" hidden="1" x14ac:dyDescent="0.25">
      <c r="C655" s="142"/>
      <c r="D655" s="576"/>
      <c r="E655" s="231"/>
      <c r="F655" s="231"/>
      <c r="G655" s="231"/>
      <c r="H655" s="231"/>
      <c r="I655" s="231"/>
      <c r="J655" s="231"/>
      <c r="O655" s="567"/>
      <c r="P655" s="548" t="str">
        <f t="shared" si="262"/>
        <v/>
      </c>
      <c r="Q655" s="548" t="str">
        <f t="shared" si="263"/>
        <v/>
      </c>
      <c r="R655" s="548" t="str">
        <f t="shared" si="264"/>
        <v/>
      </c>
      <c r="S655" s="548" t="str">
        <f t="shared" si="265"/>
        <v/>
      </c>
      <c r="T655" s="548" t="str">
        <f t="shared" si="266"/>
        <v/>
      </c>
      <c r="U655" s="548" t="str">
        <f t="shared" si="267"/>
        <v/>
      </c>
      <c r="V655" s="548" t="str">
        <f t="shared" si="268"/>
        <v/>
      </c>
    </row>
    <row r="656" spans="3:22" hidden="1" x14ac:dyDescent="0.25">
      <c r="C656" s="142"/>
      <c r="D656" s="576"/>
      <c r="E656" s="231"/>
      <c r="F656" s="231"/>
      <c r="G656" s="231"/>
      <c r="H656" s="231"/>
      <c r="I656" s="231"/>
      <c r="J656" s="231"/>
      <c r="O656" s="567"/>
      <c r="P656" s="548" t="str">
        <f t="shared" si="262"/>
        <v/>
      </c>
      <c r="Q656" s="548" t="str">
        <f t="shared" si="263"/>
        <v/>
      </c>
      <c r="R656" s="548" t="str">
        <f t="shared" si="264"/>
        <v/>
      </c>
      <c r="S656" s="548" t="str">
        <f t="shared" si="265"/>
        <v/>
      </c>
      <c r="T656" s="548" t="str">
        <f t="shared" si="266"/>
        <v/>
      </c>
      <c r="U656" s="548" t="str">
        <f t="shared" si="267"/>
        <v/>
      </c>
      <c r="V656" s="548" t="str">
        <f t="shared" si="268"/>
        <v/>
      </c>
    </row>
    <row r="657" spans="3:25" hidden="1" x14ac:dyDescent="0.25">
      <c r="C657" s="142"/>
      <c r="D657" s="576"/>
      <c r="E657" s="231"/>
      <c r="F657" s="231"/>
      <c r="G657" s="231"/>
      <c r="H657" s="231"/>
      <c r="I657" s="231"/>
      <c r="J657" s="231"/>
      <c r="O657" s="567"/>
      <c r="P657" s="548" t="str">
        <f t="shared" si="262"/>
        <v/>
      </c>
      <c r="Q657" s="548" t="str">
        <f t="shared" si="263"/>
        <v/>
      </c>
      <c r="R657" s="548" t="str">
        <f t="shared" si="264"/>
        <v/>
      </c>
      <c r="S657" s="548" t="str">
        <f t="shared" si="265"/>
        <v/>
      </c>
      <c r="T657" s="548" t="str">
        <f t="shared" si="266"/>
        <v/>
      </c>
      <c r="U657" s="548" t="str">
        <f t="shared" si="267"/>
        <v/>
      </c>
      <c r="V657" s="548" t="str">
        <f t="shared" si="268"/>
        <v/>
      </c>
    </row>
    <row r="658" spans="3:25" hidden="1" x14ac:dyDescent="0.25">
      <c r="C658" s="142"/>
      <c r="D658" s="576"/>
      <c r="E658" s="231"/>
      <c r="F658" s="231"/>
      <c r="G658" s="231"/>
      <c r="H658" s="231"/>
      <c r="I658" s="231"/>
      <c r="J658" s="231"/>
      <c r="O658" s="567"/>
      <c r="P658" s="548" t="str">
        <f t="shared" si="262"/>
        <v/>
      </c>
      <c r="Q658" s="548" t="str">
        <f t="shared" si="263"/>
        <v/>
      </c>
      <c r="R658" s="548" t="str">
        <f t="shared" si="264"/>
        <v/>
      </c>
      <c r="S658" s="548" t="str">
        <f t="shared" si="265"/>
        <v/>
      </c>
      <c r="T658" s="548" t="str">
        <f t="shared" si="266"/>
        <v/>
      </c>
      <c r="U658" s="548" t="str">
        <f t="shared" si="267"/>
        <v/>
      </c>
      <c r="V658" s="548" t="str">
        <f t="shared" si="268"/>
        <v/>
      </c>
    </row>
    <row r="659" spans="3:25" hidden="1" x14ac:dyDescent="0.25">
      <c r="C659" s="142"/>
      <c r="D659" s="576"/>
      <c r="E659" s="231"/>
      <c r="F659" s="231"/>
      <c r="G659" s="231"/>
      <c r="H659" s="231"/>
      <c r="I659" s="231"/>
      <c r="J659" s="231"/>
      <c r="O659" s="567"/>
      <c r="P659" s="548" t="str">
        <f t="shared" ref="P659:U664" si="269">IF(D659=0,"",D659)</f>
        <v/>
      </c>
      <c r="Q659" s="548" t="str">
        <f t="shared" si="269"/>
        <v/>
      </c>
      <c r="R659" s="548" t="str">
        <f t="shared" si="269"/>
        <v/>
      </c>
      <c r="S659" s="548" t="str">
        <f t="shared" si="269"/>
        <v/>
      </c>
      <c r="T659" s="548" t="str">
        <f t="shared" si="269"/>
        <v/>
      </c>
      <c r="U659" s="548" t="str">
        <f t="shared" si="269"/>
        <v/>
      </c>
      <c r="V659" s="548" t="str">
        <f t="shared" si="268"/>
        <v/>
      </c>
    </row>
    <row r="660" spans="3:25" hidden="1" x14ac:dyDescent="0.25">
      <c r="C660" s="142"/>
      <c r="D660" s="576"/>
      <c r="E660" s="231"/>
      <c r="F660" s="231"/>
      <c r="G660" s="231"/>
      <c r="H660" s="231"/>
      <c r="I660" s="231"/>
      <c r="J660" s="231"/>
      <c r="O660" s="567"/>
      <c r="P660" s="548" t="str">
        <f t="shared" si="269"/>
        <v/>
      </c>
      <c r="Q660" s="548" t="str">
        <f t="shared" si="269"/>
        <v/>
      </c>
      <c r="R660" s="548" t="str">
        <f t="shared" si="269"/>
        <v/>
      </c>
      <c r="S660" s="548" t="str">
        <f t="shared" si="269"/>
        <v/>
      </c>
      <c r="T660" s="548" t="str">
        <f t="shared" si="269"/>
        <v/>
      </c>
      <c r="U660" s="548" t="str">
        <f t="shared" si="269"/>
        <v/>
      </c>
      <c r="V660" s="548" t="str">
        <f t="shared" si="268"/>
        <v/>
      </c>
    </row>
    <row r="661" spans="3:25" hidden="1" x14ac:dyDescent="0.25">
      <c r="C661" s="142"/>
      <c r="D661" s="576"/>
      <c r="E661" s="231"/>
      <c r="F661" s="231"/>
      <c r="G661" s="231"/>
      <c r="H661" s="231"/>
      <c r="I661" s="231"/>
      <c r="J661" s="231"/>
      <c r="O661" s="567"/>
      <c r="P661" s="548" t="str">
        <f t="shared" si="269"/>
        <v/>
      </c>
      <c r="Q661" s="548" t="str">
        <f t="shared" si="269"/>
        <v/>
      </c>
      <c r="R661" s="548" t="str">
        <f t="shared" si="269"/>
        <v/>
      </c>
      <c r="S661" s="548" t="str">
        <f t="shared" si="269"/>
        <v/>
      </c>
      <c r="T661" s="548" t="str">
        <f t="shared" si="269"/>
        <v/>
      </c>
      <c r="U661" s="548" t="str">
        <f t="shared" si="269"/>
        <v/>
      </c>
      <c r="V661" s="548" t="str">
        <f t="shared" si="268"/>
        <v/>
      </c>
    </row>
    <row r="662" spans="3:25" hidden="1" x14ac:dyDescent="0.25">
      <c r="C662" s="142"/>
      <c r="D662" s="576"/>
      <c r="E662" s="231"/>
      <c r="F662" s="231"/>
      <c r="G662" s="231"/>
      <c r="H662" s="231"/>
      <c r="I662" s="231"/>
      <c r="J662" s="231"/>
      <c r="O662" s="567"/>
      <c r="P662" s="548" t="str">
        <f t="shared" si="269"/>
        <v/>
      </c>
      <c r="Q662" s="548" t="str">
        <f t="shared" si="269"/>
        <v/>
      </c>
      <c r="R662" s="548" t="str">
        <f t="shared" si="269"/>
        <v/>
      </c>
      <c r="S662" s="548" t="str">
        <f t="shared" si="269"/>
        <v/>
      </c>
      <c r="T662" s="548" t="str">
        <f t="shared" si="269"/>
        <v/>
      </c>
      <c r="U662" s="548" t="str">
        <f t="shared" si="269"/>
        <v/>
      </c>
      <c r="V662" s="548" t="str">
        <f t="shared" si="268"/>
        <v/>
      </c>
    </row>
    <row r="663" spans="3:25" hidden="1" x14ac:dyDescent="0.25">
      <c r="C663" s="142"/>
      <c r="D663" s="576"/>
      <c r="E663" s="231"/>
      <c r="F663" s="231"/>
      <c r="G663" s="231"/>
      <c r="H663" s="231"/>
      <c r="I663" s="231"/>
      <c r="J663" s="231"/>
      <c r="O663" s="567"/>
      <c r="P663" s="548" t="str">
        <f t="shared" si="269"/>
        <v/>
      </c>
      <c r="Q663" s="548" t="str">
        <f t="shared" si="269"/>
        <v/>
      </c>
      <c r="R663" s="548" t="str">
        <f t="shared" si="269"/>
        <v/>
      </c>
      <c r="S663" s="548" t="str">
        <f t="shared" si="269"/>
        <v/>
      </c>
      <c r="T663" s="548" t="str">
        <f t="shared" si="269"/>
        <v/>
      </c>
      <c r="U663" s="548" t="str">
        <f t="shared" si="269"/>
        <v/>
      </c>
      <c r="V663" s="548" t="str">
        <f t="shared" si="268"/>
        <v/>
      </c>
    </row>
    <row r="664" spans="3:25" ht="15.75" hidden="1" thickBot="1" x14ac:dyDescent="0.3">
      <c r="C664" s="218"/>
      <c r="D664" s="577"/>
      <c r="E664" s="233"/>
      <c r="F664" s="231"/>
      <c r="G664" s="231"/>
      <c r="H664" s="231"/>
      <c r="I664" s="231"/>
      <c r="J664" s="231"/>
      <c r="O664" s="568"/>
      <c r="P664" s="548" t="str">
        <f t="shared" si="269"/>
        <v/>
      </c>
      <c r="Q664" s="548" t="str">
        <f t="shared" si="269"/>
        <v/>
      </c>
      <c r="R664" s="548" t="str">
        <f t="shared" si="269"/>
        <v/>
      </c>
      <c r="S664" s="548" t="str">
        <f t="shared" si="269"/>
        <v/>
      </c>
      <c r="T664" s="548" t="str">
        <f t="shared" si="269"/>
        <v/>
      </c>
      <c r="U664" s="548" t="str">
        <f t="shared" si="269"/>
        <v/>
      </c>
      <c r="V664" s="548" t="str">
        <f t="shared" si="268"/>
        <v/>
      </c>
    </row>
    <row r="665" spans="3:25" ht="99.95" hidden="1" customHeight="1" thickTop="1" x14ac:dyDescent="0.25">
      <c r="C665" s="816" t="str">
        <f>O665</f>
        <v>Overall PLR coverage/gaps of safeguard:</v>
      </c>
      <c r="D665" s="817"/>
      <c r="E665" s="817"/>
      <c r="F665" s="813"/>
      <c r="G665" s="813"/>
      <c r="H665" s="813"/>
      <c r="I665" s="813"/>
      <c r="J665" s="814"/>
      <c r="O665" s="790" t="str">
        <f>$O$89</f>
        <v>Overall PLR coverage/gaps of safeguard:</v>
      </c>
      <c r="P665" s="790"/>
      <c r="Q665" s="786" t="str">
        <f>IF(F665=0," ",F665)</f>
        <v xml:space="preserve"> </v>
      </c>
      <c r="R665" s="787"/>
      <c r="S665" s="787"/>
      <c r="T665" s="787"/>
      <c r="U665" s="787"/>
      <c r="V665" s="788"/>
    </row>
    <row r="666" spans="3:25" hidden="1" x14ac:dyDescent="0.25"/>
    <row r="667" spans="3:25" ht="39.75" hidden="1" customHeight="1" x14ac:dyDescent="0.25"/>
    <row r="668" spans="3:25" hidden="1" x14ac:dyDescent="0.25"/>
    <row r="669" spans="3:25" ht="0.95" hidden="1" customHeight="1" x14ac:dyDescent="0.25">
      <c r="P669" s="569" t="str">
        <f>P$93</f>
        <v>From Module 2</v>
      </c>
      <c r="Q669" s="569" t="str">
        <f>Q$93</f>
        <v>From Module 2</v>
      </c>
    </row>
    <row r="670" spans="3:25" ht="0.95" hidden="1" customHeight="1" x14ac:dyDescent="0.25">
      <c r="C670" s="58"/>
      <c r="D670" s="58"/>
      <c r="E670" s="58"/>
      <c r="F670" s="59"/>
      <c r="G670" s="59"/>
      <c r="H670" s="59"/>
      <c r="I670" s="59"/>
      <c r="J670" s="59"/>
      <c r="O670" s="553"/>
      <c r="P670" s="442" t="str">
        <f>P$94</f>
        <v>All Benefits</v>
      </c>
      <c r="Q670" s="442" t="str">
        <f>Q$94</f>
        <v>Potential Prioritized Benefits</v>
      </c>
      <c r="S670" s="555"/>
      <c r="T670" s="555"/>
      <c r="U670" s="555"/>
      <c r="V670" s="555"/>
      <c r="W670" s="59"/>
      <c r="X670" s="59"/>
    </row>
    <row r="671" spans="3:25" ht="0.95" hidden="1" customHeight="1" x14ac:dyDescent="0.25">
      <c r="C671" s="67"/>
      <c r="D671" s="67"/>
      <c r="E671" s="67"/>
      <c r="L671"/>
      <c r="O671" s="53"/>
      <c r="P671" s="556" t="str">
        <f>'Module 2'!$AM645</f>
        <v/>
      </c>
      <c r="Q671" s="556" t="str">
        <f>'Module 2'!$AV645</f>
        <v/>
      </c>
    </row>
    <row r="672" spans="3:25" s="48" customFormat="1" ht="0.95" hidden="1" customHeight="1" x14ac:dyDescent="0.25">
      <c r="O672" s="53"/>
      <c r="P672" s="556" t="str">
        <f>'Module 2'!$AM646</f>
        <v/>
      </c>
      <c r="Q672" s="556" t="str">
        <f>'Module 2'!$AV646</f>
        <v/>
      </c>
      <c r="R672" s="52"/>
      <c r="S672" s="52"/>
      <c r="T672" s="52"/>
      <c r="U672" s="52"/>
      <c r="V672" s="52"/>
      <c r="W672"/>
      <c r="X672" s="112"/>
      <c r="Y672"/>
    </row>
    <row r="673" spans="3:25" s="48" customFormat="1" ht="0.95" hidden="1" customHeight="1" x14ac:dyDescent="0.25">
      <c r="I673" s="49"/>
      <c r="J673" s="49"/>
      <c r="O673" s="53"/>
      <c r="P673" s="556" t="str">
        <f>'Module 2'!$AM647</f>
        <v/>
      </c>
      <c r="Q673" s="556" t="str">
        <f>'Module 2'!$AV647</f>
        <v/>
      </c>
      <c r="R673" s="52"/>
      <c r="S673" s="52"/>
      <c r="T673" s="52"/>
      <c r="U673" s="52"/>
      <c r="V673" s="52"/>
      <c r="W673"/>
      <c r="X673" s="112"/>
      <c r="Y673"/>
    </row>
    <row r="674" spans="3:25" s="48" customFormat="1" ht="0.95" hidden="1" customHeight="1" x14ac:dyDescent="0.25">
      <c r="O674" s="53"/>
      <c r="P674" s="556" t="str">
        <f>'Module 2'!$AM648</f>
        <v/>
      </c>
      <c r="Q674" s="556" t="str">
        <f>'Module 2'!$AV648</f>
        <v/>
      </c>
      <c r="R674" s="52"/>
      <c r="S674" s="52"/>
      <c r="T674" s="52"/>
      <c r="U674" s="52"/>
      <c r="V674" s="52"/>
      <c r="W674"/>
      <c r="X674" s="112"/>
      <c r="Y674"/>
    </row>
    <row r="675" spans="3:25" ht="0.95" hidden="1" customHeight="1" x14ac:dyDescent="0.25">
      <c r="N675" s="48"/>
      <c r="O675" s="53"/>
      <c r="P675" s="556" t="str">
        <f>'Module 2'!$AM649</f>
        <v/>
      </c>
      <c r="Q675" s="556" t="str">
        <f>'Module 2'!$AV649</f>
        <v/>
      </c>
    </row>
    <row r="676" spans="3:25" ht="0.95" hidden="1" customHeight="1" x14ac:dyDescent="0.25">
      <c r="C676" s="67"/>
      <c r="D676" s="67"/>
      <c r="E676" s="67"/>
      <c r="N676" s="48"/>
      <c r="O676" s="53"/>
      <c r="P676" s="556" t="str">
        <f>'Module 2'!$AM650</f>
        <v/>
      </c>
      <c r="Q676" s="556" t="str">
        <f>'Module 2'!$AV650</f>
        <v/>
      </c>
    </row>
    <row r="677" spans="3:25" hidden="1" x14ac:dyDescent="0.25">
      <c r="C677" s="48"/>
      <c r="D677" s="48"/>
      <c r="E677" s="48"/>
      <c r="F677" s="48"/>
      <c r="G677" s="48"/>
      <c r="H677" s="48"/>
      <c r="M677" s="105"/>
      <c r="N677" s="48"/>
      <c r="O677" s="53"/>
      <c r="P677" s="569" t="str">
        <f>P$104</f>
        <v>From Module 2</v>
      </c>
      <c r="Q677" s="569" t="str">
        <f>Q$104</f>
        <v>From Module 2</v>
      </c>
    </row>
    <row r="678" spans="3:25" hidden="1" x14ac:dyDescent="0.25">
      <c r="C678" s="48"/>
      <c r="D678" s="48"/>
      <c r="E678" s="48"/>
      <c r="F678" s="48"/>
      <c r="G678" s="48"/>
      <c r="H678" s="48"/>
      <c r="I678" s="48"/>
      <c r="J678" s="36"/>
      <c r="N678" s="48"/>
      <c r="O678" s="53"/>
      <c r="P678" s="442" t="str">
        <f>P$105</f>
        <v>All Risks</v>
      </c>
      <c r="Q678" s="442" t="str">
        <f>Q$105</f>
        <v>Potential Prioritized Risks</v>
      </c>
    </row>
    <row r="679" spans="3:25" hidden="1" x14ac:dyDescent="0.25">
      <c r="C679" s="48"/>
      <c r="D679" s="48"/>
      <c r="E679" s="48"/>
      <c r="F679" s="48"/>
      <c r="G679" s="48"/>
      <c r="H679" s="48"/>
      <c r="N679" s="48"/>
      <c r="O679" s="53">
        <f t="shared" ref="O679:O690" si="270">O678+1</f>
        <v>1</v>
      </c>
      <c r="P679" s="556" t="str">
        <f>'Module 2'!$AM653</f>
        <v/>
      </c>
      <c r="Q679" s="556" t="str">
        <f>'Module 2'!$AV653</f>
        <v/>
      </c>
    </row>
    <row r="680" spans="3:25" hidden="1" x14ac:dyDescent="0.25">
      <c r="N680" s="48"/>
      <c r="O680" s="53">
        <f t="shared" si="270"/>
        <v>2</v>
      </c>
      <c r="P680" s="556" t="str">
        <f>'Module 2'!$AM654</f>
        <v/>
      </c>
      <c r="Q680" s="556" t="str">
        <f>'Module 2'!$AV654</f>
        <v/>
      </c>
    </row>
    <row r="681" spans="3:25" hidden="1" x14ac:dyDescent="0.25">
      <c r="G681" s="67"/>
      <c r="H681" s="67"/>
      <c r="N681" s="48"/>
      <c r="O681" s="53">
        <f t="shared" si="270"/>
        <v>3</v>
      </c>
      <c r="P681" s="556" t="str">
        <f>'Module 2'!$AM655</f>
        <v/>
      </c>
      <c r="Q681" s="556" t="str">
        <f>'Module 2'!$AV655</f>
        <v/>
      </c>
    </row>
    <row r="682" spans="3:25" hidden="1" x14ac:dyDescent="0.25">
      <c r="C682" s="66"/>
      <c r="D682" s="66"/>
      <c r="E682" s="66"/>
      <c r="N682" s="48"/>
      <c r="O682" s="53">
        <f t="shared" si="270"/>
        <v>4</v>
      </c>
      <c r="P682" s="556" t="str">
        <f>'Module 2'!$AM656</f>
        <v/>
      </c>
      <c r="Q682" s="556" t="str">
        <f>'Module 2'!$AV656</f>
        <v/>
      </c>
    </row>
    <row r="683" spans="3:25" hidden="1" x14ac:dyDescent="0.25">
      <c r="C683" s="66"/>
      <c r="E683" s="67"/>
      <c r="N683" s="48"/>
      <c r="O683" s="53">
        <f t="shared" si="270"/>
        <v>5</v>
      </c>
      <c r="P683" s="556" t="str">
        <f>'Module 2'!$AM657</f>
        <v/>
      </c>
      <c r="Q683" s="556" t="str">
        <f>'Module 2'!$AV657</f>
        <v/>
      </c>
    </row>
    <row r="684" spans="3:25" hidden="1" x14ac:dyDescent="0.25">
      <c r="C684" s="66"/>
      <c r="E684" s="103"/>
      <c r="N684" s="48"/>
      <c r="O684" s="53">
        <f t="shared" si="270"/>
        <v>6</v>
      </c>
      <c r="P684" s="556" t="str">
        <f>'Module 2'!$AM658</f>
        <v/>
      </c>
      <c r="Q684" s="556" t="str">
        <f>'Module 2'!$AV658</f>
        <v/>
      </c>
    </row>
    <row r="685" spans="3:25" hidden="1" x14ac:dyDescent="0.25">
      <c r="C685" s="66"/>
      <c r="E685" s="103"/>
      <c r="N685" s="48"/>
      <c r="O685" s="53">
        <f t="shared" si="270"/>
        <v>7</v>
      </c>
      <c r="P685" s="556" t="str">
        <f>'Module 2'!$AM659</f>
        <v/>
      </c>
      <c r="Q685" s="556" t="str">
        <f>'Module 2'!$AV659</f>
        <v/>
      </c>
    </row>
    <row r="686" spans="3:25" hidden="1" x14ac:dyDescent="0.25">
      <c r="C686" s="66"/>
      <c r="E686" s="103"/>
      <c r="N686" s="48"/>
      <c r="O686" s="53">
        <f t="shared" si="270"/>
        <v>8</v>
      </c>
      <c r="P686" s="556" t="str">
        <f>'Module 2'!$AM660</f>
        <v/>
      </c>
      <c r="Q686" s="556" t="str">
        <f>'Module 2'!$AV660</f>
        <v/>
      </c>
    </row>
    <row r="687" spans="3:25" hidden="1" x14ac:dyDescent="0.25">
      <c r="C687" s="66"/>
      <c r="E687" s="103"/>
      <c r="N687" s="48"/>
      <c r="O687" s="53">
        <f t="shared" si="270"/>
        <v>9</v>
      </c>
      <c r="P687" s="556" t="str">
        <f>'Module 2'!$AM661</f>
        <v/>
      </c>
      <c r="Q687" s="556" t="str">
        <f>'Module 2'!$AV661</f>
        <v/>
      </c>
    </row>
    <row r="688" spans="3:25" hidden="1" x14ac:dyDescent="0.25">
      <c r="C688" s="66"/>
      <c r="E688" s="103"/>
      <c r="N688" s="48"/>
      <c r="O688" s="53">
        <f t="shared" si="270"/>
        <v>10</v>
      </c>
      <c r="P688" s="556" t="str">
        <f>'Module 2'!$AM662</f>
        <v/>
      </c>
      <c r="Q688" s="556" t="str">
        <f>'Module 2'!$AV662</f>
        <v/>
      </c>
    </row>
    <row r="689" spans="3:17" hidden="1" x14ac:dyDescent="0.25">
      <c r="C689" s="66"/>
      <c r="E689" s="103"/>
      <c r="N689" s="48"/>
      <c r="O689" s="53">
        <f t="shared" si="270"/>
        <v>11</v>
      </c>
      <c r="P689" s="556" t="str">
        <f>'Module 2'!$AM663</f>
        <v/>
      </c>
      <c r="Q689" s="556" t="str">
        <f>'Module 2'!$AV663</f>
        <v/>
      </c>
    </row>
    <row r="690" spans="3:17" hidden="1" x14ac:dyDescent="0.25">
      <c r="C690" s="66"/>
      <c r="E690" s="103"/>
      <c r="N690" s="48"/>
      <c r="O690" s="53">
        <f t="shared" si="270"/>
        <v>12</v>
      </c>
      <c r="P690" s="556" t="str">
        <f>'Module 2'!$AM664</f>
        <v/>
      </c>
      <c r="Q690" s="556" t="str">
        <f>'Module 2'!$AV664</f>
        <v/>
      </c>
    </row>
    <row r="691" spans="3:17" hidden="1" x14ac:dyDescent="0.25">
      <c r="C691" s="66"/>
      <c r="E691" s="103"/>
    </row>
    <row r="692" spans="3:17" hidden="1" x14ac:dyDescent="0.25"/>
    <row r="693" spans="3:17" hidden="1" x14ac:dyDescent="0.25"/>
    <row r="694" spans="3:17" hidden="1" x14ac:dyDescent="0.25"/>
    <row r="695" spans="3:17" hidden="1" x14ac:dyDescent="0.25"/>
    <row r="696" spans="3:17" hidden="1" x14ac:dyDescent="0.25"/>
    <row r="697" spans="3:17" hidden="1" x14ac:dyDescent="0.25"/>
    <row r="698" spans="3:17" hidden="1" x14ac:dyDescent="0.25"/>
    <row r="699" spans="3:17" hidden="1" x14ac:dyDescent="0.25"/>
    <row r="700" spans="3:17" hidden="1" x14ac:dyDescent="0.25"/>
  </sheetData>
  <sheetProtection algorithmName="SHA-512" hashValue="e0Qp9J0AyY3jlJ0J1EPiDIPaQUCvzopS85C6t3sA+yTqcSyOGYb38n4p5c2OAS52nlA7Ucr1Au7vuX/An1PEOw==" saltValue="ehEvg4UW2x0u3aiCu0cmbg==" spinCount="100000" sheet="1" objects="1" scenarios="1"/>
  <customSheetViews>
    <customSheetView guid="{C4C3192A-9920-49E5-94B5-454F08D391BF}" showPageBreaks="1" showGridLines="0" showRowCol="0" fitToPage="1" hiddenRows="1" hiddenColumns="1">
      <selection activeCell="C3" sqref="C3:J3"/>
      <pageMargins left="0.7" right="0.7" top="0.75" bottom="0.75" header="0.3" footer="0.3"/>
      <pageSetup paperSize="9" scale="56" fitToHeight="0" orientation="portrait" r:id="rId1"/>
    </customSheetView>
    <customSheetView guid="{565C0F64-F4BA-4FBC-9547-A8DF7B5A2EFF}" showPageBreaks="1" showGridLines="0" showRowCol="0" fitToPage="1" hiddenRows="1" hiddenColumns="1">
      <selection activeCell="C3" sqref="C3:J3"/>
      <pageMargins left="0.7" right="0.7" top="0.75" bottom="0.75" header="0.3" footer="0.3"/>
      <pageSetup paperSize="9" scale="56" fitToHeight="0" orientation="portrait" r:id="rId2"/>
    </customSheetView>
    <customSheetView guid="{14B7E1D9-F05B-44BE-A36D-1131D48DE55A}" showPageBreaks="1" showGridLines="0" showRowCol="0" fitToPage="1" hiddenRows="1" hiddenColumns="1">
      <selection activeCell="C3" sqref="C3:J3"/>
      <pageMargins left="0.7" right="0.7" top="0.75" bottom="0.75" header="0.3" footer="0.3"/>
      <pageSetup paperSize="9" scale="56" fitToHeight="0" orientation="portrait" r:id="rId3"/>
    </customSheetView>
    <customSheetView guid="{5C446074-E11E-4485-BA91-433CA3BA4995}" showPageBreaks="1" showGridLines="0" showRowCol="0" fitToPage="1" hiddenRows="1" hiddenColumns="1">
      <selection activeCell="C3" sqref="C3:J3"/>
      <pageMargins left="0.7" right="0.7" top="0.75" bottom="0.75" header="0.3" footer="0.3"/>
      <pageSetup paperSize="9" scale="56" fitToHeight="0" orientation="portrait" r:id="rId4"/>
    </customSheetView>
    <customSheetView guid="{7F73AAA6-ACFF-46F7-ACED-1A539712A986}" showPageBreaks="1" showGridLines="0" showRowCol="0" fitToPage="1" hiddenRows="1" hiddenColumns="1">
      <selection activeCell="C3" sqref="C3:J3"/>
      <pageMargins left="0.7" right="0.7" top="0.75" bottom="0.75" header="0.3" footer="0.3"/>
      <pageSetup paperSize="9" scale="56" fitToHeight="0" orientation="portrait" r:id="rId5"/>
    </customSheetView>
    <customSheetView guid="{2D881BC0-D8D0-4107-9850-1E783069C556}" showPageBreaks="1" showGridLines="0" showRowCol="0" fitToPage="1" hiddenRows="1" hiddenColumns="1">
      <selection activeCell="C3" sqref="C3:J3"/>
      <pageMargins left="0.7" right="0.7" top="0.75" bottom="0.75" header="0.3" footer="0.3"/>
      <pageSetup paperSize="9" scale="56" fitToHeight="0" orientation="portrait" r:id="rId6"/>
    </customSheetView>
    <customSheetView guid="{F3D952D1-9DBF-4F3D-9E14-469C4AA258E1}" showPageBreaks="1" showGridLines="0" showRowCol="0" fitToPage="1" hiddenRows="1" hiddenColumns="1">
      <selection activeCell="C3" sqref="C3:J3"/>
      <pageMargins left="0.7" right="0.7" top="0.75" bottom="0.75" header="0.3" footer="0.3"/>
      <pageSetup paperSize="9" scale="56" fitToHeight="0" orientation="portrait" r:id="rId7"/>
    </customSheetView>
    <customSheetView guid="{75491233-9507-4EFC-A26E-AFD0CFFFCCCF}" showPageBreaks="1" showGridLines="0" showRowCol="0" fitToPage="1" hiddenRows="1" hiddenColumns="1">
      <selection activeCell="C3" sqref="C3:J3"/>
      <pageMargins left="0.7" right="0.7" top="0.75" bottom="0.75" header="0.3" footer="0.3"/>
      <pageSetup paperSize="9" scale="56" fitToHeight="0" orientation="portrait" r:id="rId8"/>
    </customSheetView>
    <customSheetView guid="{7120350E-2AAD-4BA0-9512-C8C1B63F3C29}" showPageBreaks="1" showGridLines="0" showRowCol="0" fitToPage="1" hiddenRows="1" hiddenColumns="1">
      <selection activeCell="C3" sqref="C3:J3"/>
      <pageMargins left="0.7" right="0.7" top="0.75" bottom="0.75" header="0.3" footer="0.3"/>
      <pageSetup paperSize="9" scale="56" fitToHeight="0" orientation="portrait" r:id="rId9"/>
    </customSheetView>
    <customSheetView guid="{AEAF0160-A16F-4E8E-8794-9EAE35B78BBB}" showPageBreaks="1" showGridLines="0" showRowCol="0" fitToPage="1" hiddenRows="1" hiddenColumns="1">
      <selection activeCell="C3" sqref="C3:J3"/>
      <pageMargins left="0.7" right="0.7" top="0.75" bottom="0.75" header="0.3" footer="0.3"/>
      <pageSetup paperSize="9" scale="56" fitToHeight="0" orientation="portrait" r:id="rId10"/>
    </customSheetView>
    <customSheetView guid="{0398F8AF-BB01-4F41-911B-6BEB5C23013B}" showPageBreaks="1" showGridLines="0" showRowCol="0" fitToPage="1" hiddenRows="1" hiddenColumns="1">
      <selection activeCell="C3" sqref="C3:J3"/>
      <pageMargins left="0.7" right="0.7" top="0.75" bottom="0.75" header="0.3" footer="0.3"/>
      <pageSetup paperSize="9" scale="56" fitToHeight="0" orientation="portrait" r:id="rId11"/>
    </customSheetView>
    <customSheetView guid="{AFAAF24B-41FA-469A-856B-F916DB51D4C2}" showPageBreaks="1" showGridLines="0" showRowCol="0" fitToPage="1" hiddenRows="1" hiddenColumns="1">
      <selection activeCell="C3" sqref="C3:J3"/>
      <pageMargins left="0.7" right="0.7" top="0.75" bottom="0.75" header="0.3" footer="0.3"/>
      <pageSetup paperSize="9" scale="56" fitToHeight="0" orientation="portrait" r:id="rId12"/>
    </customSheetView>
    <customSheetView guid="{B968A94D-A4FB-4C1A-A9A2-04B42F46DC3F}" showPageBreaks="1" showGridLines="0" showRowCol="0" fitToPage="1" hiddenRows="1" hiddenColumns="1">
      <selection activeCell="C3" sqref="C3:J3"/>
      <pageMargins left="0.7" right="0.7" top="0.75" bottom="0.75" header="0.3" footer="0.3"/>
      <pageSetup paperSize="9" scale="56" fitToHeight="0" orientation="portrait" r:id="rId13"/>
    </customSheetView>
    <customSheetView guid="{A3B878C9-DF82-401D-A77D-F7EF64906AFE}" showPageBreaks="1" showGridLines="0" showRowCol="0" fitToPage="1" hiddenRows="1" hiddenColumns="1">
      <selection activeCell="C3" sqref="C3:J3"/>
      <pageMargins left="0.7" right="0.7" top="0.75" bottom="0.75" header="0.3" footer="0.3"/>
      <pageSetup paperSize="9" scale="56" fitToHeight="0" orientation="portrait" r:id="rId14"/>
    </customSheetView>
    <customSheetView guid="{BCFE97EC-F949-4576-ACBE-551B1DAF3C91}" showPageBreaks="1" showGridLines="0" showRowCol="0" fitToPage="1" hiddenRows="1" hiddenColumns="1">
      <selection activeCell="C3" sqref="C3:J3"/>
      <pageMargins left="0.7" right="0.7" top="0.75" bottom="0.75" header="0.3" footer="0.3"/>
      <pageSetup paperSize="9" scale="56" fitToHeight="0" orientation="portrait" r:id="rId15"/>
    </customSheetView>
    <customSheetView guid="{9297575B-FD39-4E98-918C-2EBB68924E97}" showPageBreaks="1" showGridLines="0" showRowCol="0" fitToPage="1" hiddenRows="1" hiddenColumns="1">
      <selection activeCell="C3" sqref="C3:J3"/>
      <pageMargins left="0.7" right="0.7" top="0.75" bottom="0.75" header="0.3" footer="0.3"/>
      <pageSetup paperSize="9" scale="56" fitToHeight="0" orientation="portrait" r:id="rId16"/>
    </customSheetView>
    <customSheetView guid="{D787939E-5F01-4F8F-8C48-7DC8E5F22DE5}" showPageBreaks="1" showGridLines="0" showRowCol="0" fitToPage="1" hiddenRows="1" hiddenColumns="1">
      <selection activeCell="C3" sqref="C3:J3"/>
      <pageMargins left="0.7" right="0.7" top="0.75" bottom="0.75" header="0.3" footer="0.3"/>
      <pageSetup paperSize="9" scale="56" fitToHeight="0" orientation="portrait" r:id="rId17"/>
    </customSheetView>
    <customSheetView guid="{AB0B9CFE-DCC2-486B-9AE7-3C737113C1FB}" showPageBreaks="1" showGridLines="0" showRowCol="0" fitToPage="1" hiddenRows="1" hiddenColumns="1">
      <selection activeCell="C3" sqref="C3:J3"/>
      <pageMargins left="0.7" right="0.7" top="0.75" bottom="0.75" header="0.3" footer="0.3"/>
      <pageSetup paperSize="9" scale="56" fitToHeight="0" orientation="portrait" r:id="rId18"/>
    </customSheetView>
    <customSheetView guid="{C81FC029-D9D0-4B23-8994-EFF13144DDC6}" showPageBreaks="1" showGridLines="0" showRowCol="0" fitToPage="1" hiddenRows="1" hiddenColumns="1">
      <selection activeCell="C3" sqref="C3:J3"/>
      <pageMargins left="0.7" right="0.7" top="0.75" bottom="0.75" header="0.3" footer="0.3"/>
      <pageSetup paperSize="9" scale="56" fitToHeight="0" orientation="portrait" r:id="rId19"/>
    </customSheetView>
    <customSheetView guid="{83923105-D3EF-4935-AFC9-6FBD0874636C}" showPageBreaks="1" showGridLines="0" showRowCol="0" fitToPage="1" hiddenRows="1" hiddenColumns="1">
      <selection activeCell="C3" sqref="C3:J3"/>
      <pageMargins left="0.7" right="0.7" top="0.75" bottom="0.75" header="0.3" footer="0.3"/>
      <pageSetup paperSize="9" scale="56" fitToHeight="0" orientation="portrait" r:id="rId20"/>
    </customSheetView>
    <customSheetView guid="{F18B5B93-8D1C-46BF-A46F-39AC34039376}" showPageBreaks="1" showGridLines="0" showRowCol="0" fitToPage="1" hiddenRows="1" hiddenColumns="1">
      <selection activeCell="C3" sqref="C3:J3"/>
      <pageMargins left="0.7" right="0.7" top="0.75" bottom="0.75" header="0.3" footer="0.3"/>
      <pageSetup paperSize="9" scale="56" fitToHeight="0" orientation="portrait" r:id="rId21"/>
    </customSheetView>
    <customSheetView guid="{7CBE2DA3-08E4-4F49-B633-91ACF566CC50}" showPageBreaks="1" showGridLines="0" showRowCol="0" fitToPage="1" hiddenRows="1" hiddenColumns="1">
      <selection activeCell="C3" sqref="C3:J3"/>
      <pageMargins left="0.7" right="0.7" top="0.75" bottom="0.75" header="0.3" footer="0.3"/>
      <pageSetup paperSize="9" scale="56" fitToHeight="0" orientation="portrait" r:id="rId22"/>
    </customSheetView>
    <customSheetView guid="{127CF244-40F7-4382-B5F4-6FE7DC055927}" showPageBreaks="1" showGridLines="0" showRowCol="0" fitToPage="1" hiddenRows="1" hiddenColumns="1">
      <selection activeCell="C3" sqref="C3:J3"/>
      <pageMargins left="0.7" right="0.7" top="0.75" bottom="0.75" header="0.3" footer="0.3"/>
      <pageSetup paperSize="9" scale="56" fitToHeight="0" orientation="portrait" r:id="rId23"/>
    </customSheetView>
    <customSheetView guid="{E5934065-3B24-4BDA-9F1A-CE354801B9A9}" showPageBreaks="1" showGridLines="0" showRowCol="0" fitToPage="1" hiddenRows="1" hiddenColumns="1">
      <selection activeCell="C3" sqref="C3:J3"/>
      <pageMargins left="0.7" right="0.7" top="0.75" bottom="0.75" header="0.3" footer="0.3"/>
      <pageSetup paperSize="9" scale="56" fitToHeight="0" orientation="portrait" r:id="rId24"/>
    </customSheetView>
    <customSheetView guid="{1730E845-78B9-4800-8016-B034C4011192}" showPageBreaks="1" showGridLines="0" showRowCol="0" fitToPage="1" hiddenRows="1" hiddenColumns="1">
      <selection activeCell="C3" sqref="C3:J3"/>
      <pageMargins left="0.7" right="0.7" top="0.75" bottom="0.75" header="0.3" footer="0.3"/>
      <pageSetup paperSize="9" scale="56" fitToHeight="0" orientation="portrait" r:id="rId25"/>
    </customSheetView>
    <customSheetView guid="{0596A31D-1135-4C04-B235-4F7AEFBF56EB}" showPageBreaks="1" showGridLines="0" showRowCol="0" fitToPage="1" hiddenRows="1" hiddenColumns="1">
      <selection activeCell="C3" sqref="C3:J3"/>
      <pageMargins left="0.7" right="0.7" top="0.75" bottom="0.75" header="0.3" footer="0.3"/>
      <pageSetup paperSize="9" scale="56" fitToHeight="0" orientation="portrait" r:id="rId26"/>
    </customSheetView>
    <customSheetView guid="{58172CF4-0A99-4348-8485-AC6CB3743B28}" showPageBreaks="1" showGridLines="0" showRowCol="0" fitToPage="1" hiddenRows="1" hiddenColumns="1">
      <selection activeCell="C3" sqref="C3:J3"/>
      <pageMargins left="0.7" right="0.7" top="0.75" bottom="0.75" header="0.3" footer="0.3"/>
      <pageSetup paperSize="9" scale="56" fitToHeight="0" orientation="portrait" r:id="rId27"/>
    </customSheetView>
    <customSheetView guid="{C35CD7D2-C5FB-4E4E-BE2C-DB3B3CB5DEE1}" showPageBreaks="1" showGridLines="0" showRowCol="0" fitToPage="1" hiddenRows="1" hiddenColumns="1">
      <selection activeCell="C3" sqref="C3:J3"/>
      <pageMargins left="0.7" right="0.7" top="0.75" bottom="0.75" header="0.3" footer="0.3"/>
      <pageSetup paperSize="9" scale="56" fitToHeight="0" orientation="portrait" r:id="rId28"/>
    </customSheetView>
    <customSheetView guid="{FCC6B465-B403-4A38-833A-8F01BFC1F83D}" showPageBreaks="1" showGridLines="0" showRowCol="0" fitToPage="1" hiddenRows="1" hiddenColumns="1" topLeftCell="A4">
      <selection activeCell="C619" sqref="C619:J619"/>
      <pageMargins left="0.7" right="0.7" top="0.75" bottom="0.75" header="0.3" footer="0.3"/>
      <pageSetup paperSize="9" scale="56" fitToHeight="0" orientation="portrait" r:id="rId29"/>
    </customSheetView>
    <customSheetView guid="{CBD23793-6C36-4ECF-99D3-B6DB83BA0330}" showPageBreaks="1" showGridLines="0" showRowCol="0" fitToPage="1" hiddenRows="1" hiddenColumns="1" topLeftCell="A4">
      <selection activeCell="C539" sqref="C539:J539"/>
      <pageMargins left="0.7" right="0.7" top="0.75" bottom="0.75" header="0.3" footer="0.3"/>
      <pageSetup paperSize="9" scale="64" fitToHeight="0" orientation="portrait" r:id="rId30"/>
    </customSheetView>
    <customSheetView guid="{8C7AA061-2774-4648-9080-649D8E7084B6}" showPageBreaks="1" showGridLines="0" showRowCol="0" fitToPage="1" hiddenRows="1" hiddenColumns="1" topLeftCell="A4">
      <selection activeCell="C418" sqref="C418:J418"/>
      <pageMargins left="0.7" right="0.7" top="0.75" bottom="0.75" header="0.3" footer="0.3"/>
      <pageSetup paperSize="9" scale="56" fitToHeight="0" orientation="portrait" r:id="rId31"/>
    </customSheetView>
    <customSheetView guid="{E1E93C14-89C0-47E9-80E7-72B4C8D846A8}" showPageBreaks="1" showGridLines="0" showRowCol="0" fitToPage="1" hiddenRows="1" hiddenColumns="1" topLeftCell="A4">
      <selection activeCell="C324" sqref="C324:J324"/>
      <pageMargins left="0.7" right="0.7" top="0.75" bottom="0.75" header="0.3" footer="0.3"/>
      <pageSetup paperSize="9" scale="56" fitToHeight="0" orientation="portrait" r:id="rId32"/>
    </customSheetView>
    <customSheetView guid="{C35FE66B-7525-44A0-AF95-74B09883E972}" showPageBreaks="1" showGridLines="0" showRowCol="0" fitToPage="1" hiddenRows="1" hiddenColumns="1" topLeftCell="A4">
      <selection activeCell="C233" sqref="C233:J233"/>
      <pageMargins left="0.7" right="0.7" top="0.75" bottom="0.75" header="0.3" footer="0.3"/>
      <pageSetup paperSize="9" scale="56" fitToHeight="0" orientation="portrait" r:id="rId33"/>
    </customSheetView>
    <customSheetView guid="{14701618-057F-44B9-A80D-6571C2675A43}" showPageBreaks="1" showGridLines="0" showRowCol="0" fitToPage="1" hiddenRows="1" hiddenColumns="1" topLeftCell="A4">
      <selection activeCell="C126" sqref="C126:J126"/>
      <pageMargins left="0.7" right="0.7" top="0.75" bottom="0.75" header="0.3" footer="0.3"/>
      <pageSetup paperSize="9" scale="56" fitToHeight="0" orientation="portrait" r:id="rId34"/>
    </customSheetView>
    <customSheetView guid="{B1713CB1-717E-4290-A550-B5C8687D1DCD}" showPageBreaks="1" showGridLines="0" showRowCol="0" fitToPage="1" hiddenRows="1" hiddenColumns="1" topLeftCell="A4">
      <selection activeCell="C30" sqref="C30:J30"/>
      <pageMargins left="0.7" right="0.7" top="0.75" bottom="0.75" header="0.3" footer="0.3"/>
      <pageSetup paperSize="9" scale="56" fitToHeight="0" orientation="portrait" r:id="rId35"/>
    </customSheetView>
    <customSheetView guid="{193C6D79-1DD6-46B2-B287-29B305333ABD}" showPageBreaks="1" showGridLines="0" showRowCol="0" fitToPage="1" hiddenRows="1" hiddenColumns="1">
      <selection activeCell="C3" sqref="C3:J3"/>
      <pageMargins left="0.7" right="0.7" top="0.75" bottom="0.75" header="0.3" footer="0.3"/>
      <pageSetup paperSize="9" scale="56" fitToHeight="0" orientation="portrait" r:id="rId36"/>
    </customSheetView>
    <customSheetView guid="{3DF84044-4F18-4693-9BC0-6F1E3BB79687}" showPageBreaks="1" showGridLines="0" showRowCol="0" fitToPage="1" hiddenRows="1" hiddenColumns="1">
      <selection activeCell="C3" sqref="C3:J3"/>
      <pageMargins left="0.7" right="0.7" top="0.75" bottom="0.75" header="0.3" footer="0.3"/>
      <pageSetup paperSize="9" scale="56" fitToHeight="0" orientation="portrait" r:id="rId37"/>
    </customSheetView>
    <customSheetView guid="{3783CD60-BBDD-4DC9-8238-7D85CC9CCE38}" showPageBreaks="1" showGridLines="0" showRowCol="0" fitToPage="1" hiddenRows="1" hiddenColumns="1">
      <selection activeCell="C3" sqref="C3:J3"/>
      <pageMargins left="0.7" right="0.7" top="0.75" bottom="0.75" header="0.3" footer="0.3"/>
      <pageSetup paperSize="9" scale="56" fitToHeight="0" orientation="portrait" r:id="rId38"/>
    </customSheetView>
    <customSheetView guid="{1164E0A0-71A8-4DF7-935D-99E79791952A}" showPageBreaks="1" showGridLines="0" showRowCol="0" fitToPage="1" hiddenRows="1" hiddenColumns="1">
      <selection activeCell="C3" sqref="C3:J3"/>
      <pageMargins left="0.7" right="0.7" top="0.75" bottom="0.75" header="0.3" footer="0.3"/>
      <pageSetup paperSize="9" scale="56" fitToHeight="0" orientation="portrait" r:id="rId39"/>
    </customSheetView>
    <customSheetView guid="{58809AAB-6EBE-4F93-BC39-20A189034220}" showPageBreaks="1" showGridLines="0" showRowCol="0" fitToPage="1" hiddenRows="1" hiddenColumns="1">
      <selection activeCell="C3" sqref="C3:J3"/>
      <pageMargins left="0.7" right="0.7" top="0.75" bottom="0.75" header="0.3" footer="0.3"/>
      <pageSetup paperSize="9" scale="56" fitToHeight="0" orientation="portrait" r:id="rId40"/>
    </customSheetView>
    <customSheetView guid="{99E9AA65-9CEE-4B26-BA46-307BEC772AA0}" showPageBreaks="1" showGridLines="0" showRowCol="0" fitToPage="1" hiddenRows="1" hiddenColumns="1">
      <selection activeCell="C3" sqref="C3:J3"/>
      <pageMargins left="0.7" right="0.7" top="0.75" bottom="0.75" header="0.3" footer="0.3"/>
      <pageSetup paperSize="9" scale="56" fitToHeight="0" orientation="portrait" r:id="rId41"/>
    </customSheetView>
    <customSheetView guid="{44126E2B-CD5D-4F43-AA3C-BFC7C80D88FD}" showPageBreaks="1" showGridLines="0" showRowCol="0" fitToPage="1" hiddenRows="1" hiddenColumns="1">
      <selection activeCell="C3" sqref="C3:J3"/>
      <pageMargins left="0.7" right="0.7" top="0.75" bottom="0.75" header="0.3" footer="0.3"/>
      <pageSetup paperSize="9" scale="56" fitToHeight="0" orientation="portrait" r:id="rId42"/>
    </customSheetView>
    <customSheetView guid="{D2518DB8-B560-4A78-B692-B87A07E4F79E}" showPageBreaks="1" showGridLines="0" showRowCol="0" fitToPage="1" hiddenRows="1" hiddenColumns="1">
      <selection activeCell="C3" sqref="C3:J3"/>
      <pageMargins left="0.7" right="0.7" top="0.75" bottom="0.75" header="0.3" footer="0.3"/>
      <pageSetup paperSize="9" scale="56" fitToHeight="0" orientation="portrait" r:id="rId43"/>
    </customSheetView>
    <customSheetView guid="{5903D69A-5754-456F-9596-4F981E1004F3}" showPageBreaks="1" showGridLines="0" showRowCol="0" fitToPage="1" hiddenRows="1" hiddenColumns="1">
      <selection activeCell="C3" sqref="C3:J3"/>
      <pageMargins left="0.7" right="0.7" top="0.75" bottom="0.75" header="0.3" footer="0.3"/>
      <pageSetup paperSize="9" scale="56" fitToHeight="0" orientation="portrait" r:id="rId44"/>
    </customSheetView>
    <customSheetView guid="{C92837A6-C2DE-484E-8C7F-A006AA3E512A}" showPageBreaks="1" showGridLines="0" showRowCol="0" fitToPage="1" hiddenRows="1" hiddenColumns="1">
      <selection activeCell="C3" sqref="C3:J3"/>
      <pageMargins left="0.7" right="0.7" top="0.75" bottom="0.75" header="0.3" footer="0.3"/>
      <pageSetup paperSize="9" scale="56" fitToHeight="0" orientation="portrait" r:id="rId45"/>
    </customSheetView>
    <customSheetView guid="{CFA82244-C6A8-4157-813A-DCED4C197819}" showPageBreaks="1" showGridLines="0" showRowCol="0" fitToPage="1" hiddenColumns="1">
      <selection activeCell="C3" sqref="C3:J3"/>
      <pageMargins left="0.7" right="0.7" top="0.75" bottom="0.75" header="0.3" footer="0.3"/>
      <pageSetup paperSize="9" scale="56" fitToHeight="0" orientation="portrait" r:id="rId46"/>
    </customSheetView>
    <customSheetView guid="{CA4A34C0-1123-4790-AF7E-BC7091ACA0A0}" showPageBreaks="1" showGridLines="0" showRowCol="0" fitToPage="1" hiddenColumns="1">
      <selection activeCell="C3" sqref="C3:J3"/>
      <pageMargins left="0.7" right="0.7" top="0.75" bottom="0.75" header="0.3" footer="0.3"/>
      <pageSetup paperSize="9" scale="56" fitToHeight="0" orientation="portrait" r:id="rId47"/>
    </customSheetView>
    <customSheetView guid="{0F44F22A-7810-43A9-8241-E43689B541F4}" showPageBreaks="1" showGridLines="0" fitToPage="1" hiddenColumns="1" topLeftCell="O1">
      <selection activeCell="O5" sqref="O5"/>
      <pageMargins left="0.7" right="0.7" top="0.75" bottom="0.75" header="0.3" footer="0.3"/>
      <pageSetup paperSize="9" scale="27" fitToHeight="0" orientation="portrait" r:id="rId48"/>
    </customSheetView>
    <customSheetView guid="{8F5229F8-400B-4437-A582-E9B2FF99E882}" showPageBreaks="1" showGridLines="0" showRowCol="0" fitToPage="1" hiddenRows="1" hiddenColumns="1">
      <selection activeCell="C3" sqref="C3:J3"/>
      <pageMargins left="0.7" right="0.7" top="0.75" bottom="0.75" header="0.3" footer="0.3"/>
      <pageSetup paperSize="9" scale="56" fitToHeight="0" orientation="portrait" r:id="rId49"/>
    </customSheetView>
    <customSheetView guid="{E0F85C5C-2180-4684-9778-FC6F760CC5FD}" showPageBreaks="1" showGridLines="0" showRowCol="0" fitToPage="1" hiddenRows="1" hiddenColumns="1" topLeftCell="A11">
      <selection activeCell="C12" sqref="C12:I27"/>
      <pageMargins left="0.7" right="0.7" top="0.75" bottom="0.75" header="0.3" footer="0.3"/>
      <pageSetup paperSize="9" scale="56" fitToHeight="0" orientation="portrait" r:id="rId50"/>
    </customSheetView>
  </customSheetViews>
  <mergeCells count="269">
    <mergeCell ref="C8:I8"/>
    <mergeCell ref="C3:J3"/>
    <mergeCell ref="C12:I27"/>
    <mergeCell ref="C6:I6"/>
    <mergeCell ref="C10:I10"/>
    <mergeCell ref="C539:J539"/>
    <mergeCell ref="O665:P665"/>
    <mergeCell ref="C639:J639"/>
    <mergeCell ref="E643:F643"/>
    <mergeCell ref="C665:E665"/>
    <mergeCell ref="F665:J665"/>
    <mergeCell ref="C634:G634"/>
    <mergeCell ref="C622:H622"/>
    <mergeCell ref="I622:J622"/>
    <mergeCell ref="C627:G627"/>
    <mergeCell ref="C633:G633"/>
    <mergeCell ref="C628:G628"/>
    <mergeCell ref="C629:G629"/>
    <mergeCell ref="C630:G630"/>
    <mergeCell ref="C631:G631"/>
    <mergeCell ref="C632:G632"/>
    <mergeCell ref="H627:J627"/>
    <mergeCell ref="H630:J630"/>
    <mergeCell ref="H631:J631"/>
    <mergeCell ref="H632:J632"/>
    <mergeCell ref="H634:J634"/>
    <mergeCell ref="O585:P585"/>
    <mergeCell ref="C561:J561"/>
    <mergeCell ref="C542:H542"/>
    <mergeCell ref="I542:J542"/>
    <mergeCell ref="C547:G547"/>
    <mergeCell ref="C555:G555"/>
    <mergeCell ref="C556:G556"/>
    <mergeCell ref="C548:G548"/>
    <mergeCell ref="C549:G549"/>
    <mergeCell ref="C550:G550"/>
    <mergeCell ref="C551:G551"/>
    <mergeCell ref="H549:J549"/>
    <mergeCell ref="H633:J633"/>
    <mergeCell ref="H550:J550"/>
    <mergeCell ref="H551:J551"/>
    <mergeCell ref="H552:J552"/>
    <mergeCell ref="H553:J553"/>
    <mergeCell ref="H554:J554"/>
    <mergeCell ref="H556:J556"/>
    <mergeCell ref="H547:J547"/>
    <mergeCell ref="H548:J548"/>
    <mergeCell ref="C490:E490"/>
    <mergeCell ref="F490:J490"/>
    <mergeCell ref="O490:P490"/>
    <mergeCell ref="C452:J452"/>
    <mergeCell ref="H629:J629"/>
    <mergeCell ref="H555:J555"/>
    <mergeCell ref="H628:J628"/>
    <mergeCell ref="H441:J441"/>
    <mergeCell ref="C619:J619"/>
    <mergeCell ref="H626:J626"/>
    <mergeCell ref="C552:G552"/>
    <mergeCell ref="C553:G553"/>
    <mergeCell ref="C554:G554"/>
    <mergeCell ref="E565:F565"/>
    <mergeCell ref="C585:E585"/>
    <mergeCell ref="F585:J585"/>
    <mergeCell ref="H442:J442"/>
    <mergeCell ref="H443:J443"/>
    <mergeCell ref="H444:J444"/>
    <mergeCell ref="H445:J445"/>
    <mergeCell ref="H446:J446"/>
    <mergeCell ref="H447:J447"/>
    <mergeCell ref="H546:J546"/>
    <mergeCell ref="C446:G446"/>
    <mergeCell ref="C447:G447"/>
    <mergeCell ref="C442:G442"/>
    <mergeCell ref="C443:G443"/>
    <mergeCell ref="C444:G444"/>
    <mergeCell ref="C445:G445"/>
    <mergeCell ref="C421:H421"/>
    <mergeCell ref="I421:J421"/>
    <mergeCell ref="H436:J436"/>
    <mergeCell ref="H437:J437"/>
    <mergeCell ref="H438:J438"/>
    <mergeCell ref="H439:J439"/>
    <mergeCell ref="H440:J440"/>
    <mergeCell ref="H430:J430"/>
    <mergeCell ref="H431:J431"/>
    <mergeCell ref="H432:J432"/>
    <mergeCell ref="H433:J433"/>
    <mergeCell ref="H434:J434"/>
    <mergeCell ref="C435:G435"/>
    <mergeCell ref="C436:G436"/>
    <mergeCell ref="C437:G437"/>
    <mergeCell ref="H435:J435"/>
    <mergeCell ref="C440:G440"/>
    <mergeCell ref="H426:J426"/>
    <mergeCell ref="H427:J427"/>
    <mergeCell ref="C327:H327"/>
    <mergeCell ref="H332:J332"/>
    <mergeCell ref="H333:J333"/>
    <mergeCell ref="H334:J334"/>
    <mergeCell ref="H335:J335"/>
    <mergeCell ref="H336:J336"/>
    <mergeCell ref="H337:J337"/>
    <mergeCell ref="H338:J338"/>
    <mergeCell ref="H339:J339"/>
    <mergeCell ref="C332:G332"/>
    <mergeCell ref="C333:G333"/>
    <mergeCell ref="C334:G334"/>
    <mergeCell ref="H331:J331"/>
    <mergeCell ref="I327:J327"/>
    <mergeCell ref="C324:J324"/>
    <mergeCell ref="C253:G253"/>
    <mergeCell ref="C242:G242"/>
    <mergeCell ref="C243:G243"/>
    <mergeCell ref="C244:G244"/>
    <mergeCell ref="C245:G245"/>
    <mergeCell ref="C246:G246"/>
    <mergeCell ref="C247:G247"/>
    <mergeCell ref="C248:G248"/>
    <mergeCell ref="C249:G249"/>
    <mergeCell ref="H242:J242"/>
    <mergeCell ref="H243:J243"/>
    <mergeCell ref="H244:J244"/>
    <mergeCell ref="H245:J245"/>
    <mergeCell ref="H246:J246"/>
    <mergeCell ref="H247:J247"/>
    <mergeCell ref="H250:J250"/>
    <mergeCell ref="H251:J251"/>
    <mergeCell ref="H252:J252"/>
    <mergeCell ref="C252:G252"/>
    <mergeCell ref="H248:J248"/>
    <mergeCell ref="C258:J258"/>
    <mergeCell ref="C286:E286"/>
    <mergeCell ref="F286:J286"/>
    <mergeCell ref="H50:J50"/>
    <mergeCell ref="H51:J51"/>
    <mergeCell ref="H52:J52"/>
    <mergeCell ref="H53:J53"/>
    <mergeCell ref="H54:J54"/>
    <mergeCell ref="H55:J55"/>
    <mergeCell ref="H56:J56"/>
    <mergeCell ref="H57:J57"/>
    <mergeCell ref="C48:G48"/>
    <mergeCell ref="C49:G49"/>
    <mergeCell ref="C50:G50"/>
    <mergeCell ref="C51:G51"/>
    <mergeCell ref="C52:G52"/>
    <mergeCell ref="H49:J49"/>
    <mergeCell ref="C30:J30"/>
    <mergeCell ref="H37:J37"/>
    <mergeCell ref="H38:J38"/>
    <mergeCell ref="H39:J39"/>
    <mergeCell ref="H40:J40"/>
    <mergeCell ref="H41:J41"/>
    <mergeCell ref="H42:J42"/>
    <mergeCell ref="H43:J43"/>
    <mergeCell ref="H44:J44"/>
    <mergeCell ref="C44:G44"/>
    <mergeCell ref="H45:J45"/>
    <mergeCell ref="H46:J46"/>
    <mergeCell ref="H47:J47"/>
    <mergeCell ref="H48:J48"/>
    <mergeCell ref="C33:H33"/>
    <mergeCell ref="I33:J33"/>
    <mergeCell ref="C39:G39"/>
    <mergeCell ref="C38:G38"/>
    <mergeCell ref="C40:G40"/>
    <mergeCell ref="C41:G41"/>
    <mergeCell ref="C42:G42"/>
    <mergeCell ref="C43:G43"/>
    <mergeCell ref="C45:G45"/>
    <mergeCell ref="C46:G46"/>
    <mergeCell ref="C47:G47"/>
    <mergeCell ref="C441:G441"/>
    <mergeCell ref="C439:G439"/>
    <mergeCell ref="C335:G335"/>
    <mergeCell ref="C336:G336"/>
    <mergeCell ref="C337:G337"/>
    <mergeCell ref="C338:G338"/>
    <mergeCell ref="C339:G339"/>
    <mergeCell ref="C438:G438"/>
    <mergeCell ref="C428:G428"/>
    <mergeCell ref="C429:G429"/>
    <mergeCell ref="C430:G430"/>
    <mergeCell ref="C431:G431"/>
    <mergeCell ref="C432:G432"/>
    <mergeCell ref="C433:G433"/>
    <mergeCell ref="C434:G434"/>
    <mergeCell ref="C418:J418"/>
    <mergeCell ref="H425:J425"/>
    <mergeCell ref="C376:E376"/>
    <mergeCell ref="F376:J376"/>
    <mergeCell ref="C344:J344"/>
    <mergeCell ref="H428:J428"/>
    <mergeCell ref="H429:J429"/>
    <mergeCell ref="C427:G427"/>
    <mergeCell ref="C426:G426"/>
    <mergeCell ref="C137:G137"/>
    <mergeCell ref="C138:G138"/>
    <mergeCell ref="C142:G142"/>
    <mergeCell ref="C143:G143"/>
    <mergeCell ref="C144:G144"/>
    <mergeCell ref="C153:J153"/>
    <mergeCell ref="C146:G146"/>
    <mergeCell ref="C188:E188"/>
    <mergeCell ref="F188:J188"/>
    <mergeCell ref="C251:G251"/>
    <mergeCell ref="H253:J253"/>
    <mergeCell ref="H139:J139"/>
    <mergeCell ref="H146:J146"/>
    <mergeCell ref="H140:J140"/>
    <mergeCell ref="H141:J141"/>
    <mergeCell ref="H142:J142"/>
    <mergeCell ref="H143:J143"/>
    <mergeCell ref="H144:J144"/>
    <mergeCell ref="H145:J145"/>
    <mergeCell ref="H249:J249"/>
    <mergeCell ref="H240:J240"/>
    <mergeCell ref="H241:J241"/>
    <mergeCell ref="C241:G241"/>
    <mergeCell ref="C233:J233"/>
    <mergeCell ref="C236:H236"/>
    <mergeCell ref="I236:J236"/>
    <mergeCell ref="C147:G147"/>
    <mergeCell ref="C148:G148"/>
    <mergeCell ref="H147:J147"/>
    <mergeCell ref="H148:J148"/>
    <mergeCell ref="C250:G250"/>
    <mergeCell ref="C136:G136"/>
    <mergeCell ref="C139:G139"/>
    <mergeCell ref="C140:G140"/>
    <mergeCell ref="C141:G141"/>
    <mergeCell ref="C145:G145"/>
    <mergeCell ref="C126:J126"/>
    <mergeCell ref="H133:J133"/>
    <mergeCell ref="H134:J134"/>
    <mergeCell ref="C53:G53"/>
    <mergeCell ref="C54:G54"/>
    <mergeCell ref="C55:G55"/>
    <mergeCell ref="C135:G135"/>
    <mergeCell ref="C129:H129"/>
    <mergeCell ref="C56:G56"/>
    <mergeCell ref="C57:G57"/>
    <mergeCell ref="F89:J89"/>
    <mergeCell ref="I129:J129"/>
    <mergeCell ref="C62:J62"/>
    <mergeCell ref="C89:E89"/>
    <mergeCell ref="C134:G134"/>
    <mergeCell ref="H135:J135"/>
    <mergeCell ref="H136:J136"/>
    <mergeCell ref="H137:J137"/>
    <mergeCell ref="H138:J138"/>
    <mergeCell ref="O30:V30"/>
    <mergeCell ref="O126:V126"/>
    <mergeCell ref="O233:V233"/>
    <mergeCell ref="O539:V539"/>
    <mergeCell ref="O619:V619"/>
    <mergeCell ref="Q665:V665"/>
    <mergeCell ref="Q585:V585"/>
    <mergeCell ref="Q490:V490"/>
    <mergeCell ref="Q376:V376"/>
    <mergeCell ref="Q286:V286"/>
    <mergeCell ref="Q188:V188"/>
    <mergeCell ref="Q89:V89"/>
    <mergeCell ref="O418:V418"/>
    <mergeCell ref="O324:V324"/>
    <mergeCell ref="O89:P89"/>
    <mergeCell ref="O286:P286"/>
    <mergeCell ref="O188:P188"/>
    <mergeCell ref="O376:P376"/>
  </mergeCells>
  <conditionalFormatting sqref="D79:E83 D68:E68 E69:E73 D69:D76">
    <cfRule type="cellIs" dxfId="1219" priority="1419" operator="equal">
      <formula>#REF!</formula>
    </cfRule>
    <cfRule type="cellIs" dxfId="1218" priority="1420" operator="equal">
      <formula>#REF!</formula>
    </cfRule>
    <cfRule type="cellIs" dxfId="1217" priority="1421" operator="equal">
      <formula>#REF!</formula>
    </cfRule>
    <cfRule type="cellIs" dxfId="1216" priority="1422" operator="equal">
      <formula>#REF!</formula>
    </cfRule>
    <cfRule type="cellIs" dxfId="1215" priority="1423" operator="equal">
      <formula>#REF!</formula>
    </cfRule>
    <cfRule type="cellIs" dxfId="1214" priority="1424" operator="equal">
      <formula>#REF!</formula>
    </cfRule>
    <cfRule type="cellIs" dxfId="1213" priority="1425" operator="equal">
      <formula>#REF!</formula>
    </cfRule>
    <cfRule type="cellIs" dxfId="1212" priority="1426" operator="equal">
      <formula>#REF!</formula>
    </cfRule>
  </conditionalFormatting>
  <conditionalFormatting sqref="D79:E83 D68:E68 E69:E73 D69:D76 D165:D170">
    <cfRule type="cellIs" dxfId="1211" priority="1435" operator="equal">
      <formula>#REF!</formula>
    </cfRule>
    <cfRule type="cellIs" dxfId="1210" priority="1436" operator="equal">
      <formula>#REF!</formula>
    </cfRule>
    <cfRule type="cellIs" dxfId="1209" priority="1437" operator="equal">
      <formula>#REF!</formula>
    </cfRule>
    <cfRule type="cellIs" dxfId="1208" priority="1438" operator="equal">
      <formula>#REF!</formula>
    </cfRule>
    <cfRule type="cellIs" dxfId="1207" priority="1439" operator="equal">
      <formula>#REF!</formula>
    </cfRule>
    <cfRule type="cellIs" dxfId="1206" priority="1440" operator="equal">
      <formula>#REF!</formula>
    </cfRule>
  </conditionalFormatting>
  <conditionalFormatting sqref="D173:E177 D159:E164 D165:D170 D179:D187">
    <cfRule type="cellIs" dxfId="1205" priority="1345" operator="equal">
      <formula>#REF!</formula>
    </cfRule>
    <cfRule type="cellIs" dxfId="1204" priority="1346" operator="equal">
      <formula>#REF!</formula>
    </cfRule>
    <cfRule type="cellIs" dxfId="1203" priority="1347" operator="equal">
      <formula>#REF!</formula>
    </cfRule>
    <cfRule type="cellIs" dxfId="1202" priority="1348" operator="equal">
      <formula>#REF!</formula>
    </cfRule>
    <cfRule type="cellIs" dxfId="1201" priority="1349" operator="equal">
      <formula>#REF!</formula>
    </cfRule>
    <cfRule type="cellIs" dxfId="1200" priority="1350" operator="equal">
      <formula>#REF!</formula>
    </cfRule>
    <cfRule type="cellIs" dxfId="1199" priority="1351" operator="equal">
      <formula>#REF!</formula>
    </cfRule>
    <cfRule type="cellIs" dxfId="1198" priority="1352" operator="equal">
      <formula>#REF!</formula>
    </cfRule>
  </conditionalFormatting>
  <conditionalFormatting sqref="D173:E177 D159:E164 D179:D187">
    <cfRule type="cellIs" dxfId="1197" priority="1353" operator="equal">
      <formula>#REF!</formula>
    </cfRule>
    <cfRule type="cellIs" dxfId="1196" priority="1354" operator="equal">
      <formula>#REF!</formula>
    </cfRule>
    <cfRule type="cellIs" dxfId="1195" priority="1355" operator="equal">
      <formula>#REF!</formula>
    </cfRule>
    <cfRule type="cellIs" dxfId="1194" priority="1356" operator="equal">
      <formula>#REF!</formula>
    </cfRule>
    <cfRule type="cellIs" dxfId="1193" priority="1357" operator="equal">
      <formula>#REF!</formula>
    </cfRule>
    <cfRule type="cellIs" dxfId="1192" priority="1358" operator="equal">
      <formula>#REF!</formula>
    </cfRule>
  </conditionalFormatting>
  <conditionalFormatting sqref="D271:E275 D264:E267">
    <cfRule type="cellIs" dxfId="1191" priority="1331" operator="equal">
      <formula>#REF!</formula>
    </cfRule>
    <cfRule type="cellIs" dxfId="1190" priority="1332" operator="equal">
      <formula>#REF!</formula>
    </cfRule>
    <cfRule type="cellIs" dxfId="1189" priority="1333" operator="equal">
      <formula>#REF!</formula>
    </cfRule>
    <cfRule type="cellIs" dxfId="1188" priority="1334" operator="equal">
      <formula>#REF!</formula>
    </cfRule>
    <cfRule type="cellIs" dxfId="1187" priority="1335" operator="equal">
      <formula>#REF!</formula>
    </cfRule>
    <cfRule type="cellIs" dxfId="1186" priority="1336" operator="equal">
      <formula>#REF!</formula>
    </cfRule>
    <cfRule type="cellIs" dxfId="1185" priority="1337" operator="equal">
      <formula>#REF!</formula>
    </cfRule>
    <cfRule type="cellIs" dxfId="1184" priority="1338" operator="equal">
      <formula>#REF!</formula>
    </cfRule>
  </conditionalFormatting>
  <conditionalFormatting sqref="D271:E275 D264:E267">
    <cfRule type="cellIs" dxfId="1183" priority="1339" operator="equal">
      <formula>#REF!</formula>
    </cfRule>
    <cfRule type="cellIs" dxfId="1182" priority="1340" operator="equal">
      <formula>#REF!</formula>
    </cfRule>
    <cfRule type="cellIs" dxfId="1181" priority="1341" operator="equal">
      <formula>#REF!</formula>
    </cfRule>
    <cfRule type="cellIs" dxfId="1180" priority="1342" operator="equal">
      <formula>#REF!</formula>
    </cfRule>
    <cfRule type="cellIs" dxfId="1179" priority="1343" operator="equal">
      <formula>#REF!</formula>
    </cfRule>
    <cfRule type="cellIs" dxfId="1178" priority="1344" operator="equal">
      <formula>#REF!</formula>
    </cfRule>
  </conditionalFormatting>
  <conditionalFormatting sqref="D363:E367 D350:E355">
    <cfRule type="cellIs" dxfId="1177" priority="1317" operator="equal">
      <formula>#REF!</formula>
    </cfRule>
    <cfRule type="cellIs" dxfId="1176" priority="1318" operator="equal">
      <formula>#REF!</formula>
    </cfRule>
    <cfRule type="cellIs" dxfId="1175" priority="1319" operator="equal">
      <formula>#REF!</formula>
    </cfRule>
    <cfRule type="cellIs" dxfId="1174" priority="1320" operator="equal">
      <formula>#REF!</formula>
    </cfRule>
    <cfRule type="cellIs" dxfId="1173" priority="1321" operator="equal">
      <formula>#REF!</formula>
    </cfRule>
    <cfRule type="cellIs" dxfId="1172" priority="1322" operator="equal">
      <formula>#REF!</formula>
    </cfRule>
    <cfRule type="cellIs" dxfId="1171" priority="1323" operator="equal">
      <formula>#REF!</formula>
    </cfRule>
    <cfRule type="cellIs" dxfId="1170" priority="1324" operator="equal">
      <formula>#REF!</formula>
    </cfRule>
  </conditionalFormatting>
  <conditionalFormatting sqref="D363:E367 D350:E355">
    <cfRule type="cellIs" dxfId="1169" priority="1325" operator="equal">
      <formula>#REF!</formula>
    </cfRule>
    <cfRule type="cellIs" dxfId="1168" priority="1326" operator="equal">
      <formula>#REF!</formula>
    </cfRule>
    <cfRule type="cellIs" dxfId="1167" priority="1327" operator="equal">
      <formula>#REF!</formula>
    </cfRule>
    <cfRule type="cellIs" dxfId="1166" priority="1328" operator="equal">
      <formula>#REF!</formula>
    </cfRule>
    <cfRule type="cellIs" dxfId="1165" priority="1329" operator="equal">
      <formula>#REF!</formula>
    </cfRule>
    <cfRule type="cellIs" dxfId="1164" priority="1330" operator="equal">
      <formula>#REF!</formula>
    </cfRule>
  </conditionalFormatting>
  <conditionalFormatting sqref="D475:E479 D458:E463">
    <cfRule type="cellIs" dxfId="1163" priority="1303" operator="equal">
      <formula>#REF!</formula>
    </cfRule>
    <cfRule type="cellIs" dxfId="1162" priority="1304" operator="equal">
      <formula>#REF!</formula>
    </cfRule>
    <cfRule type="cellIs" dxfId="1161" priority="1305" operator="equal">
      <formula>#REF!</formula>
    </cfRule>
    <cfRule type="cellIs" dxfId="1160" priority="1306" operator="equal">
      <formula>#REF!</formula>
    </cfRule>
    <cfRule type="cellIs" dxfId="1159" priority="1307" operator="equal">
      <formula>#REF!</formula>
    </cfRule>
    <cfRule type="cellIs" dxfId="1158" priority="1308" operator="equal">
      <formula>#REF!</formula>
    </cfRule>
    <cfRule type="cellIs" dxfId="1157" priority="1309" operator="equal">
      <formula>#REF!</formula>
    </cfRule>
    <cfRule type="cellIs" dxfId="1156" priority="1310" operator="equal">
      <formula>#REF!</formula>
    </cfRule>
  </conditionalFormatting>
  <conditionalFormatting sqref="D475:E479 D458:E463">
    <cfRule type="cellIs" dxfId="1155" priority="1311" operator="equal">
      <formula>#REF!</formula>
    </cfRule>
    <cfRule type="cellIs" dxfId="1154" priority="1312" operator="equal">
      <formula>#REF!</formula>
    </cfRule>
    <cfRule type="cellIs" dxfId="1153" priority="1313" operator="equal">
      <formula>#REF!</formula>
    </cfRule>
    <cfRule type="cellIs" dxfId="1152" priority="1314" operator="equal">
      <formula>#REF!</formula>
    </cfRule>
    <cfRule type="cellIs" dxfId="1151" priority="1315" operator="equal">
      <formula>#REF!</formula>
    </cfRule>
    <cfRule type="cellIs" dxfId="1150" priority="1316" operator="equal">
      <formula>#REF!</formula>
    </cfRule>
  </conditionalFormatting>
  <conditionalFormatting sqref="D575:E579 D567:E572">
    <cfRule type="cellIs" dxfId="1149" priority="1289" operator="equal">
      <formula>#REF!</formula>
    </cfRule>
    <cfRule type="cellIs" dxfId="1148" priority="1290" operator="equal">
      <formula>#REF!</formula>
    </cfRule>
    <cfRule type="cellIs" dxfId="1147" priority="1291" operator="equal">
      <formula>#REF!</formula>
    </cfRule>
    <cfRule type="cellIs" dxfId="1146" priority="1292" operator="equal">
      <formula>#REF!</formula>
    </cfRule>
    <cfRule type="cellIs" dxfId="1145" priority="1293" operator="equal">
      <formula>#REF!</formula>
    </cfRule>
    <cfRule type="cellIs" dxfId="1144" priority="1294" operator="equal">
      <formula>#REF!</formula>
    </cfRule>
    <cfRule type="cellIs" dxfId="1143" priority="1295" operator="equal">
      <formula>#REF!</formula>
    </cfRule>
    <cfRule type="cellIs" dxfId="1142" priority="1296" operator="equal">
      <formula>#REF!</formula>
    </cfRule>
  </conditionalFormatting>
  <conditionalFormatting sqref="D575:E579 D567:E572">
    <cfRule type="cellIs" dxfId="1141" priority="1297" operator="equal">
      <formula>#REF!</formula>
    </cfRule>
    <cfRule type="cellIs" dxfId="1140" priority="1298" operator="equal">
      <formula>#REF!</formula>
    </cfRule>
    <cfRule type="cellIs" dxfId="1139" priority="1299" operator="equal">
      <formula>#REF!</formula>
    </cfRule>
    <cfRule type="cellIs" dxfId="1138" priority="1300" operator="equal">
      <formula>#REF!</formula>
    </cfRule>
    <cfRule type="cellIs" dxfId="1137" priority="1301" operator="equal">
      <formula>#REF!</formula>
    </cfRule>
    <cfRule type="cellIs" dxfId="1136" priority="1302" operator="equal">
      <formula>#REF!</formula>
    </cfRule>
  </conditionalFormatting>
  <conditionalFormatting sqref="D653:E657 D645:E650">
    <cfRule type="cellIs" dxfId="1135" priority="1275" operator="equal">
      <formula>#REF!</formula>
    </cfRule>
    <cfRule type="cellIs" dxfId="1134" priority="1276" operator="equal">
      <formula>#REF!</formula>
    </cfRule>
    <cfRule type="cellIs" dxfId="1133" priority="1277" operator="equal">
      <formula>#REF!</formula>
    </cfRule>
    <cfRule type="cellIs" dxfId="1132" priority="1278" operator="equal">
      <formula>#REF!</formula>
    </cfRule>
    <cfRule type="cellIs" dxfId="1131" priority="1279" operator="equal">
      <formula>#REF!</formula>
    </cfRule>
    <cfRule type="cellIs" dxfId="1130" priority="1280" operator="equal">
      <formula>#REF!</formula>
    </cfRule>
    <cfRule type="cellIs" dxfId="1129" priority="1281" operator="equal">
      <formula>#REF!</formula>
    </cfRule>
    <cfRule type="cellIs" dxfId="1128" priority="1282" operator="equal">
      <formula>#REF!</formula>
    </cfRule>
  </conditionalFormatting>
  <conditionalFormatting sqref="D653:E657 D645:E650">
    <cfRule type="cellIs" dxfId="1127" priority="1283" operator="equal">
      <formula>#REF!</formula>
    </cfRule>
    <cfRule type="cellIs" dxfId="1126" priority="1284" operator="equal">
      <formula>#REF!</formula>
    </cfRule>
    <cfRule type="cellIs" dxfId="1125" priority="1285" operator="equal">
      <formula>#REF!</formula>
    </cfRule>
    <cfRule type="cellIs" dxfId="1124" priority="1286" operator="equal">
      <formula>#REF!</formula>
    </cfRule>
    <cfRule type="cellIs" dxfId="1123" priority="1287" operator="equal">
      <formula>#REF!</formula>
    </cfRule>
    <cfRule type="cellIs" dxfId="1122" priority="1288" operator="equal">
      <formula>#REF!</formula>
    </cfRule>
  </conditionalFormatting>
  <conditionalFormatting sqref="E74">
    <cfRule type="cellIs" dxfId="1121" priority="1261" operator="equal">
      <formula>#REF!</formula>
    </cfRule>
    <cfRule type="cellIs" dxfId="1120" priority="1262" operator="equal">
      <formula>#REF!</formula>
    </cfRule>
    <cfRule type="cellIs" dxfId="1119" priority="1263" operator="equal">
      <formula>#REF!</formula>
    </cfRule>
    <cfRule type="cellIs" dxfId="1118" priority="1264" operator="equal">
      <formula>#REF!</formula>
    </cfRule>
    <cfRule type="cellIs" dxfId="1117" priority="1265" operator="equal">
      <formula>#REF!</formula>
    </cfRule>
    <cfRule type="cellIs" dxfId="1116" priority="1266" operator="equal">
      <formula>#REF!</formula>
    </cfRule>
    <cfRule type="cellIs" dxfId="1115" priority="1267" operator="equal">
      <formula>#REF!</formula>
    </cfRule>
    <cfRule type="cellIs" dxfId="1114" priority="1268" operator="equal">
      <formula>#REF!</formula>
    </cfRule>
  </conditionalFormatting>
  <conditionalFormatting sqref="E74">
    <cfRule type="cellIs" dxfId="1113" priority="1269" operator="equal">
      <formula>#REF!</formula>
    </cfRule>
    <cfRule type="cellIs" dxfId="1112" priority="1270" operator="equal">
      <formula>#REF!</formula>
    </cfRule>
    <cfRule type="cellIs" dxfId="1111" priority="1271" operator="equal">
      <formula>#REF!</formula>
    </cfRule>
    <cfRule type="cellIs" dxfId="1110" priority="1272" operator="equal">
      <formula>#REF!</formula>
    </cfRule>
    <cfRule type="cellIs" dxfId="1109" priority="1273" operator="equal">
      <formula>#REF!</formula>
    </cfRule>
    <cfRule type="cellIs" dxfId="1108" priority="1274" operator="equal">
      <formula>#REF!</formula>
    </cfRule>
  </conditionalFormatting>
  <conditionalFormatting sqref="E75">
    <cfRule type="cellIs" dxfId="1107" priority="1247" operator="equal">
      <formula>#REF!</formula>
    </cfRule>
    <cfRule type="cellIs" dxfId="1106" priority="1248" operator="equal">
      <formula>#REF!</formula>
    </cfRule>
    <cfRule type="cellIs" dxfId="1105" priority="1249" operator="equal">
      <formula>#REF!</formula>
    </cfRule>
    <cfRule type="cellIs" dxfId="1104" priority="1250" operator="equal">
      <formula>#REF!</formula>
    </cfRule>
    <cfRule type="cellIs" dxfId="1103" priority="1251" operator="equal">
      <formula>#REF!</formula>
    </cfRule>
    <cfRule type="cellIs" dxfId="1102" priority="1252" operator="equal">
      <formula>#REF!</formula>
    </cfRule>
    <cfRule type="cellIs" dxfId="1101" priority="1253" operator="equal">
      <formula>#REF!</formula>
    </cfRule>
    <cfRule type="cellIs" dxfId="1100" priority="1254" operator="equal">
      <formula>#REF!</formula>
    </cfRule>
  </conditionalFormatting>
  <conditionalFormatting sqref="E75">
    <cfRule type="cellIs" dxfId="1099" priority="1255" operator="equal">
      <formula>#REF!</formula>
    </cfRule>
    <cfRule type="cellIs" dxfId="1098" priority="1256" operator="equal">
      <formula>#REF!</formula>
    </cfRule>
    <cfRule type="cellIs" dxfId="1097" priority="1257" operator="equal">
      <formula>#REF!</formula>
    </cfRule>
    <cfRule type="cellIs" dxfId="1096" priority="1258" operator="equal">
      <formula>#REF!</formula>
    </cfRule>
    <cfRule type="cellIs" dxfId="1095" priority="1259" operator="equal">
      <formula>#REF!</formula>
    </cfRule>
    <cfRule type="cellIs" dxfId="1094" priority="1260" operator="equal">
      <formula>#REF!</formula>
    </cfRule>
  </conditionalFormatting>
  <conditionalFormatting sqref="E76">
    <cfRule type="cellIs" dxfId="1093" priority="1233" operator="equal">
      <formula>#REF!</formula>
    </cfRule>
    <cfRule type="cellIs" dxfId="1092" priority="1234" operator="equal">
      <formula>#REF!</formula>
    </cfRule>
    <cfRule type="cellIs" dxfId="1091" priority="1235" operator="equal">
      <formula>#REF!</formula>
    </cfRule>
    <cfRule type="cellIs" dxfId="1090" priority="1236" operator="equal">
      <formula>#REF!</formula>
    </cfRule>
    <cfRule type="cellIs" dxfId="1089" priority="1237" operator="equal">
      <formula>#REF!</formula>
    </cfRule>
    <cfRule type="cellIs" dxfId="1088" priority="1238" operator="equal">
      <formula>#REF!</formula>
    </cfRule>
    <cfRule type="cellIs" dxfId="1087" priority="1239" operator="equal">
      <formula>#REF!</formula>
    </cfRule>
    <cfRule type="cellIs" dxfId="1086" priority="1240" operator="equal">
      <formula>#REF!</formula>
    </cfRule>
  </conditionalFormatting>
  <conditionalFormatting sqref="E76">
    <cfRule type="cellIs" dxfId="1085" priority="1241" operator="equal">
      <formula>#REF!</formula>
    </cfRule>
    <cfRule type="cellIs" dxfId="1084" priority="1242" operator="equal">
      <formula>#REF!</formula>
    </cfRule>
    <cfRule type="cellIs" dxfId="1083" priority="1243" operator="equal">
      <formula>#REF!</formula>
    </cfRule>
    <cfRule type="cellIs" dxfId="1082" priority="1244" operator="equal">
      <formula>#REF!</formula>
    </cfRule>
    <cfRule type="cellIs" dxfId="1081" priority="1245" operator="equal">
      <formula>#REF!</formula>
    </cfRule>
    <cfRule type="cellIs" dxfId="1080" priority="1246" operator="equal">
      <formula>#REF!</formula>
    </cfRule>
  </conditionalFormatting>
  <conditionalFormatting sqref="D86">
    <cfRule type="cellIs" dxfId="1079" priority="1205" operator="equal">
      <formula>#REF!</formula>
    </cfRule>
    <cfRule type="cellIs" dxfId="1078" priority="1206" operator="equal">
      <formula>#REF!</formula>
    </cfRule>
    <cfRule type="cellIs" dxfId="1077" priority="1207" operator="equal">
      <formula>#REF!</formula>
    </cfRule>
    <cfRule type="cellIs" dxfId="1076" priority="1208" operator="equal">
      <formula>#REF!</formula>
    </cfRule>
    <cfRule type="cellIs" dxfId="1075" priority="1209" operator="equal">
      <formula>#REF!</formula>
    </cfRule>
    <cfRule type="cellIs" dxfId="1074" priority="1210" operator="equal">
      <formula>#REF!</formula>
    </cfRule>
    <cfRule type="cellIs" dxfId="1073" priority="1211" operator="equal">
      <formula>#REF!</formula>
    </cfRule>
    <cfRule type="cellIs" dxfId="1072" priority="1212" operator="equal">
      <formula>#REF!</formula>
    </cfRule>
  </conditionalFormatting>
  <conditionalFormatting sqref="D86">
    <cfRule type="cellIs" dxfId="1071" priority="1213" operator="equal">
      <formula>#REF!</formula>
    </cfRule>
    <cfRule type="cellIs" dxfId="1070" priority="1214" operator="equal">
      <formula>#REF!</formula>
    </cfRule>
    <cfRule type="cellIs" dxfId="1069" priority="1215" operator="equal">
      <formula>#REF!</formula>
    </cfRule>
    <cfRule type="cellIs" dxfId="1068" priority="1216" operator="equal">
      <formula>#REF!</formula>
    </cfRule>
    <cfRule type="cellIs" dxfId="1067" priority="1217" operator="equal">
      <formula>#REF!</formula>
    </cfRule>
    <cfRule type="cellIs" dxfId="1066" priority="1218" operator="equal">
      <formula>#REF!</formula>
    </cfRule>
  </conditionalFormatting>
  <conditionalFormatting sqref="D84:E84">
    <cfRule type="cellIs" dxfId="1065" priority="1191" operator="equal">
      <formula>#REF!</formula>
    </cfRule>
    <cfRule type="cellIs" dxfId="1064" priority="1192" operator="equal">
      <formula>#REF!</formula>
    </cfRule>
    <cfRule type="cellIs" dxfId="1063" priority="1193" operator="equal">
      <formula>#REF!</formula>
    </cfRule>
    <cfRule type="cellIs" dxfId="1062" priority="1194" operator="equal">
      <formula>#REF!</formula>
    </cfRule>
    <cfRule type="cellIs" dxfId="1061" priority="1195" operator="equal">
      <formula>#REF!</formula>
    </cfRule>
    <cfRule type="cellIs" dxfId="1060" priority="1196" operator="equal">
      <formula>#REF!</formula>
    </cfRule>
    <cfRule type="cellIs" dxfId="1059" priority="1197" operator="equal">
      <formula>#REF!</formula>
    </cfRule>
    <cfRule type="cellIs" dxfId="1058" priority="1198" operator="equal">
      <formula>#REF!</formula>
    </cfRule>
  </conditionalFormatting>
  <conditionalFormatting sqref="D84:E84">
    <cfRule type="cellIs" dxfId="1057" priority="1199" operator="equal">
      <formula>#REF!</formula>
    </cfRule>
    <cfRule type="cellIs" dxfId="1056" priority="1200" operator="equal">
      <formula>#REF!</formula>
    </cfRule>
    <cfRule type="cellIs" dxfId="1055" priority="1201" operator="equal">
      <formula>#REF!</formula>
    </cfRule>
    <cfRule type="cellIs" dxfId="1054" priority="1202" operator="equal">
      <formula>#REF!</formula>
    </cfRule>
    <cfRule type="cellIs" dxfId="1053" priority="1203" operator="equal">
      <formula>#REF!</formula>
    </cfRule>
    <cfRule type="cellIs" dxfId="1052" priority="1204" operator="equal">
      <formula>#REF!</formula>
    </cfRule>
  </conditionalFormatting>
  <conditionalFormatting sqref="D85:E85">
    <cfRule type="cellIs" dxfId="1051" priority="1177" operator="equal">
      <formula>#REF!</formula>
    </cfRule>
    <cfRule type="cellIs" dxfId="1050" priority="1178" operator="equal">
      <formula>#REF!</formula>
    </cfRule>
    <cfRule type="cellIs" dxfId="1049" priority="1179" operator="equal">
      <formula>#REF!</formula>
    </cfRule>
    <cfRule type="cellIs" dxfId="1048" priority="1180" operator="equal">
      <formula>#REF!</formula>
    </cfRule>
    <cfRule type="cellIs" dxfId="1047" priority="1181" operator="equal">
      <formula>#REF!</formula>
    </cfRule>
    <cfRule type="cellIs" dxfId="1046" priority="1182" operator="equal">
      <formula>#REF!</formula>
    </cfRule>
    <cfRule type="cellIs" dxfId="1045" priority="1183" operator="equal">
      <formula>#REF!</formula>
    </cfRule>
    <cfRule type="cellIs" dxfId="1044" priority="1184" operator="equal">
      <formula>#REF!</formula>
    </cfRule>
  </conditionalFormatting>
  <conditionalFormatting sqref="D85:E85">
    <cfRule type="cellIs" dxfId="1043" priority="1185" operator="equal">
      <formula>#REF!</formula>
    </cfRule>
    <cfRule type="cellIs" dxfId="1042" priority="1186" operator="equal">
      <formula>#REF!</formula>
    </cfRule>
    <cfRule type="cellIs" dxfId="1041" priority="1187" operator="equal">
      <formula>#REF!</formula>
    </cfRule>
    <cfRule type="cellIs" dxfId="1040" priority="1188" operator="equal">
      <formula>#REF!</formula>
    </cfRule>
    <cfRule type="cellIs" dxfId="1039" priority="1189" operator="equal">
      <formula>#REF!</formula>
    </cfRule>
    <cfRule type="cellIs" dxfId="1038" priority="1190" operator="equal">
      <formula>#REF!</formula>
    </cfRule>
  </conditionalFormatting>
  <conditionalFormatting sqref="E165:E169">
    <cfRule type="cellIs" dxfId="1037" priority="1171" operator="equal">
      <formula>#REF!</formula>
    </cfRule>
    <cfRule type="cellIs" dxfId="1036" priority="1172" operator="equal">
      <formula>#REF!</formula>
    </cfRule>
    <cfRule type="cellIs" dxfId="1035" priority="1173" operator="equal">
      <formula>#REF!</formula>
    </cfRule>
    <cfRule type="cellIs" dxfId="1034" priority="1174" operator="equal">
      <formula>#REF!</formula>
    </cfRule>
    <cfRule type="cellIs" dxfId="1033" priority="1175" operator="equal">
      <formula>#REF!</formula>
    </cfRule>
    <cfRule type="cellIs" dxfId="1032" priority="1176" operator="equal">
      <formula>#REF!</formula>
    </cfRule>
  </conditionalFormatting>
  <conditionalFormatting sqref="E165:E169">
    <cfRule type="cellIs" dxfId="1031" priority="1163" operator="equal">
      <formula>#REF!</formula>
    </cfRule>
    <cfRule type="cellIs" dxfId="1030" priority="1164" operator="equal">
      <formula>#REF!</formula>
    </cfRule>
    <cfRule type="cellIs" dxfId="1029" priority="1165" operator="equal">
      <formula>#REF!</formula>
    </cfRule>
    <cfRule type="cellIs" dxfId="1028" priority="1166" operator="equal">
      <formula>#REF!</formula>
    </cfRule>
    <cfRule type="cellIs" dxfId="1027" priority="1167" operator="equal">
      <formula>#REF!</formula>
    </cfRule>
    <cfRule type="cellIs" dxfId="1026" priority="1168" operator="equal">
      <formula>#REF!</formula>
    </cfRule>
    <cfRule type="cellIs" dxfId="1025" priority="1169" operator="equal">
      <formula>#REF!</formula>
    </cfRule>
    <cfRule type="cellIs" dxfId="1024" priority="1170" operator="equal">
      <formula>#REF!</formula>
    </cfRule>
  </conditionalFormatting>
  <conditionalFormatting sqref="D178:E178">
    <cfRule type="cellIs" dxfId="1023" priority="1115" operator="equal">
      <formula>#REF!</formula>
    </cfRule>
    <cfRule type="cellIs" dxfId="1022" priority="1116" operator="equal">
      <formula>#REF!</formula>
    </cfRule>
    <cfRule type="cellIs" dxfId="1021" priority="1117" operator="equal">
      <formula>#REF!</formula>
    </cfRule>
    <cfRule type="cellIs" dxfId="1020" priority="1118" operator="equal">
      <formula>#REF!</formula>
    </cfRule>
    <cfRule type="cellIs" dxfId="1019" priority="1119" operator="equal">
      <formula>#REF!</formula>
    </cfRule>
    <cfRule type="cellIs" dxfId="1018" priority="1120" operator="equal">
      <formula>#REF!</formula>
    </cfRule>
  </conditionalFormatting>
  <conditionalFormatting sqref="E170">
    <cfRule type="cellIs" dxfId="1017" priority="1149" operator="equal">
      <formula>#REF!</formula>
    </cfRule>
    <cfRule type="cellIs" dxfId="1016" priority="1150" operator="equal">
      <formula>#REF!</formula>
    </cfRule>
    <cfRule type="cellIs" dxfId="1015" priority="1151" operator="equal">
      <formula>#REF!</formula>
    </cfRule>
    <cfRule type="cellIs" dxfId="1014" priority="1152" operator="equal">
      <formula>#REF!</formula>
    </cfRule>
    <cfRule type="cellIs" dxfId="1013" priority="1153" operator="equal">
      <formula>#REF!</formula>
    </cfRule>
    <cfRule type="cellIs" dxfId="1012" priority="1154" operator="equal">
      <formula>#REF!</formula>
    </cfRule>
    <cfRule type="cellIs" dxfId="1011" priority="1155" operator="equal">
      <formula>#REF!</formula>
    </cfRule>
    <cfRule type="cellIs" dxfId="1010" priority="1156" operator="equal">
      <formula>#REF!</formula>
    </cfRule>
  </conditionalFormatting>
  <conditionalFormatting sqref="E170">
    <cfRule type="cellIs" dxfId="1009" priority="1157" operator="equal">
      <formula>#REF!</formula>
    </cfRule>
    <cfRule type="cellIs" dxfId="1008" priority="1158" operator="equal">
      <formula>#REF!</formula>
    </cfRule>
    <cfRule type="cellIs" dxfId="1007" priority="1159" operator="equal">
      <formula>#REF!</formula>
    </cfRule>
    <cfRule type="cellIs" dxfId="1006" priority="1160" operator="equal">
      <formula>#REF!</formula>
    </cfRule>
    <cfRule type="cellIs" dxfId="1005" priority="1161" operator="equal">
      <formula>#REF!</formula>
    </cfRule>
    <cfRule type="cellIs" dxfId="1004" priority="1162" operator="equal">
      <formula>#REF!</formula>
    </cfRule>
  </conditionalFormatting>
  <conditionalFormatting sqref="D178:E178">
    <cfRule type="cellIs" dxfId="1003" priority="1107" operator="equal">
      <formula>#REF!</formula>
    </cfRule>
    <cfRule type="cellIs" dxfId="1002" priority="1108" operator="equal">
      <formula>#REF!</formula>
    </cfRule>
    <cfRule type="cellIs" dxfId="1001" priority="1109" operator="equal">
      <formula>#REF!</formula>
    </cfRule>
    <cfRule type="cellIs" dxfId="1000" priority="1110" operator="equal">
      <formula>#REF!</formula>
    </cfRule>
    <cfRule type="cellIs" dxfId="999" priority="1111" operator="equal">
      <formula>#REF!</formula>
    </cfRule>
    <cfRule type="cellIs" dxfId="998" priority="1112" operator="equal">
      <formula>#REF!</formula>
    </cfRule>
    <cfRule type="cellIs" dxfId="997" priority="1113" operator="equal">
      <formula>#REF!</formula>
    </cfRule>
    <cfRule type="cellIs" dxfId="996" priority="1114" operator="equal">
      <formula>#REF!</formula>
    </cfRule>
  </conditionalFormatting>
  <conditionalFormatting sqref="E179:E187">
    <cfRule type="cellIs" dxfId="995" priority="1093" operator="equal">
      <formula>#REF!</formula>
    </cfRule>
    <cfRule type="cellIs" dxfId="994" priority="1094" operator="equal">
      <formula>#REF!</formula>
    </cfRule>
    <cfRule type="cellIs" dxfId="993" priority="1095" operator="equal">
      <formula>#REF!</formula>
    </cfRule>
    <cfRule type="cellIs" dxfId="992" priority="1096" operator="equal">
      <formula>#REF!</formula>
    </cfRule>
    <cfRule type="cellIs" dxfId="991" priority="1097" operator="equal">
      <formula>#REF!</formula>
    </cfRule>
    <cfRule type="cellIs" dxfId="990" priority="1098" operator="equal">
      <formula>#REF!</formula>
    </cfRule>
    <cfRule type="cellIs" dxfId="989" priority="1099" operator="equal">
      <formula>#REF!</formula>
    </cfRule>
    <cfRule type="cellIs" dxfId="988" priority="1100" operator="equal">
      <formula>#REF!</formula>
    </cfRule>
  </conditionalFormatting>
  <conditionalFormatting sqref="E179:E187">
    <cfRule type="cellIs" dxfId="987" priority="1101" operator="equal">
      <formula>#REF!</formula>
    </cfRule>
    <cfRule type="cellIs" dxfId="986" priority="1102" operator="equal">
      <formula>#REF!</formula>
    </cfRule>
    <cfRule type="cellIs" dxfId="985" priority="1103" operator="equal">
      <formula>#REF!</formula>
    </cfRule>
    <cfRule type="cellIs" dxfId="984" priority="1104" operator="equal">
      <formula>#REF!</formula>
    </cfRule>
    <cfRule type="cellIs" dxfId="983" priority="1105" operator="equal">
      <formula>#REF!</formula>
    </cfRule>
    <cfRule type="cellIs" dxfId="982" priority="1106" operator="equal">
      <formula>#REF!</formula>
    </cfRule>
  </conditionalFormatting>
  <conditionalFormatting sqref="D268:E268">
    <cfRule type="cellIs" dxfId="981" priority="1051" operator="equal">
      <formula>#REF!</formula>
    </cfRule>
    <cfRule type="cellIs" dxfId="980" priority="1052" operator="equal">
      <formula>#REF!</formula>
    </cfRule>
    <cfRule type="cellIs" dxfId="979" priority="1053" operator="equal">
      <formula>#REF!</formula>
    </cfRule>
    <cfRule type="cellIs" dxfId="978" priority="1054" operator="equal">
      <formula>#REF!</formula>
    </cfRule>
    <cfRule type="cellIs" dxfId="977" priority="1055" operator="equal">
      <formula>#REF!</formula>
    </cfRule>
    <cfRule type="cellIs" dxfId="976" priority="1056" operator="equal">
      <formula>#REF!</formula>
    </cfRule>
    <cfRule type="cellIs" dxfId="975" priority="1057" operator="equal">
      <formula>#REF!</formula>
    </cfRule>
    <cfRule type="cellIs" dxfId="974" priority="1058" operator="equal">
      <formula>#REF!</formula>
    </cfRule>
  </conditionalFormatting>
  <conditionalFormatting sqref="D268:E268">
    <cfRule type="cellIs" dxfId="973" priority="1059" operator="equal">
      <formula>#REF!</formula>
    </cfRule>
    <cfRule type="cellIs" dxfId="972" priority="1060" operator="equal">
      <formula>#REF!</formula>
    </cfRule>
    <cfRule type="cellIs" dxfId="971" priority="1061" operator="equal">
      <formula>#REF!</formula>
    </cfRule>
    <cfRule type="cellIs" dxfId="970" priority="1062" operator="equal">
      <formula>#REF!</formula>
    </cfRule>
    <cfRule type="cellIs" dxfId="969" priority="1063" operator="equal">
      <formula>#REF!</formula>
    </cfRule>
    <cfRule type="cellIs" dxfId="968" priority="1064" operator="equal">
      <formula>#REF!</formula>
    </cfRule>
  </conditionalFormatting>
  <conditionalFormatting sqref="D276:E276">
    <cfRule type="cellIs" dxfId="967" priority="995" operator="equal">
      <formula>#REF!</formula>
    </cfRule>
    <cfRule type="cellIs" dxfId="966" priority="996" operator="equal">
      <formula>#REF!</formula>
    </cfRule>
    <cfRule type="cellIs" dxfId="965" priority="997" operator="equal">
      <formula>#REF!</formula>
    </cfRule>
    <cfRule type="cellIs" dxfId="964" priority="998" operator="equal">
      <formula>#REF!</formula>
    </cfRule>
    <cfRule type="cellIs" dxfId="963" priority="999" operator="equal">
      <formula>#REF!</formula>
    </cfRule>
    <cfRule type="cellIs" dxfId="962" priority="1000" operator="equal">
      <formula>#REF!</formula>
    </cfRule>
    <cfRule type="cellIs" dxfId="961" priority="1001" operator="equal">
      <formula>#REF!</formula>
    </cfRule>
    <cfRule type="cellIs" dxfId="960" priority="1002" operator="equal">
      <formula>#REF!</formula>
    </cfRule>
  </conditionalFormatting>
  <conditionalFormatting sqref="D276:E276">
    <cfRule type="cellIs" dxfId="959" priority="1003" operator="equal">
      <formula>#REF!</formula>
    </cfRule>
    <cfRule type="cellIs" dxfId="958" priority="1004" operator="equal">
      <formula>#REF!</formula>
    </cfRule>
    <cfRule type="cellIs" dxfId="957" priority="1005" operator="equal">
      <formula>#REF!</formula>
    </cfRule>
    <cfRule type="cellIs" dxfId="956" priority="1006" operator="equal">
      <formula>#REF!</formula>
    </cfRule>
    <cfRule type="cellIs" dxfId="955" priority="1007" operator="equal">
      <formula>#REF!</formula>
    </cfRule>
    <cfRule type="cellIs" dxfId="954" priority="1008" operator="equal">
      <formula>#REF!</formula>
    </cfRule>
  </conditionalFormatting>
  <conditionalFormatting sqref="D277:E277">
    <cfRule type="cellIs" dxfId="953" priority="981" operator="equal">
      <formula>#REF!</formula>
    </cfRule>
    <cfRule type="cellIs" dxfId="952" priority="982" operator="equal">
      <formula>#REF!</formula>
    </cfRule>
    <cfRule type="cellIs" dxfId="951" priority="983" operator="equal">
      <formula>#REF!</formula>
    </cfRule>
    <cfRule type="cellIs" dxfId="950" priority="984" operator="equal">
      <formula>#REF!</formula>
    </cfRule>
    <cfRule type="cellIs" dxfId="949" priority="985" operator="equal">
      <formula>#REF!</formula>
    </cfRule>
    <cfRule type="cellIs" dxfId="948" priority="986" operator="equal">
      <formula>#REF!</formula>
    </cfRule>
    <cfRule type="cellIs" dxfId="947" priority="987" operator="equal">
      <formula>#REF!</formula>
    </cfRule>
    <cfRule type="cellIs" dxfId="946" priority="988" operator="equal">
      <formula>#REF!</formula>
    </cfRule>
  </conditionalFormatting>
  <conditionalFormatting sqref="D277:E277">
    <cfRule type="cellIs" dxfId="945" priority="989" operator="equal">
      <formula>#REF!</formula>
    </cfRule>
    <cfRule type="cellIs" dxfId="944" priority="990" operator="equal">
      <formula>#REF!</formula>
    </cfRule>
    <cfRule type="cellIs" dxfId="943" priority="991" operator="equal">
      <formula>#REF!</formula>
    </cfRule>
    <cfRule type="cellIs" dxfId="942" priority="992" operator="equal">
      <formula>#REF!</formula>
    </cfRule>
    <cfRule type="cellIs" dxfId="941" priority="993" operator="equal">
      <formula>#REF!</formula>
    </cfRule>
    <cfRule type="cellIs" dxfId="940" priority="994" operator="equal">
      <formula>#REF!</formula>
    </cfRule>
  </conditionalFormatting>
  <conditionalFormatting sqref="D278:E278">
    <cfRule type="cellIs" dxfId="939" priority="967" operator="equal">
      <formula>#REF!</formula>
    </cfRule>
    <cfRule type="cellIs" dxfId="938" priority="968" operator="equal">
      <formula>#REF!</formula>
    </cfRule>
    <cfRule type="cellIs" dxfId="937" priority="969" operator="equal">
      <formula>#REF!</formula>
    </cfRule>
    <cfRule type="cellIs" dxfId="936" priority="970" operator="equal">
      <formula>#REF!</formula>
    </cfRule>
    <cfRule type="cellIs" dxfId="935" priority="971" operator="equal">
      <formula>#REF!</formula>
    </cfRule>
    <cfRule type="cellIs" dxfId="934" priority="972" operator="equal">
      <formula>#REF!</formula>
    </cfRule>
    <cfRule type="cellIs" dxfId="933" priority="973" operator="equal">
      <formula>#REF!</formula>
    </cfRule>
    <cfRule type="cellIs" dxfId="932" priority="974" operator="equal">
      <formula>#REF!</formula>
    </cfRule>
  </conditionalFormatting>
  <conditionalFormatting sqref="D278:E278">
    <cfRule type="cellIs" dxfId="931" priority="975" operator="equal">
      <formula>#REF!</formula>
    </cfRule>
    <cfRule type="cellIs" dxfId="930" priority="976" operator="equal">
      <formula>#REF!</formula>
    </cfRule>
    <cfRule type="cellIs" dxfId="929" priority="977" operator="equal">
      <formula>#REF!</formula>
    </cfRule>
    <cfRule type="cellIs" dxfId="928" priority="978" operator="equal">
      <formula>#REF!</formula>
    </cfRule>
    <cfRule type="cellIs" dxfId="927" priority="979" operator="equal">
      <formula>#REF!</formula>
    </cfRule>
    <cfRule type="cellIs" dxfId="926" priority="980" operator="equal">
      <formula>#REF!</formula>
    </cfRule>
  </conditionalFormatting>
  <conditionalFormatting sqref="D279:E279">
    <cfRule type="cellIs" dxfId="925" priority="855" operator="equal">
      <formula>#REF!</formula>
    </cfRule>
    <cfRule type="cellIs" dxfId="924" priority="856" operator="equal">
      <formula>#REF!</formula>
    </cfRule>
    <cfRule type="cellIs" dxfId="923" priority="857" operator="equal">
      <formula>#REF!</formula>
    </cfRule>
    <cfRule type="cellIs" dxfId="922" priority="858" operator="equal">
      <formula>#REF!</formula>
    </cfRule>
    <cfRule type="cellIs" dxfId="921" priority="859" operator="equal">
      <formula>#REF!</formula>
    </cfRule>
    <cfRule type="cellIs" dxfId="920" priority="860" operator="equal">
      <formula>#REF!</formula>
    </cfRule>
    <cfRule type="cellIs" dxfId="919" priority="861" operator="equal">
      <formula>#REF!</formula>
    </cfRule>
    <cfRule type="cellIs" dxfId="918" priority="862" operator="equal">
      <formula>#REF!</formula>
    </cfRule>
  </conditionalFormatting>
  <conditionalFormatting sqref="D279:E279">
    <cfRule type="cellIs" dxfId="917" priority="863" operator="equal">
      <formula>#REF!</formula>
    </cfRule>
    <cfRule type="cellIs" dxfId="916" priority="864" operator="equal">
      <formula>#REF!</formula>
    </cfRule>
    <cfRule type="cellIs" dxfId="915" priority="865" operator="equal">
      <formula>#REF!</formula>
    </cfRule>
    <cfRule type="cellIs" dxfId="914" priority="866" operator="equal">
      <formula>#REF!</formula>
    </cfRule>
    <cfRule type="cellIs" dxfId="913" priority="867" operator="equal">
      <formula>#REF!</formula>
    </cfRule>
    <cfRule type="cellIs" dxfId="912" priority="868" operator="equal">
      <formula>#REF!</formula>
    </cfRule>
  </conditionalFormatting>
  <conditionalFormatting sqref="D280:E280">
    <cfRule type="cellIs" dxfId="911" priority="841" operator="equal">
      <formula>#REF!</formula>
    </cfRule>
    <cfRule type="cellIs" dxfId="910" priority="842" operator="equal">
      <formula>#REF!</formula>
    </cfRule>
    <cfRule type="cellIs" dxfId="909" priority="843" operator="equal">
      <formula>#REF!</formula>
    </cfRule>
    <cfRule type="cellIs" dxfId="908" priority="844" operator="equal">
      <formula>#REF!</formula>
    </cfRule>
    <cfRule type="cellIs" dxfId="907" priority="845" operator="equal">
      <formula>#REF!</formula>
    </cfRule>
    <cfRule type="cellIs" dxfId="906" priority="846" operator="equal">
      <formula>#REF!</formula>
    </cfRule>
    <cfRule type="cellIs" dxfId="905" priority="847" operator="equal">
      <formula>#REF!</formula>
    </cfRule>
    <cfRule type="cellIs" dxfId="904" priority="848" operator="equal">
      <formula>#REF!</formula>
    </cfRule>
  </conditionalFormatting>
  <conditionalFormatting sqref="D280:E280">
    <cfRule type="cellIs" dxfId="903" priority="849" operator="equal">
      <formula>#REF!</formula>
    </cfRule>
    <cfRule type="cellIs" dxfId="902" priority="850" operator="equal">
      <formula>#REF!</formula>
    </cfRule>
    <cfRule type="cellIs" dxfId="901" priority="851" operator="equal">
      <formula>#REF!</formula>
    </cfRule>
    <cfRule type="cellIs" dxfId="900" priority="852" operator="equal">
      <formula>#REF!</formula>
    </cfRule>
    <cfRule type="cellIs" dxfId="899" priority="853" operator="equal">
      <formula>#REF!</formula>
    </cfRule>
    <cfRule type="cellIs" dxfId="898" priority="854" operator="equal">
      <formula>#REF!</formula>
    </cfRule>
  </conditionalFormatting>
  <conditionalFormatting sqref="D281:E281">
    <cfRule type="cellIs" dxfId="897" priority="827" operator="equal">
      <formula>#REF!</formula>
    </cfRule>
    <cfRule type="cellIs" dxfId="896" priority="828" operator="equal">
      <formula>#REF!</formula>
    </cfRule>
    <cfRule type="cellIs" dxfId="895" priority="829" operator="equal">
      <formula>#REF!</formula>
    </cfRule>
    <cfRule type="cellIs" dxfId="894" priority="830" operator="equal">
      <formula>#REF!</formula>
    </cfRule>
    <cfRule type="cellIs" dxfId="893" priority="831" operator="equal">
      <formula>#REF!</formula>
    </cfRule>
    <cfRule type="cellIs" dxfId="892" priority="832" operator="equal">
      <formula>#REF!</formula>
    </cfRule>
    <cfRule type="cellIs" dxfId="891" priority="833" operator="equal">
      <formula>#REF!</formula>
    </cfRule>
    <cfRule type="cellIs" dxfId="890" priority="834" operator="equal">
      <formula>#REF!</formula>
    </cfRule>
  </conditionalFormatting>
  <conditionalFormatting sqref="D281:E281">
    <cfRule type="cellIs" dxfId="889" priority="835" operator="equal">
      <formula>#REF!</formula>
    </cfRule>
    <cfRule type="cellIs" dxfId="888" priority="836" operator="equal">
      <formula>#REF!</formula>
    </cfRule>
    <cfRule type="cellIs" dxfId="887" priority="837" operator="equal">
      <formula>#REF!</formula>
    </cfRule>
    <cfRule type="cellIs" dxfId="886" priority="838" operator="equal">
      <formula>#REF!</formula>
    </cfRule>
    <cfRule type="cellIs" dxfId="885" priority="839" operator="equal">
      <formula>#REF!</formula>
    </cfRule>
    <cfRule type="cellIs" dxfId="884" priority="840" operator="equal">
      <formula>#REF!</formula>
    </cfRule>
  </conditionalFormatting>
  <conditionalFormatting sqref="D282:E282">
    <cfRule type="cellIs" dxfId="883" priority="813" operator="equal">
      <formula>#REF!</formula>
    </cfRule>
    <cfRule type="cellIs" dxfId="882" priority="814" operator="equal">
      <formula>#REF!</formula>
    </cfRule>
    <cfRule type="cellIs" dxfId="881" priority="815" operator="equal">
      <formula>#REF!</formula>
    </cfRule>
    <cfRule type="cellIs" dxfId="880" priority="816" operator="equal">
      <formula>#REF!</formula>
    </cfRule>
    <cfRule type="cellIs" dxfId="879" priority="817" operator="equal">
      <formula>#REF!</formula>
    </cfRule>
    <cfRule type="cellIs" dxfId="878" priority="818" operator="equal">
      <formula>#REF!</formula>
    </cfRule>
    <cfRule type="cellIs" dxfId="877" priority="819" operator="equal">
      <formula>#REF!</formula>
    </cfRule>
    <cfRule type="cellIs" dxfId="876" priority="820" operator="equal">
      <formula>#REF!</formula>
    </cfRule>
  </conditionalFormatting>
  <conditionalFormatting sqref="D282:E282">
    <cfRule type="cellIs" dxfId="875" priority="821" operator="equal">
      <formula>#REF!</formula>
    </cfRule>
    <cfRule type="cellIs" dxfId="874" priority="822" operator="equal">
      <formula>#REF!</formula>
    </cfRule>
    <cfRule type="cellIs" dxfId="873" priority="823" operator="equal">
      <formula>#REF!</formula>
    </cfRule>
    <cfRule type="cellIs" dxfId="872" priority="824" operator="equal">
      <formula>#REF!</formula>
    </cfRule>
    <cfRule type="cellIs" dxfId="871" priority="825" operator="equal">
      <formula>#REF!</formula>
    </cfRule>
    <cfRule type="cellIs" dxfId="870" priority="826" operator="equal">
      <formula>#REF!</formula>
    </cfRule>
  </conditionalFormatting>
  <conditionalFormatting sqref="D283:E283">
    <cfRule type="cellIs" dxfId="869" priority="799" operator="equal">
      <formula>#REF!</formula>
    </cfRule>
    <cfRule type="cellIs" dxfId="868" priority="800" operator="equal">
      <formula>#REF!</formula>
    </cfRule>
    <cfRule type="cellIs" dxfId="867" priority="801" operator="equal">
      <formula>#REF!</formula>
    </cfRule>
    <cfRule type="cellIs" dxfId="866" priority="802" operator="equal">
      <formula>#REF!</formula>
    </cfRule>
    <cfRule type="cellIs" dxfId="865" priority="803" operator="equal">
      <formula>#REF!</formula>
    </cfRule>
    <cfRule type="cellIs" dxfId="864" priority="804" operator="equal">
      <formula>#REF!</formula>
    </cfRule>
    <cfRule type="cellIs" dxfId="863" priority="805" operator="equal">
      <formula>#REF!</formula>
    </cfRule>
    <cfRule type="cellIs" dxfId="862" priority="806" operator="equal">
      <formula>#REF!</formula>
    </cfRule>
  </conditionalFormatting>
  <conditionalFormatting sqref="D283:E283">
    <cfRule type="cellIs" dxfId="861" priority="807" operator="equal">
      <formula>#REF!</formula>
    </cfRule>
    <cfRule type="cellIs" dxfId="860" priority="808" operator="equal">
      <formula>#REF!</formula>
    </cfRule>
    <cfRule type="cellIs" dxfId="859" priority="809" operator="equal">
      <formula>#REF!</formula>
    </cfRule>
    <cfRule type="cellIs" dxfId="858" priority="810" operator="equal">
      <formula>#REF!</formula>
    </cfRule>
    <cfRule type="cellIs" dxfId="857" priority="811" operator="equal">
      <formula>#REF!</formula>
    </cfRule>
    <cfRule type="cellIs" dxfId="856" priority="812" operator="equal">
      <formula>#REF!</formula>
    </cfRule>
  </conditionalFormatting>
  <conditionalFormatting sqref="D284:E284">
    <cfRule type="cellIs" dxfId="855" priority="785" operator="equal">
      <formula>#REF!</formula>
    </cfRule>
    <cfRule type="cellIs" dxfId="854" priority="786" operator="equal">
      <formula>#REF!</formula>
    </cfRule>
    <cfRule type="cellIs" dxfId="853" priority="787" operator="equal">
      <formula>#REF!</formula>
    </cfRule>
    <cfRule type="cellIs" dxfId="852" priority="788" operator="equal">
      <formula>#REF!</formula>
    </cfRule>
    <cfRule type="cellIs" dxfId="851" priority="789" operator="equal">
      <formula>#REF!</formula>
    </cfRule>
    <cfRule type="cellIs" dxfId="850" priority="790" operator="equal">
      <formula>#REF!</formula>
    </cfRule>
    <cfRule type="cellIs" dxfId="849" priority="791" operator="equal">
      <formula>#REF!</formula>
    </cfRule>
    <cfRule type="cellIs" dxfId="848" priority="792" operator="equal">
      <formula>#REF!</formula>
    </cfRule>
  </conditionalFormatting>
  <conditionalFormatting sqref="D284:E284">
    <cfRule type="cellIs" dxfId="847" priority="793" operator="equal">
      <formula>#REF!</formula>
    </cfRule>
    <cfRule type="cellIs" dxfId="846" priority="794" operator="equal">
      <formula>#REF!</formula>
    </cfRule>
    <cfRule type="cellIs" dxfId="845" priority="795" operator="equal">
      <formula>#REF!</formula>
    </cfRule>
    <cfRule type="cellIs" dxfId="844" priority="796" operator="equal">
      <formula>#REF!</formula>
    </cfRule>
    <cfRule type="cellIs" dxfId="843" priority="797" operator="equal">
      <formula>#REF!</formula>
    </cfRule>
    <cfRule type="cellIs" dxfId="842" priority="798" operator="equal">
      <formula>#REF!</formula>
    </cfRule>
  </conditionalFormatting>
  <conditionalFormatting sqref="D356:E356">
    <cfRule type="cellIs" dxfId="841" priority="743" operator="equal">
      <formula>#REF!</formula>
    </cfRule>
    <cfRule type="cellIs" dxfId="840" priority="744" operator="equal">
      <formula>#REF!</formula>
    </cfRule>
    <cfRule type="cellIs" dxfId="839" priority="745" operator="equal">
      <formula>#REF!</formula>
    </cfRule>
    <cfRule type="cellIs" dxfId="838" priority="746" operator="equal">
      <formula>#REF!</formula>
    </cfRule>
    <cfRule type="cellIs" dxfId="837" priority="747" operator="equal">
      <formula>#REF!</formula>
    </cfRule>
    <cfRule type="cellIs" dxfId="836" priority="748" operator="equal">
      <formula>#REF!</formula>
    </cfRule>
    <cfRule type="cellIs" dxfId="835" priority="749" operator="equal">
      <formula>#REF!</formula>
    </cfRule>
    <cfRule type="cellIs" dxfId="834" priority="750" operator="equal">
      <formula>#REF!</formula>
    </cfRule>
  </conditionalFormatting>
  <conditionalFormatting sqref="D356:E356">
    <cfRule type="cellIs" dxfId="833" priority="751" operator="equal">
      <formula>#REF!</formula>
    </cfRule>
    <cfRule type="cellIs" dxfId="832" priority="752" operator="equal">
      <formula>#REF!</formula>
    </cfRule>
    <cfRule type="cellIs" dxfId="831" priority="753" operator="equal">
      <formula>#REF!</formula>
    </cfRule>
    <cfRule type="cellIs" dxfId="830" priority="754" operator="equal">
      <formula>#REF!</formula>
    </cfRule>
    <cfRule type="cellIs" dxfId="829" priority="755" operator="equal">
      <formula>#REF!</formula>
    </cfRule>
    <cfRule type="cellIs" dxfId="828" priority="756" operator="equal">
      <formula>#REF!</formula>
    </cfRule>
  </conditionalFormatting>
  <conditionalFormatting sqref="D285:E285">
    <cfRule type="cellIs" dxfId="827" priority="757" operator="equal">
      <formula>#REF!</formula>
    </cfRule>
    <cfRule type="cellIs" dxfId="826" priority="758" operator="equal">
      <formula>#REF!</formula>
    </cfRule>
    <cfRule type="cellIs" dxfId="825" priority="759" operator="equal">
      <formula>#REF!</formula>
    </cfRule>
    <cfRule type="cellIs" dxfId="824" priority="760" operator="equal">
      <formula>#REF!</formula>
    </cfRule>
    <cfRule type="cellIs" dxfId="823" priority="761" operator="equal">
      <formula>#REF!</formula>
    </cfRule>
    <cfRule type="cellIs" dxfId="822" priority="762" operator="equal">
      <formula>#REF!</formula>
    </cfRule>
    <cfRule type="cellIs" dxfId="821" priority="763" operator="equal">
      <formula>#REF!</formula>
    </cfRule>
    <cfRule type="cellIs" dxfId="820" priority="764" operator="equal">
      <formula>#REF!</formula>
    </cfRule>
  </conditionalFormatting>
  <conditionalFormatting sqref="D285:E285">
    <cfRule type="cellIs" dxfId="819" priority="765" operator="equal">
      <formula>#REF!</formula>
    </cfRule>
    <cfRule type="cellIs" dxfId="818" priority="766" operator="equal">
      <formula>#REF!</formula>
    </cfRule>
    <cfRule type="cellIs" dxfId="817" priority="767" operator="equal">
      <formula>#REF!</formula>
    </cfRule>
    <cfRule type="cellIs" dxfId="816" priority="768" operator="equal">
      <formula>#REF!</formula>
    </cfRule>
    <cfRule type="cellIs" dxfId="815" priority="769" operator="equal">
      <formula>#REF!</formula>
    </cfRule>
    <cfRule type="cellIs" dxfId="814" priority="770" operator="equal">
      <formula>#REF!</formula>
    </cfRule>
  </conditionalFormatting>
  <conditionalFormatting sqref="D357:E357">
    <cfRule type="cellIs" dxfId="813" priority="729" operator="equal">
      <formula>#REF!</formula>
    </cfRule>
    <cfRule type="cellIs" dxfId="812" priority="730" operator="equal">
      <formula>#REF!</formula>
    </cfRule>
    <cfRule type="cellIs" dxfId="811" priority="731" operator="equal">
      <formula>#REF!</formula>
    </cfRule>
    <cfRule type="cellIs" dxfId="810" priority="732" operator="equal">
      <formula>#REF!</formula>
    </cfRule>
    <cfRule type="cellIs" dxfId="809" priority="733" operator="equal">
      <formula>#REF!</formula>
    </cfRule>
    <cfRule type="cellIs" dxfId="808" priority="734" operator="equal">
      <formula>#REF!</formula>
    </cfRule>
    <cfRule type="cellIs" dxfId="807" priority="735" operator="equal">
      <formula>#REF!</formula>
    </cfRule>
    <cfRule type="cellIs" dxfId="806" priority="736" operator="equal">
      <formula>#REF!</formula>
    </cfRule>
  </conditionalFormatting>
  <conditionalFormatting sqref="D357:E357">
    <cfRule type="cellIs" dxfId="805" priority="737" operator="equal">
      <formula>#REF!</formula>
    </cfRule>
    <cfRule type="cellIs" dxfId="804" priority="738" operator="equal">
      <formula>#REF!</formula>
    </cfRule>
    <cfRule type="cellIs" dxfId="803" priority="739" operator="equal">
      <formula>#REF!</formula>
    </cfRule>
    <cfRule type="cellIs" dxfId="802" priority="740" operator="equal">
      <formula>#REF!</formula>
    </cfRule>
    <cfRule type="cellIs" dxfId="801" priority="741" operator="equal">
      <formula>#REF!</formula>
    </cfRule>
    <cfRule type="cellIs" dxfId="800" priority="742" operator="equal">
      <formula>#REF!</formula>
    </cfRule>
  </conditionalFormatting>
  <conditionalFormatting sqref="D359:E359">
    <cfRule type="cellIs" dxfId="799" priority="701" operator="equal">
      <formula>#REF!</formula>
    </cfRule>
    <cfRule type="cellIs" dxfId="798" priority="702" operator="equal">
      <formula>#REF!</formula>
    </cfRule>
    <cfRule type="cellIs" dxfId="797" priority="703" operator="equal">
      <formula>#REF!</formula>
    </cfRule>
    <cfRule type="cellIs" dxfId="796" priority="704" operator="equal">
      <formula>#REF!</formula>
    </cfRule>
    <cfRule type="cellIs" dxfId="795" priority="705" operator="equal">
      <formula>#REF!</formula>
    </cfRule>
    <cfRule type="cellIs" dxfId="794" priority="706" operator="equal">
      <formula>#REF!</formula>
    </cfRule>
    <cfRule type="cellIs" dxfId="793" priority="707" operator="equal">
      <formula>#REF!</formula>
    </cfRule>
    <cfRule type="cellIs" dxfId="792" priority="708" operator="equal">
      <formula>#REF!</formula>
    </cfRule>
  </conditionalFormatting>
  <conditionalFormatting sqref="D359:E359">
    <cfRule type="cellIs" dxfId="791" priority="709" operator="equal">
      <formula>#REF!</formula>
    </cfRule>
    <cfRule type="cellIs" dxfId="790" priority="710" operator="equal">
      <formula>#REF!</formula>
    </cfRule>
    <cfRule type="cellIs" dxfId="789" priority="711" operator="equal">
      <formula>#REF!</formula>
    </cfRule>
    <cfRule type="cellIs" dxfId="788" priority="712" operator="equal">
      <formula>#REF!</formula>
    </cfRule>
    <cfRule type="cellIs" dxfId="787" priority="713" operator="equal">
      <formula>#REF!</formula>
    </cfRule>
    <cfRule type="cellIs" dxfId="786" priority="714" operator="equal">
      <formula>#REF!</formula>
    </cfRule>
  </conditionalFormatting>
  <conditionalFormatting sqref="D358:E358">
    <cfRule type="cellIs" dxfId="785" priority="715" operator="equal">
      <formula>#REF!</formula>
    </cfRule>
    <cfRule type="cellIs" dxfId="784" priority="716" operator="equal">
      <formula>#REF!</formula>
    </cfRule>
    <cfRule type="cellIs" dxfId="783" priority="717" operator="equal">
      <formula>#REF!</formula>
    </cfRule>
    <cfRule type="cellIs" dxfId="782" priority="718" operator="equal">
      <formula>#REF!</formula>
    </cfRule>
    <cfRule type="cellIs" dxfId="781" priority="719" operator="equal">
      <formula>#REF!</formula>
    </cfRule>
    <cfRule type="cellIs" dxfId="780" priority="720" operator="equal">
      <formula>#REF!</formula>
    </cfRule>
    <cfRule type="cellIs" dxfId="779" priority="721" operator="equal">
      <formula>#REF!</formula>
    </cfRule>
    <cfRule type="cellIs" dxfId="778" priority="722" operator="equal">
      <formula>#REF!</formula>
    </cfRule>
  </conditionalFormatting>
  <conditionalFormatting sqref="D358:E358">
    <cfRule type="cellIs" dxfId="777" priority="723" operator="equal">
      <formula>#REF!</formula>
    </cfRule>
    <cfRule type="cellIs" dxfId="776" priority="724" operator="equal">
      <formula>#REF!</formula>
    </cfRule>
    <cfRule type="cellIs" dxfId="775" priority="725" operator="equal">
      <formula>#REF!</formula>
    </cfRule>
    <cfRule type="cellIs" dxfId="774" priority="726" operator="equal">
      <formula>#REF!</formula>
    </cfRule>
    <cfRule type="cellIs" dxfId="773" priority="727" operator="equal">
      <formula>#REF!</formula>
    </cfRule>
    <cfRule type="cellIs" dxfId="772" priority="728" operator="equal">
      <formula>#REF!</formula>
    </cfRule>
  </conditionalFormatting>
  <conditionalFormatting sqref="D360:E360">
    <cfRule type="cellIs" dxfId="771" priority="673" operator="equal">
      <formula>#REF!</formula>
    </cfRule>
    <cfRule type="cellIs" dxfId="770" priority="674" operator="equal">
      <formula>#REF!</formula>
    </cfRule>
    <cfRule type="cellIs" dxfId="769" priority="675" operator="equal">
      <formula>#REF!</formula>
    </cfRule>
    <cfRule type="cellIs" dxfId="768" priority="676" operator="equal">
      <formula>#REF!</formula>
    </cfRule>
    <cfRule type="cellIs" dxfId="767" priority="677" operator="equal">
      <formula>#REF!</formula>
    </cfRule>
    <cfRule type="cellIs" dxfId="766" priority="678" operator="equal">
      <formula>#REF!</formula>
    </cfRule>
    <cfRule type="cellIs" dxfId="765" priority="679" operator="equal">
      <formula>#REF!</formula>
    </cfRule>
    <cfRule type="cellIs" dxfId="764" priority="680" operator="equal">
      <formula>#REF!</formula>
    </cfRule>
  </conditionalFormatting>
  <conditionalFormatting sqref="D360:E360">
    <cfRule type="cellIs" dxfId="763" priority="681" operator="equal">
      <formula>#REF!</formula>
    </cfRule>
    <cfRule type="cellIs" dxfId="762" priority="682" operator="equal">
      <formula>#REF!</formula>
    </cfRule>
    <cfRule type="cellIs" dxfId="761" priority="683" operator="equal">
      <formula>#REF!</formula>
    </cfRule>
    <cfRule type="cellIs" dxfId="760" priority="684" operator="equal">
      <formula>#REF!</formula>
    </cfRule>
    <cfRule type="cellIs" dxfId="759" priority="685" operator="equal">
      <formula>#REF!</formula>
    </cfRule>
    <cfRule type="cellIs" dxfId="758" priority="686" operator="equal">
      <formula>#REF!</formula>
    </cfRule>
  </conditionalFormatting>
  <conditionalFormatting sqref="D374">
    <cfRule type="cellIs" dxfId="757" priority="589" operator="equal">
      <formula>#REF!</formula>
    </cfRule>
    <cfRule type="cellIs" dxfId="756" priority="590" operator="equal">
      <formula>#REF!</formula>
    </cfRule>
    <cfRule type="cellIs" dxfId="755" priority="591" operator="equal">
      <formula>#REF!</formula>
    </cfRule>
    <cfRule type="cellIs" dxfId="754" priority="592" operator="equal">
      <formula>#REF!</formula>
    </cfRule>
    <cfRule type="cellIs" dxfId="753" priority="593" operator="equal">
      <formula>#REF!</formula>
    </cfRule>
    <cfRule type="cellIs" dxfId="752" priority="594" operator="equal">
      <formula>#REF!</formula>
    </cfRule>
    <cfRule type="cellIs" dxfId="751" priority="595" operator="equal">
      <formula>#REF!</formula>
    </cfRule>
    <cfRule type="cellIs" dxfId="750" priority="596" operator="equal">
      <formula>#REF!</formula>
    </cfRule>
  </conditionalFormatting>
  <conditionalFormatting sqref="D374">
    <cfRule type="cellIs" dxfId="749" priority="597" operator="equal">
      <formula>#REF!</formula>
    </cfRule>
    <cfRule type="cellIs" dxfId="748" priority="598" operator="equal">
      <formula>#REF!</formula>
    </cfRule>
    <cfRule type="cellIs" dxfId="747" priority="599" operator="equal">
      <formula>#REF!</formula>
    </cfRule>
    <cfRule type="cellIs" dxfId="746" priority="600" operator="equal">
      <formula>#REF!</formula>
    </cfRule>
    <cfRule type="cellIs" dxfId="745" priority="601" operator="equal">
      <formula>#REF!</formula>
    </cfRule>
    <cfRule type="cellIs" dxfId="744" priority="602" operator="equal">
      <formula>#REF!</formula>
    </cfRule>
  </conditionalFormatting>
  <conditionalFormatting sqref="D464:E464">
    <cfRule type="cellIs" dxfId="743" priority="561" operator="equal">
      <formula>#REF!</formula>
    </cfRule>
    <cfRule type="cellIs" dxfId="742" priority="562" operator="equal">
      <formula>#REF!</formula>
    </cfRule>
    <cfRule type="cellIs" dxfId="741" priority="563" operator="equal">
      <formula>#REF!</formula>
    </cfRule>
    <cfRule type="cellIs" dxfId="740" priority="564" operator="equal">
      <formula>#REF!</formula>
    </cfRule>
    <cfRule type="cellIs" dxfId="739" priority="565" operator="equal">
      <formula>#REF!</formula>
    </cfRule>
    <cfRule type="cellIs" dxfId="738" priority="566" operator="equal">
      <formula>#REF!</formula>
    </cfRule>
    <cfRule type="cellIs" dxfId="737" priority="567" operator="equal">
      <formula>#REF!</formula>
    </cfRule>
    <cfRule type="cellIs" dxfId="736" priority="568" operator="equal">
      <formula>#REF!</formula>
    </cfRule>
  </conditionalFormatting>
  <conditionalFormatting sqref="D464:E464">
    <cfRule type="cellIs" dxfId="735" priority="569" operator="equal">
      <formula>#REF!</formula>
    </cfRule>
    <cfRule type="cellIs" dxfId="734" priority="570" operator="equal">
      <formula>#REF!</formula>
    </cfRule>
    <cfRule type="cellIs" dxfId="733" priority="571" operator="equal">
      <formula>#REF!</formula>
    </cfRule>
    <cfRule type="cellIs" dxfId="732" priority="572" operator="equal">
      <formula>#REF!</formula>
    </cfRule>
    <cfRule type="cellIs" dxfId="731" priority="573" operator="equal">
      <formula>#REF!</formula>
    </cfRule>
    <cfRule type="cellIs" dxfId="730" priority="574" operator="equal">
      <formula>#REF!</formula>
    </cfRule>
  </conditionalFormatting>
  <conditionalFormatting sqref="D368:E373">
    <cfRule type="cellIs" dxfId="729" priority="575" operator="equal">
      <formula>#REF!</formula>
    </cfRule>
    <cfRule type="cellIs" dxfId="728" priority="576" operator="equal">
      <formula>#REF!</formula>
    </cfRule>
    <cfRule type="cellIs" dxfId="727" priority="577" operator="equal">
      <formula>#REF!</formula>
    </cfRule>
    <cfRule type="cellIs" dxfId="726" priority="578" operator="equal">
      <formula>#REF!</formula>
    </cfRule>
    <cfRule type="cellIs" dxfId="725" priority="579" operator="equal">
      <formula>#REF!</formula>
    </cfRule>
    <cfRule type="cellIs" dxfId="724" priority="580" operator="equal">
      <formula>#REF!</formula>
    </cfRule>
    <cfRule type="cellIs" dxfId="723" priority="581" operator="equal">
      <formula>#REF!</formula>
    </cfRule>
    <cfRule type="cellIs" dxfId="722" priority="582" operator="equal">
      <formula>#REF!</formula>
    </cfRule>
  </conditionalFormatting>
  <conditionalFormatting sqref="D368:E373">
    <cfRule type="cellIs" dxfId="721" priority="583" operator="equal">
      <formula>#REF!</formula>
    </cfRule>
    <cfRule type="cellIs" dxfId="720" priority="584" operator="equal">
      <formula>#REF!</formula>
    </cfRule>
    <cfRule type="cellIs" dxfId="719" priority="585" operator="equal">
      <formula>#REF!</formula>
    </cfRule>
    <cfRule type="cellIs" dxfId="718" priority="586" operator="equal">
      <formula>#REF!</formula>
    </cfRule>
    <cfRule type="cellIs" dxfId="717" priority="587" operator="equal">
      <formula>#REF!</formula>
    </cfRule>
    <cfRule type="cellIs" dxfId="716" priority="588" operator="equal">
      <formula>#REF!</formula>
    </cfRule>
  </conditionalFormatting>
  <conditionalFormatting sqref="D465:E465">
    <cfRule type="cellIs" dxfId="715" priority="547" operator="equal">
      <formula>#REF!</formula>
    </cfRule>
    <cfRule type="cellIs" dxfId="714" priority="548" operator="equal">
      <formula>#REF!</formula>
    </cfRule>
    <cfRule type="cellIs" dxfId="713" priority="549" operator="equal">
      <formula>#REF!</formula>
    </cfRule>
    <cfRule type="cellIs" dxfId="712" priority="550" operator="equal">
      <formula>#REF!</formula>
    </cfRule>
    <cfRule type="cellIs" dxfId="711" priority="551" operator="equal">
      <formula>#REF!</formula>
    </cfRule>
    <cfRule type="cellIs" dxfId="710" priority="552" operator="equal">
      <formula>#REF!</formula>
    </cfRule>
    <cfRule type="cellIs" dxfId="709" priority="553" operator="equal">
      <formula>#REF!</formula>
    </cfRule>
    <cfRule type="cellIs" dxfId="708" priority="554" operator="equal">
      <formula>#REF!</formula>
    </cfRule>
  </conditionalFormatting>
  <conditionalFormatting sqref="D465:E465">
    <cfRule type="cellIs" dxfId="707" priority="555" operator="equal">
      <formula>#REF!</formula>
    </cfRule>
    <cfRule type="cellIs" dxfId="706" priority="556" operator="equal">
      <formula>#REF!</formula>
    </cfRule>
    <cfRule type="cellIs" dxfId="705" priority="557" operator="equal">
      <formula>#REF!</formula>
    </cfRule>
    <cfRule type="cellIs" dxfId="704" priority="558" operator="equal">
      <formula>#REF!</formula>
    </cfRule>
    <cfRule type="cellIs" dxfId="703" priority="559" operator="equal">
      <formula>#REF!</formula>
    </cfRule>
    <cfRule type="cellIs" dxfId="702" priority="560" operator="equal">
      <formula>#REF!</formula>
    </cfRule>
  </conditionalFormatting>
  <conditionalFormatting sqref="D466:E466">
    <cfRule type="cellIs" dxfId="701" priority="533" operator="equal">
      <formula>#REF!</formula>
    </cfRule>
    <cfRule type="cellIs" dxfId="700" priority="534" operator="equal">
      <formula>#REF!</formula>
    </cfRule>
    <cfRule type="cellIs" dxfId="699" priority="535" operator="equal">
      <formula>#REF!</formula>
    </cfRule>
    <cfRule type="cellIs" dxfId="698" priority="536" operator="equal">
      <formula>#REF!</formula>
    </cfRule>
    <cfRule type="cellIs" dxfId="697" priority="537" operator="equal">
      <formula>#REF!</formula>
    </cfRule>
    <cfRule type="cellIs" dxfId="696" priority="538" operator="equal">
      <formula>#REF!</formula>
    </cfRule>
    <cfRule type="cellIs" dxfId="695" priority="539" operator="equal">
      <formula>#REF!</formula>
    </cfRule>
    <cfRule type="cellIs" dxfId="694" priority="540" operator="equal">
      <formula>#REF!</formula>
    </cfRule>
  </conditionalFormatting>
  <conditionalFormatting sqref="D466:E466">
    <cfRule type="cellIs" dxfId="693" priority="541" operator="equal">
      <formula>#REF!</formula>
    </cfRule>
    <cfRule type="cellIs" dxfId="692" priority="542" operator="equal">
      <formula>#REF!</formula>
    </cfRule>
    <cfRule type="cellIs" dxfId="691" priority="543" operator="equal">
      <formula>#REF!</formula>
    </cfRule>
    <cfRule type="cellIs" dxfId="690" priority="544" operator="equal">
      <formula>#REF!</formula>
    </cfRule>
    <cfRule type="cellIs" dxfId="689" priority="545" operator="equal">
      <formula>#REF!</formula>
    </cfRule>
    <cfRule type="cellIs" dxfId="688" priority="546" operator="equal">
      <formula>#REF!</formula>
    </cfRule>
  </conditionalFormatting>
  <conditionalFormatting sqref="D467:E467 D468:D469">
    <cfRule type="cellIs" dxfId="687" priority="519" operator="equal">
      <formula>#REF!</formula>
    </cfRule>
    <cfRule type="cellIs" dxfId="686" priority="520" operator="equal">
      <formula>#REF!</formula>
    </cfRule>
    <cfRule type="cellIs" dxfId="685" priority="521" operator="equal">
      <formula>#REF!</formula>
    </cfRule>
    <cfRule type="cellIs" dxfId="684" priority="522" operator="equal">
      <formula>#REF!</formula>
    </cfRule>
    <cfRule type="cellIs" dxfId="683" priority="523" operator="equal">
      <formula>#REF!</formula>
    </cfRule>
    <cfRule type="cellIs" dxfId="682" priority="524" operator="equal">
      <formula>#REF!</formula>
    </cfRule>
    <cfRule type="cellIs" dxfId="681" priority="525" operator="equal">
      <formula>#REF!</formula>
    </cfRule>
    <cfRule type="cellIs" dxfId="680" priority="526" operator="equal">
      <formula>#REF!</formula>
    </cfRule>
  </conditionalFormatting>
  <conditionalFormatting sqref="D467:E467 D468:D469">
    <cfRule type="cellIs" dxfId="679" priority="527" operator="equal">
      <formula>#REF!</formula>
    </cfRule>
    <cfRule type="cellIs" dxfId="678" priority="528" operator="equal">
      <formula>#REF!</formula>
    </cfRule>
    <cfRule type="cellIs" dxfId="677" priority="529" operator="equal">
      <formula>#REF!</formula>
    </cfRule>
    <cfRule type="cellIs" dxfId="676" priority="530" operator="equal">
      <formula>#REF!</formula>
    </cfRule>
    <cfRule type="cellIs" dxfId="675" priority="531" operator="equal">
      <formula>#REF!</formula>
    </cfRule>
    <cfRule type="cellIs" dxfId="674" priority="532" operator="equal">
      <formula>#REF!</formula>
    </cfRule>
  </conditionalFormatting>
  <conditionalFormatting sqref="E468">
    <cfRule type="cellIs" dxfId="673" priority="505" operator="equal">
      <formula>#REF!</formula>
    </cfRule>
    <cfRule type="cellIs" dxfId="672" priority="506" operator="equal">
      <formula>#REF!</formula>
    </cfRule>
    <cfRule type="cellIs" dxfId="671" priority="507" operator="equal">
      <formula>#REF!</formula>
    </cfRule>
    <cfRule type="cellIs" dxfId="670" priority="508" operator="equal">
      <formula>#REF!</formula>
    </cfRule>
    <cfRule type="cellIs" dxfId="669" priority="509" operator="equal">
      <formula>#REF!</formula>
    </cfRule>
    <cfRule type="cellIs" dxfId="668" priority="510" operator="equal">
      <formula>#REF!</formula>
    </cfRule>
    <cfRule type="cellIs" dxfId="667" priority="511" operator="equal">
      <formula>#REF!</formula>
    </cfRule>
    <cfRule type="cellIs" dxfId="666" priority="512" operator="equal">
      <formula>#REF!</formula>
    </cfRule>
  </conditionalFormatting>
  <conditionalFormatting sqref="E468">
    <cfRule type="cellIs" dxfId="665" priority="513" operator="equal">
      <formula>#REF!</formula>
    </cfRule>
    <cfRule type="cellIs" dxfId="664" priority="514" operator="equal">
      <formula>#REF!</formula>
    </cfRule>
    <cfRule type="cellIs" dxfId="663" priority="515" operator="equal">
      <formula>#REF!</formula>
    </cfRule>
    <cfRule type="cellIs" dxfId="662" priority="516" operator="equal">
      <formula>#REF!</formula>
    </cfRule>
    <cfRule type="cellIs" dxfId="661" priority="517" operator="equal">
      <formula>#REF!</formula>
    </cfRule>
    <cfRule type="cellIs" dxfId="660" priority="518" operator="equal">
      <formula>#REF!</formula>
    </cfRule>
  </conditionalFormatting>
  <conditionalFormatting sqref="D489">
    <cfRule type="cellIs" dxfId="659" priority="351" operator="equal">
      <formula>#REF!</formula>
    </cfRule>
    <cfRule type="cellIs" dxfId="658" priority="352" operator="equal">
      <formula>#REF!</formula>
    </cfRule>
    <cfRule type="cellIs" dxfId="657" priority="353" operator="equal">
      <formula>#REF!</formula>
    </cfRule>
    <cfRule type="cellIs" dxfId="656" priority="354" operator="equal">
      <formula>#REF!</formula>
    </cfRule>
    <cfRule type="cellIs" dxfId="655" priority="355" operator="equal">
      <formula>#REF!</formula>
    </cfRule>
    <cfRule type="cellIs" dxfId="654" priority="356" operator="equal">
      <formula>#REF!</formula>
    </cfRule>
    <cfRule type="cellIs" dxfId="653" priority="357" operator="equal">
      <formula>#REF!</formula>
    </cfRule>
    <cfRule type="cellIs" dxfId="652" priority="358" operator="equal">
      <formula>#REF!</formula>
    </cfRule>
  </conditionalFormatting>
  <conditionalFormatting sqref="D489">
    <cfRule type="cellIs" dxfId="651" priority="359" operator="equal">
      <formula>#REF!</formula>
    </cfRule>
    <cfRule type="cellIs" dxfId="650" priority="360" operator="equal">
      <formula>#REF!</formula>
    </cfRule>
    <cfRule type="cellIs" dxfId="649" priority="361" operator="equal">
      <formula>#REF!</formula>
    </cfRule>
    <cfRule type="cellIs" dxfId="648" priority="362" operator="equal">
      <formula>#REF!</formula>
    </cfRule>
    <cfRule type="cellIs" dxfId="647" priority="363" operator="equal">
      <formula>#REF!</formula>
    </cfRule>
    <cfRule type="cellIs" dxfId="646" priority="364" operator="equal">
      <formula>#REF!</formula>
    </cfRule>
  </conditionalFormatting>
  <conditionalFormatting sqref="D480:E488">
    <cfRule type="cellIs" dxfId="645" priority="337" operator="equal">
      <formula>#REF!</formula>
    </cfRule>
    <cfRule type="cellIs" dxfId="644" priority="338" operator="equal">
      <formula>#REF!</formula>
    </cfRule>
    <cfRule type="cellIs" dxfId="643" priority="339" operator="equal">
      <formula>#REF!</formula>
    </cfRule>
    <cfRule type="cellIs" dxfId="642" priority="340" operator="equal">
      <formula>#REF!</formula>
    </cfRule>
    <cfRule type="cellIs" dxfId="641" priority="341" operator="equal">
      <formula>#REF!</formula>
    </cfRule>
    <cfRule type="cellIs" dxfId="640" priority="342" operator="equal">
      <formula>#REF!</formula>
    </cfRule>
    <cfRule type="cellIs" dxfId="639" priority="343" operator="equal">
      <formula>#REF!</formula>
    </cfRule>
    <cfRule type="cellIs" dxfId="638" priority="344" operator="equal">
      <formula>#REF!</formula>
    </cfRule>
  </conditionalFormatting>
  <conditionalFormatting sqref="D480:E488">
    <cfRule type="cellIs" dxfId="637" priority="345" operator="equal">
      <formula>#REF!</formula>
    </cfRule>
    <cfRule type="cellIs" dxfId="636" priority="346" operator="equal">
      <formula>#REF!</formula>
    </cfRule>
    <cfRule type="cellIs" dxfId="635" priority="347" operator="equal">
      <formula>#REF!</formula>
    </cfRule>
    <cfRule type="cellIs" dxfId="634" priority="348" operator="equal">
      <formula>#REF!</formula>
    </cfRule>
    <cfRule type="cellIs" dxfId="633" priority="349" operator="equal">
      <formula>#REF!</formula>
    </cfRule>
    <cfRule type="cellIs" dxfId="632" priority="350" operator="equal">
      <formula>#REF!</formula>
    </cfRule>
  </conditionalFormatting>
  <conditionalFormatting sqref="D584">
    <cfRule type="cellIs" dxfId="631" priority="281" operator="equal">
      <formula>#REF!</formula>
    </cfRule>
    <cfRule type="cellIs" dxfId="630" priority="282" operator="equal">
      <formula>#REF!</formula>
    </cfRule>
    <cfRule type="cellIs" dxfId="629" priority="283" operator="equal">
      <formula>#REF!</formula>
    </cfRule>
    <cfRule type="cellIs" dxfId="628" priority="284" operator="equal">
      <formula>#REF!</formula>
    </cfRule>
    <cfRule type="cellIs" dxfId="627" priority="285" operator="equal">
      <formula>#REF!</formula>
    </cfRule>
    <cfRule type="cellIs" dxfId="626" priority="286" operator="equal">
      <formula>#REF!</formula>
    </cfRule>
    <cfRule type="cellIs" dxfId="625" priority="287" operator="equal">
      <formula>#REF!</formula>
    </cfRule>
    <cfRule type="cellIs" dxfId="624" priority="288" operator="equal">
      <formula>#REF!</formula>
    </cfRule>
  </conditionalFormatting>
  <conditionalFormatting sqref="D584">
    <cfRule type="cellIs" dxfId="623" priority="289" operator="equal">
      <formula>#REF!</formula>
    </cfRule>
    <cfRule type="cellIs" dxfId="622" priority="290" operator="equal">
      <formula>#REF!</formula>
    </cfRule>
    <cfRule type="cellIs" dxfId="621" priority="291" operator="equal">
      <formula>#REF!</formula>
    </cfRule>
    <cfRule type="cellIs" dxfId="620" priority="292" operator="equal">
      <formula>#REF!</formula>
    </cfRule>
    <cfRule type="cellIs" dxfId="619" priority="293" operator="equal">
      <formula>#REF!</formula>
    </cfRule>
    <cfRule type="cellIs" dxfId="618" priority="294" operator="equal">
      <formula>#REF!</formula>
    </cfRule>
  </conditionalFormatting>
  <conditionalFormatting sqref="D580:E583">
    <cfRule type="cellIs" dxfId="617" priority="267" operator="equal">
      <formula>#REF!</formula>
    </cfRule>
    <cfRule type="cellIs" dxfId="616" priority="268" operator="equal">
      <formula>#REF!</formula>
    </cfRule>
    <cfRule type="cellIs" dxfId="615" priority="269" operator="equal">
      <formula>#REF!</formula>
    </cfRule>
    <cfRule type="cellIs" dxfId="614" priority="270" operator="equal">
      <formula>#REF!</formula>
    </cfRule>
    <cfRule type="cellIs" dxfId="613" priority="271" operator="equal">
      <formula>#REF!</formula>
    </cfRule>
    <cfRule type="cellIs" dxfId="612" priority="272" operator="equal">
      <formula>#REF!</formula>
    </cfRule>
    <cfRule type="cellIs" dxfId="611" priority="273" operator="equal">
      <formula>#REF!</formula>
    </cfRule>
    <cfRule type="cellIs" dxfId="610" priority="274" operator="equal">
      <formula>#REF!</formula>
    </cfRule>
  </conditionalFormatting>
  <conditionalFormatting sqref="D580:E583">
    <cfRule type="cellIs" dxfId="609" priority="275" operator="equal">
      <formula>#REF!</formula>
    </cfRule>
    <cfRule type="cellIs" dxfId="608" priority="276" operator="equal">
      <formula>#REF!</formula>
    </cfRule>
    <cfRule type="cellIs" dxfId="607" priority="277" operator="equal">
      <formula>#REF!</formula>
    </cfRule>
    <cfRule type="cellIs" dxfId="606" priority="278" operator="equal">
      <formula>#REF!</formula>
    </cfRule>
    <cfRule type="cellIs" dxfId="605" priority="279" operator="equal">
      <formula>#REF!</formula>
    </cfRule>
    <cfRule type="cellIs" dxfId="604" priority="280" operator="equal">
      <formula>#REF!</formula>
    </cfRule>
  </conditionalFormatting>
  <conditionalFormatting sqref="D664">
    <cfRule type="cellIs" dxfId="603" priority="183" operator="equal">
      <formula>#REF!</formula>
    </cfRule>
    <cfRule type="cellIs" dxfId="602" priority="184" operator="equal">
      <formula>#REF!</formula>
    </cfRule>
    <cfRule type="cellIs" dxfId="601" priority="185" operator="equal">
      <formula>#REF!</formula>
    </cfRule>
    <cfRule type="cellIs" dxfId="600" priority="186" operator="equal">
      <formula>#REF!</formula>
    </cfRule>
    <cfRule type="cellIs" dxfId="599" priority="187" operator="equal">
      <formula>#REF!</formula>
    </cfRule>
    <cfRule type="cellIs" dxfId="598" priority="188" operator="equal">
      <formula>#REF!</formula>
    </cfRule>
    <cfRule type="cellIs" dxfId="597" priority="189" operator="equal">
      <formula>#REF!</formula>
    </cfRule>
    <cfRule type="cellIs" dxfId="596" priority="190" operator="equal">
      <formula>#REF!</formula>
    </cfRule>
  </conditionalFormatting>
  <conditionalFormatting sqref="D664">
    <cfRule type="cellIs" dxfId="595" priority="191" operator="equal">
      <formula>#REF!</formula>
    </cfRule>
    <cfRule type="cellIs" dxfId="594" priority="192" operator="equal">
      <formula>#REF!</formula>
    </cfRule>
    <cfRule type="cellIs" dxfId="593" priority="193" operator="equal">
      <formula>#REF!</formula>
    </cfRule>
    <cfRule type="cellIs" dxfId="592" priority="194" operator="equal">
      <formula>#REF!</formula>
    </cfRule>
    <cfRule type="cellIs" dxfId="591" priority="195" operator="equal">
      <formula>#REF!</formula>
    </cfRule>
    <cfRule type="cellIs" dxfId="590" priority="196" operator="equal">
      <formula>#REF!</formula>
    </cfRule>
  </conditionalFormatting>
  <conditionalFormatting sqref="D658:E663">
    <cfRule type="cellIs" dxfId="589" priority="169" operator="equal">
      <formula>#REF!</formula>
    </cfRule>
    <cfRule type="cellIs" dxfId="588" priority="170" operator="equal">
      <formula>#REF!</formula>
    </cfRule>
    <cfRule type="cellIs" dxfId="587" priority="171" operator="equal">
      <formula>#REF!</formula>
    </cfRule>
    <cfRule type="cellIs" dxfId="586" priority="172" operator="equal">
      <formula>#REF!</formula>
    </cfRule>
    <cfRule type="cellIs" dxfId="585" priority="173" operator="equal">
      <formula>#REF!</formula>
    </cfRule>
    <cfRule type="cellIs" dxfId="584" priority="174" operator="equal">
      <formula>#REF!</formula>
    </cfRule>
    <cfRule type="cellIs" dxfId="583" priority="175" operator="equal">
      <formula>#REF!</formula>
    </cfRule>
    <cfRule type="cellIs" dxfId="582" priority="176" operator="equal">
      <formula>#REF!</formula>
    </cfRule>
  </conditionalFormatting>
  <conditionalFormatting sqref="D658:E663">
    <cfRule type="cellIs" dxfId="581" priority="177" operator="equal">
      <formula>#REF!</formula>
    </cfRule>
    <cfRule type="cellIs" dxfId="580" priority="178" operator="equal">
      <formula>#REF!</formula>
    </cfRule>
    <cfRule type="cellIs" dxfId="579" priority="179" operator="equal">
      <formula>#REF!</formula>
    </cfRule>
    <cfRule type="cellIs" dxfId="578" priority="180" operator="equal">
      <formula>#REF!</formula>
    </cfRule>
    <cfRule type="cellIs" dxfId="577" priority="181" operator="equal">
      <formula>#REF!</formula>
    </cfRule>
    <cfRule type="cellIs" dxfId="576" priority="182" operator="equal">
      <formula>#REF!</formula>
    </cfRule>
  </conditionalFormatting>
  <conditionalFormatting sqref="D87">
    <cfRule type="cellIs" dxfId="575" priority="155" operator="equal">
      <formula>#REF!</formula>
    </cfRule>
    <cfRule type="cellIs" dxfId="574" priority="156" operator="equal">
      <formula>#REF!</formula>
    </cfRule>
    <cfRule type="cellIs" dxfId="573" priority="157" operator="equal">
      <formula>#REF!</formula>
    </cfRule>
    <cfRule type="cellIs" dxfId="572" priority="158" operator="equal">
      <formula>#REF!</formula>
    </cfRule>
    <cfRule type="cellIs" dxfId="571" priority="159" operator="equal">
      <formula>#REF!</formula>
    </cfRule>
    <cfRule type="cellIs" dxfId="570" priority="160" operator="equal">
      <formula>#REF!</formula>
    </cfRule>
    <cfRule type="cellIs" dxfId="569" priority="161" operator="equal">
      <formula>#REF!</formula>
    </cfRule>
    <cfRule type="cellIs" dxfId="568" priority="162" operator="equal">
      <formula>#REF!</formula>
    </cfRule>
  </conditionalFormatting>
  <conditionalFormatting sqref="D87">
    <cfRule type="cellIs" dxfId="567" priority="163" operator="equal">
      <formula>#REF!</formula>
    </cfRule>
    <cfRule type="cellIs" dxfId="566" priority="164" operator="equal">
      <formula>#REF!</formula>
    </cfRule>
    <cfRule type="cellIs" dxfId="565" priority="165" operator="equal">
      <formula>#REF!</formula>
    </cfRule>
    <cfRule type="cellIs" dxfId="564" priority="166" operator="equal">
      <formula>#REF!</formula>
    </cfRule>
    <cfRule type="cellIs" dxfId="563" priority="167" operator="equal">
      <formula>#REF!</formula>
    </cfRule>
    <cfRule type="cellIs" dxfId="562" priority="168" operator="equal">
      <formula>#REF!</formula>
    </cfRule>
  </conditionalFormatting>
  <conditionalFormatting sqref="D88">
    <cfRule type="cellIs" dxfId="561" priority="141" operator="equal">
      <formula>#REF!</formula>
    </cfRule>
    <cfRule type="cellIs" dxfId="560" priority="142" operator="equal">
      <formula>#REF!</formula>
    </cfRule>
    <cfRule type="cellIs" dxfId="559" priority="143" operator="equal">
      <formula>#REF!</formula>
    </cfRule>
    <cfRule type="cellIs" dxfId="558" priority="144" operator="equal">
      <formula>#REF!</formula>
    </cfRule>
    <cfRule type="cellIs" dxfId="557" priority="145" operator="equal">
      <formula>#REF!</formula>
    </cfRule>
    <cfRule type="cellIs" dxfId="556" priority="146" operator="equal">
      <formula>#REF!</formula>
    </cfRule>
    <cfRule type="cellIs" dxfId="555" priority="147" operator="equal">
      <formula>#REF!</formula>
    </cfRule>
    <cfRule type="cellIs" dxfId="554" priority="148" operator="equal">
      <formula>#REF!</formula>
    </cfRule>
  </conditionalFormatting>
  <conditionalFormatting sqref="D88">
    <cfRule type="cellIs" dxfId="553" priority="149" operator="equal">
      <formula>#REF!</formula>
    </cfRule>
    <cfRule type="cellIs" dxfId="552" priority="150" operator="equal">
      <formula>#REF!</formula>
    </cfRule>
    <cfRule type="cellIs" dxfId="551" priority="151" operator="equal">
      <formula>#REF!</formula>
    </cfRule>
    <cfRule type="cellIs" dxfId="550" priority="152" operator="equal">
      <formula>#REF!</formula>
    </cfRule>
    <cfRule type="cellIs" dxfId="549" priority="153" operator="equal">
      <formula>#REF!</formula>
    </cfRule>
    <cfRule type="cellIs" dxfId="548" priority="154" operator="equal">
      <formula>#REF!</formula>
    </cfRule>
  </conditionalFormatting>
  <conditionalFormatting sqref="E374">
    <cfRule type="cellIs" dxfId="547" priority="99" operator="equal">
      <formula>#REF!</formula>
    </cfRule>
    <cfRule type="cellIs" dxfId="546" priority="100" operator="equal">
      <formula>#REF!</formula>
    </cfRule>
    <cfRule type="cellIs" dxfId="545" priority="101" operator="equal">
      <formula>#REF!</formula>
    </cfRule>
    <cfRule type="cellIs" dxfId="544" priority="102" operator="equal">
      <formula>#REF!</formula>
    </cfRule>
    <cfRule type="cellIs" dxfId="543" priority="103" operator="equal">
      <formula>#REF!</formula>
    </cfRule>
    <cfRule type="cellIs" dxfId="542" priority="104" operator="equal">
      <formula>#REF!</formula>
    </cfRule>
    <cfRule type="cellIs" dxfId="541" priority="105" operator="equal">
      <formula>#REF!</formula>
    </cfRule>
    <cfRule type="cellIs" dxfId="540" priority="106" operator="equal">
      <formula>#REF!</formula>
    </cfRule>
  </conditionalFormatting>
  <conditionalFormatting sqref="E374">
    <cfRule type="cellIs" dxfId="539" priority="107" operator="equal">
      <formula>#REF!</formula>
    </cfRule>
    <cfRule type="cellIs" dxfId="538" priority="108" operator="equal">
      <formula>#REF!</formula>
    </cfRule>
    <cfRule type="cellIs" dxfId="537" priority="109" operator="equal">
      <formula>#REF!</formula>
    </cfRule>
    <cfRule type="cellIs" dxfId="536" priority="110" operator="equal">
      <formula>#REF!</formula>
    </cfRule>
    <cfRule type="cellIs" dxfId="535" priority="111" operator="equal">
      <formula>#REF!</formula>
    </cfRule>
    <cfRule type="cellIs" dxfId="534" priority="112" operator="equal">
      <formula>#REF!</formula>
    </cfRule>
  </conditionalFormatting>
  <conditionalFormatting sqref="D375">
    <cfRule type="cellIs" dxfId="533" priority="113" operator="equal">
      <formula>#REF!</formula>
    </cfRule>
    <cfRule type="cellIs" dxfId="532" priority="114" operator="equal">
      <formula>#REF!</formula>
    </cfRule>
    <cfRule type="cellIs" dxfId="531" priority="115" operator="equal">
      <formula>#REF!</formula>
    </cfRule>
    <cfRule type="cellIs" dxfId="530" priority="116" operator="equal">
      <formula>#REF!</formula>
    </cfRule>
    <cfRule type="cellIs" dxfId="529" priority="117" operator="equal">
      <formula>#REF!</formula>
    </cfRule>
    <cfRule type="cellIs" dxfId="528" priority="118" operator="equal">
      <formula>#REF!</formula>
    </cfRule>
    <cfRule type="cellIs" dxfId="527" priority="119" operator="equal">
      <formula>#REF!</formula>
    </cfRule>
    <cfRule type="cellIs" dxfId="526" priority="120" operator="equal">
      <formula>#REF!</formula>
    </cfRule>
  </conditionalFormatting>
  <conditionalFormatting sqref="D375">
    <cfRule type="cellIs" dxfId="525" priority="121" operator="equal">
      <formula>#REF!</formula>
    </cfRule>
    <cfRule type="cellIs" dxfId="524" priority="122" operator="equal">
      <formula>#REF!</formula>
    </cfRule>
    <cfRule type="cellIs" dxfId="523" priority="123" operator="equal">
      <formula>#REF!</formula>
    </cfRule>
    <cfRule type="cellIs" dxfId="522" priority="124" operator="equal">
      <formula>#REF!</formula>
    </cfRule>
    <cfRule type="cellIs" dxfId="521" priority="125" operator="equal">
      <formula>#REF!</formula>
    </cfRule>
    <cfRule type="cellIs" dxfId="520" priority="126" operator="equal">
      <formula>#REF!</formula>
    </cfRule>
  </conditionalFormatting>
  <conditionalFormatting sqref="E469">
    <cfRule type="cellIs" dxfId="519" priority="85" operator="equal">
      <formula>#REF!</formula>
    </cfRule>
    <cfRule type="cellIs" dxfId="518" priority="86" operator="equal">
      <formula>#REF!</formula>
    </cfRule>
    <cfRule type="cellIs" dxfId="517" priority="87" operator="equal">
      <formula>#REF!</formula>
    </cfRule>
    <cfRule type="cellIs" dxfId="516" priority="88" operator="equal">
      <formula>#REF!</formula>
    </cfRule>
    <cfRule type="cellIs" dxfId="515" priority="89" operator="equal">
      <formula>#REF!</formula>
    </cfRule>
    <cfRule type="cellIs" dxfId="514" priority="90" operator="equal">
      <formula>#REF!</formula>
    </cfRule>
    <cfRule type="cellIs" dxfId="513" priority="91" operator="equal">
      <formula>#REF!</formula>
    </cfRule>
    <cfRule type="cellIs" dxfId="512" priority="92" operator="equal">
      <formula>#REF!</formula>
    </cfRule>
  </conditionalFormatting>
  <conditionalFormatting sqref="E469">
    <cfRule type="cellIs" dxfId="511" priority="93" operator="equal">
      <formula>#REF!</formula>
    </cfRule>
    <cfRule type="cellIs" dxfId="510" priority="94" operator="equal">
      <formula>#REF!</formula>
    </cfRule>
    <cfRule type="cellIs" dxfId="509" priority="95" operator="equal">
      <formula>#REF!</formula>
    </cfRule>
    <cfRule type="cellIs" dxfId="508" priority="96" operator="equal">
      <formula>#REF!</formula>
    </cfRule>
    <cfRule type="cellIs" dxfId="507" priority="97" operator="equal">
      <formula>#REF!</formula>
    </cfRule>
    <cfRule type="cellIs" dxfId="506" priority="98" operator="equal">
      <formula>#REF!</formula>
    </cfRule>
  </conditionalFormatting>
  <conditionalFormatting sqref="E470">
    <cfRule type="cellIs" dxfId="505" priority="57" operator="equal">
      <formula>#REF!</formula>
    </cfRule>
    <cfRule type="cellIs" dxfId="504" priority="58" operator="equal">
      <formula>#REF!</formula>
    </cfRule>
    <cfRule type="cellIs" dxfId="503" priority="59" operator="equal">
      <formula>#REF!</formula>
    </cfRule>
    <cfRule type="cellIs" dxfId="502" priority="60" operator="equal">
      <formula>#REF!</formula>
    </cfRule>
    <cfRule type="cellIs" dxfId="501" priority="61" operator="equal">
      <formula>#REF!</formula>
    </cfRule>
    <cfRule type="cellIs" dxfId="500" priority="62" operator="equal">
      <formula>#REF!</formula>
    </cfRule>
    <cfRule type="cellIs" dxfId="499" priority="63" operator="equal">
      <formula>#REF!</formula>
    </cfRule>
    <cfRule type="cellIs" dxfId="498" priority="64" operator="equal">
      <formula>#REF!</formula>
    </cfRule>
  </conditionalFormatting>
  <conditionalFormatting sqref="E470">
    <cfRule type="cellIs" dxfId="497" priority="65" operator="equal">
      <formula>#REF!</formula>
    </cfRule>
    <cfRule type="cellIs" dxfId="496" priority="66" operator="equal">
      <formula>#REF!</formula>
    </cfRule>
    <cfRule type="cellIs" dxfId="495" priority="67" operator="equal">
      <formula>#REF!</formula>
    </cfRule>
    <cfRule type="cellIs" dxfId="494" priority="68" operator="equal">
      <formula>#REF!</formula>
    </cfRule>
    <cfRule type="cellIs" dxfId="493" priority="69" operator="equal">
      <formula>#REF!</formula>
    </cfRule>
    <cfRule type="cellIs" dxfId="492" priority="70" operator="equal">
      <formula>#REF!</formula>
    </cfRule>
  </conditionalFormatting>
  <conditionalFormatting sqref="D470">
    <cfRule type="cellIs" dxfId="491" priority="71" operator="equal">
      <formula>#REF!</formula>
    </cfRule>
    <cfRule type="cellIs" dxfId="490" priority="72" operator="equal">
      <formula>#REF!</formula>
    </cfRule>
    <cfRule type="cellIs" dxfId="489" priority="73" operator="equal">
      <formula>#REF!</formula>
    </cfRule>
    <cfRule type="cellIs" dxfId="488" priority="74" operator="equal">
      <formula>#REF!</formula>
    </cfRule>
    <cfRule type="cellIs" dxfId="487" priority="75" operator="equal">
      <formula>#REF!</formula>
    </cfRule>
    <cfRule type="cellIs" dxfId="486" priority="76" operator="equal">
      <formula>#REF!</formula>
    </cfRule>
    <cfRule type="cellIs" dxfId="485" priority="77" operator="equal">
      <formula>#REF!</formula>
    </cfRule>
    <cfRule type="cellIs" dxfId="484" priority="78" operator="equal">
      <formula>#REF!</formula>
    </cfRule>
  </conditionalFormatting>
  <conditionalFormatting sqref="D470">
    <cfRule type="cellIs" dxfId="483" priority="79" operator="equal">
      <formula>#REF!</formula>
    </cfRule>
    <cfRule type="cellIs" dxfId="482" priority="80" operator="equal">
      <formula>#REF!</formula>
    </cfRule>
    <cfRule type="cellIs" dxfId="481" priority="81" operator="equal">
      <formula>#REF!</formula>
    </cfRule>
    <cfRule type="cellIs" dxfId="480" priority="82" operator="equal">
      <formula>#REF!</formula>
    </cfRule>
    <cfRule type="cellIs" dxfId="479" priority="83" operator="equal">
      <formula>#REF!</formula>
    </cfRule>
    <cfRule type="cellIs" dxfId="478" priority="84" operator="equal">
      <formula>#REF!</formula>
    </cfRule>
  </conditionalFormatting>
  <conditionalFormatting sqref="E471">
    <cfRule type="cellIs" dxfId="477" priority="29" operator="equal">
      <formula>#REF!</formula>
    </cfRule>
    <cfRule type="cellIs" dxfId="476" priority="30" operator="equal">
      <formula>#REF!</formula>
    </cfRule>
    <cfRule type="cellIs" dxfId="475" priority="31" operator="equal">
      <formula>#REF!</formula>
    </cfRule>
    <cfRule type="cellIs" dxfId="474" priority="32" operator="equal">
      <formula>#REF!</formula>
    </cfRule>
    <cfRule type="cellIs" dxfId="473" priority="33" operator="equal">
      <formula>#REF!</formula>
    </cfRule>
    <cfRule type="cellIs" dxfId="472" priority="34" operator="equal">
      <formula>#REF!</formula>
    </cfRule>
    <cfRule type="cellIs" dxfId="471" priority="35" operator="equal">
      <formula>#REF!</formula>
    </cfRule>
    <cfRule type="cellIs" dxfId="470" priority="36" operator="equal">
      <formula>#REF!</formula>
    </cfRule>
  </conditionalFormatting>
  <conditionalFormatting sqref="E471">
    <cfRule type="cellIs" dxfId="469" priority="37" operator="equal">
      <formula>#REF!</formula>
    </cfRule>
    <cfRule type="cellIs" dxfId="468" priority="38" operator="equal">
      <formula>#REF!</formula>
    </cfRule>
    <cfRule type="cellIs" dxfId="467" priority="39" operator="equal">
      <formula>#REF!</formula>
    </cfRule>
    <cfRule type="cellIs" dxfId="466" priority="40" operator="equal">
      <formula>#REF!</formula>
    </cfRule>
    <cfRule type="cellIs" dxfId="465" priority="41" operator="equal">
      <formula>#REF!</formula>
    </cfRule>
    <cfRule type="cellIs" dxfId="464" priority="42" operator="equal">
      <formula>#REF!</formula>
    </cfRule>
  </conditionalFormatting>
  <conditionalFormatting sqref="E472">
    <cfRule type="cellIs" dxfId="463" priority="1" operator="equal">
      <formula>#REF!</formula>
    </cfRule>
    <cfRule type="cellIs" dxfId="462" priority="2" operator="equal">
      <formula>#REF!</formula>
    </cfRule>
    <cfRule type="cellIs" dxfId="461" priority="3" operator="equal">
      <formula>#REF!</formula>
    </cfRule>
    <cfRule type="cellIs" dxfId="460" priority="4" operator="equal">
      <formula>#REF!</formula>
    </cfRule>
    <cfRule type="cellIs" dxfId="459" priority="5" operator="equal">
      <formula>#REF!</formula>
    </cfRule>
    <cfRule type="cellIs" dxfId="458" priority="6" operator="equal">
      <formula>#REF!</formula>
    </cfRule>
    <cfRule type="cellIs" dxfId="457" priority="7" operator="equal">
      <formula>#REF!</formula>
    </cfRule>
    <cfRule type="cellIs" dxfId="456" priority="8" operator="equal">
      <formula>#REF!</formula>
    </cfRule>
  </conditionalFormatting>
  <conditionalFormatting sqref="E472">
    <cfRule type="cellIs" dxfId="455" priority="9" operator="equal">
      <formula>#REF!</formula>
    </cfRule>
    <cfRule type="cellIs" dxfId="454" priority="10" operator="equal">
      <formula>#REF!</formula>
    </cfRule>
    <cfRule type="cellIs" dxfId="453" priority="11" operator="equal">
      <formula>#REF!</formula>
    </cfRule>
    <cfRule type="cellIs" dxfId="452" priority="12" operator="equal">
      <formula>#REF!</formula>
    </cfRule>
    <cfRule type="cellIs" dxfId="451" priority="13" operator="equal">
      <formula>#REF!</formula>
    </cfRule>
    <cfRule type="cellIs" dxfId="450" priority="14" operator="equal">
      <formula>#REF!</formula>
    </cfRule>
  </conditionalFormatting>
  <conditionalFormatting sqref="D471">
    <cfRule type="cellIs" dxfId="449" priority="43" operator="equal">
      <formula>#REF!</formula>
    </cfRule>
    <cfRule type="cellIs" dxfId="448" priority="44" operator="equal">
      <formula>#REF!</formula>
    </cfRule>
    <cfRule type="cellIs" dxfId="447" priority="45" operator="equal">
      <formula>#REF!</formula>
    </cfRule>
    <cfRule type="cellIs" dxfId="446" priority="46" operator="equal">
      <formula>#REF!</formula>
    </cfRule>
    <cfRule type="cellIs" dxfId="445" priority="47" operator="equal">
      <formula>#REF!</formula>
    </cfRule>
    <cfRule type="cellIs" dxfId="444" priority="48" operator="equal">
      <formula>#REF!</formula>
    </cfRule>
    <cfRule type="cellIs" dxfId="443" priority="49" operator="equal">
      <formula>#REF!</formula>
    </cfRule>
    <cfRule type="cellIs" dxfId="442" priority="50" operator="equal">
      <formula>#REF!</formula>
    </cfRule>
  </conditionalFormatting>
  <conditionalFormatting sqref="D471">
    <cfRule type="cellIs" dxfId="441" priority="51" operator="equal">
      <formula>#REF!</formula>
    </cfRule>
    <cfRule type="cellIs" dxfId="440" priority="52" operator="equal">
      <formula>#REF!</formula>
    </cfRule>
    <cfRule type="cellIs" dxfId="439" priority="53" operator="equal">
      <formula>#REF!</formula>
    </cfRule>
    <cfRule type="cellIs" dxfId="438" priority="54" operator="equal">
      <formula>#REF!</formula>
    </cfRule>
    <cfRule type="cellIs" dxfId="437" priority="55" operator="equal">
      <formula>#REF!</formula>
    </cfRule>
    <cfRule type="cellIs" dxfId="436" priority="56" operator="equal">
      <formula>#REF!</formula>
    </cfRule>
  </conditionalFormatting>
  <conditionalFormatting sqref="D472">
    <cfRule type="cellIs" dxfId="435" priority="15" operator="equal">
      <formula>#REF!</formula>
    </cfRule>
    <cfRule type="cellIs" dxfId="434" priority="16" operator="equal">
      <formula>#REF!</formula>
    </cfRule>
    <cfRule type="cellIs" dxfId="433" priority="17" operator="equal">
      <formula>#REF!</formula>
    </cfRule>
    <cfRule type="cellIs" dxfId="432" priority="18" operator="equal">
      <formula>#REF!</formula>
    </cfRule>
    <cfRule type="cellIs" dxfId="431" priority="19" operator="equal">
      <formula>#REF!</formula>
    </cfRule>
    <cfRule type="cellIs" dxfId="430" priority="20" operator="equal">
      <formula>#REF!</formula>
    </cfRule>
    <cfRule type="cellIs" dxfId="429" priority="21" operator="equal">
      <formula>#REF!</formula>
    </cfRule>
    <cfRule type="cellIs" dxfId="428" priority="22" operator="equal">
      <formula>#REF!</formula>
    </cfRule>
  </conditionalFormatting>
  <conditionalFormatting sqref="D472">
    <cfRule type="cellIs" dxfId="427" priority="23" operator="equal">
      <formula>#REF!</formula>
    </cfRule>
    <cfRule type="cellIs" dxfId="426" priority="24" operator="equal">
      <formula>#REF!</formula>
    </cfRule>
    <cfRule type="cellIs" dxfId="425" priority="25" operator="equal">
      <formula>#REF!</formula>
    </cfRule>
    <cfRule type="cellIs" dxfId="424" priority="26" operator="equal">
      <formula>#REF!</formula>
    </cfRule>
    <cfRule type="cellIs" dxfId="423" priority="27" operator="equal">
      <formula>#REF!</formula>
    </cfRule>
    <cfRule type="cellIs" dxfId="422" priority="28" operator="equal">
      <formula>#REF!</formula>
    </cfRule>
  </conditionalFormatting>
  <dataValidations count="1">
    <dataValidation allowBlank="1" showInputMessage="1" showErrorMessage="1" promptTitle="Press ALT + Enter" prompt="to add an extra line, while editing this entry." sqref="F653:J664 F68:J76 F159:J170 F350:J360 F363:J375 F567:J572 F575:J584 F645:J650 F79:J88 F173:J187 F264:J268 F271:J285 F458:J472 F475:J489"/>
  </dataValidations>
  <pageMargins left="0.7" right="0.7" top="0.75" bottom="0.75" header="0.3" footer="0.3"/>
  <pageSetup paperSize="9" scale="56" fitToHeight="0" orientation="portrait" r:id="rId51"/>
  <drawing r:id="rId52"/>
  <legacyDrawing r:id="rId53"/>
  <mc:AlternateContent xmlns:mc="http://schemas.openxmlformats.org/markup-compatibility/2006">
    <mc:Choice Requires="x14">
      <controls>
        <mc:AlternateContent xmlns:mc="http://schemas.openxmlformats.org/markup-compatibility/2006">
          <mc:Choice Requires="x14">
            <control shapeId="8227" r:id="rId54" name="Group Box 35">
              <controlPr defaultSize="0" autoFill="0" autoPict="0">
                <anchor moveWithCells="1" sizeWithCells="1">
                  <from>
                    <xdr:col>2</xdr:col>
                    <xdr:colOff>95250</xdr:colOff>
                    <xdr:row>11</xdr:row>
                    <xdr:rowOff>114300</xdr:rowOff>
                  </from>
                  <to>
                    <xdr:col>8</xdr:col>
                    <xdr:colOff>1257300</xdr:colOff>
                    <xdr:row>26</xdr:row>
                    <xdr:rowOff>352425</xdr:rowOff>
                  </to>
                </anchor>
              </controlPr>
            </control>
          </mc:Choice>
        </mc:AlternateContent>
        <mc:AlternateContent xmlns:mc="http://schemas.openxmlformats.org/markup-compatibility/2006">
          <mc:Choice Requires="x14">
            <control shapeId="8238" r:id="rId55" name="Group Box 46">
              <controlPr defaultSize="0" autoFill="0" autoPict="0">
                <anchor moveWithCells="1" sizeWithCells="1">
                  <from>
                    <xdr:col>6</xdr:col>
                    <xdr:colOff>209550</xdr:colOff>
                    <xdr:row>155</xdr:row>
                    <xdr:rowOff>0</xdr:rowOff>
                  </from>
                  <to>
                    <xdr:col>6</xdr:col>
                    <xdr:colOff>209550</xdr:colOff>
                    <xdr:row>155</xdr:row>
                    <xdr:rowOff>0</xdr:rowOff>
                  </to>
                </anchor>
              </controlPr>
            </control>
          </mc:Choice>
        </mc:AlternateContent>
        <mc:AlternateContent xmlns:mc="http://schemas.openxmlformats.org/markup-compatibility/2006">
          <mc:Choice Requires="x14">
            <control shapeId="8239" r:id="rId56" name="Option Button 47">
              <controlPr defaultSize="0" autoFill="0" autoLine="0" autoPict="0" macro="[0]!Module3BenefitsRisksAllSafeguardB">
                <anchor moveWithCells="1" sizeWithCells="1">
                  <from>
                    <xdr:col>5</xdr:col>
                    <xdr:colOff>180975</xdr:colOff>
                    <xdr:row>155</xdr:row>
                    <xdr:rowOff>0</xdr:rowOff>
                  </from>
                  <to>
                    <xdr:col>5</xdr:col>
                    <xdr:colOff>180975</xdr:colOff>
                    <xdr:row>155</xdr:row>
                    <xdr:rowOff>0</xdr:rowOff>
                  </to>
                </anchor>
              </controlPr>
            </control>
          </mc:Choice>
        </mc:AlternateContent>
        <mc:AlternateContent xmlns:mc="http://schemas.openxmlformats.org/markup-compatibility/2006">
          <mc:Choice Requires="x14">
            <control shapeId="8240" r:id="rId57" name="Option Button 48">
              <controlPr defaultSize="0" autoFill="0" autoLine="0" autoPict="0" macro="[0]!Module3BenefitsRisksPotentialPrioritiesSafeguardB">
                <anchor moveWithCells="1" sizeWithCells="1">
                  <from>
                    <xdr:col>4</xdr:col>
                    <xdr:colOff>161925</xdr:colOff>
                    <xdr:row>155</xdr:row>
                    <xdr:rowOff>0</xdr:rowOff>
                  </from>
                  <to>
                    <xdr:col>4</xdr:col>
                    <xdr:colOff>161925</xdr:colOff>
                    <xdr:row>155</xdr:row>
                    <xdr:rowOff>0</xdr:rowOff>
                  </to>
                </anchor>
              </controlPr>
            </control>
          </mc:Choice>
        </mc:AlternateContent>
        <mc:AlternateContent xmlns:mc="http://schemas.openxmlformats.org/markup-compatibility/2006">
          <mc:Choice Requires="x14">
            <control shapeId="8241" r:id="rId58" name="Label 49">
              <controlPr defaultSize="0" autoFill="0" autoLine="0" autoPict="0">
                <anchor moveWithCells="1" sizeWithCells="1">
                  <from>
                    <xdr:col>2</xdr:col>
                    <xdr:colOff>133350</xdr:colOff>
                    <xdr:row>154</xdr:row>
                    <xdr:rowOff>47625</xdr:rowOff>
                  </from>
                  <to>
                    <xdr:col>2</xdr:col>
                    <xdr:colOff>133350</xdr:colOff>
                    <xdr:row>154</xdr:row>
                    <xdr:rowOff>47625</xdr:rowOff>
                  </to>
                </anchor>
              </controlPr>
            </control>
          </mc:Choice>
        </mc:AlternateContent>
        <mc:AlternateContent xmlns:mc="http://schemas.openxmlformats.org/markup-compatibility/2006">
          <mc:Choice Requires="x14">
            <control shapeId="8242" r:id="rId59" name="Group Box 50">
              <controlPr defaultSize="0" autoFill="0" autoPict="0">
                <anchor moveWithCells="1" sizeWithCells="1">
                  <from>
                    <xdr:col>2</xdr:col>
                    <xdr:colOff>133350</xdr:colOff>
                    <xdr:row>259</xdr:row>
                    <xdr:rowOff>47625</xdr:rowOff>
                  </from>
                  <to>
                    <xdr:col>6</xdr:col>
                    <xdr:colOff>933450</xdr:colOff>
                    <xdr:row>260</xdr:row>
                    <xdr:rowOff>0</xdr:rowOff>
                  </to>
                </anchor>
              </controlPr>
            </control>
          </mc:Choice>
        </mc:AlternateContent>
        <mc:AlternateContent xmlns:mc="http://schemas.openxmlformats.org/markup-compatibility/2006">
          <mc:Choice Requires="x14">
            <control shapeId="8243" r:id="rId60" name="Option Button 51">
              <controlPr defaultSize="0" autoFill="0" autoLine="0" autoPict="0" macro="[0]!Module3BenefitsRisksAllSafeguardC">
                <anchor moveWithCells="1" sizeWithCells="1">
                  <from>
                    <xdr:col>2</xdr:col>
                    <xdr:colOff>276225</xdr:colOff>
                    <xdr:row>259</xdr:row>
                    <xdr:rowOff>123825</xdr:rowOff>
                  </from>
                  <to>
                    <xdr:col>5</xdr:col>
                    <xdr:colOff>104775</xdr:colOff>
                    <xdr:row>259</xdr:row>
                    <xdr:rowOff>428625</xdr:rowOff>
                  </to>
                </anchor>
              </controlPr>
            </control>
          </mc:Choice>
        </mc:AlternateContent>
        <mc:AlternateContent xmlns:mc="http://schemas.openxmlformats.org/markup-compatibility/2006">
          <mc:Choice Requires="x14">
            <control shapeId="8244" r:id="rId61" name="Option Button 52">
              <controlPr defaultSize="0" autoFill="0" autoLine="0" autoPict="0" macro="[0]!Module3BenefitsRisksPotentialPrioritiesSafeguardC">
                <anchor moveWithCells="1" sizeWithCells="1">
                  <from>
                    <xdr:col>2</xdr:col>
                    <xdr:colOff>276225</xdr:colOff>
                    <xdr:row>259</xdr:row>
                    <xdr:rowOff>390525</xdr:rowOff>
                  </from>
                  <to>
                    <xdr:col>3</xdr:col>
                    <xdr:colOff>1543050</xdr:colOff>
                    <xdr:row>259</xdr:row>
                    <xdr:rowOff>685800</xdr:rowOff>
                  </to>
                </anchor>
              </controlPr>
            </control>
          </mc:Choice>
        </mc:AlternateContent>
        <mc:AlternateContent xmlns:mc="http://schemas.openxmlformats.org/markup-compatibility/2006">
          <mc:Choice Requires="x14">
            <control shapeId="8245" r:id="rId62" name="Label 53">
              <controlPr defaultSize="0" autoFill="0" autoLine="0" autoPict="0">
                <anchor moveWithCells="1" sizeWithCells="1">
                  <from>
                    <xdr:col>3</xdr:col>
                    <xdr:colOff>1352550</xdr:colOff>
                    <xdr:row>259</xdr:row>
                    <xdr:rowOff>457200</xdr:rowOff>
                  </from>
                  <to>
                    <xdr:col>6</xdr:col>
                    <xdr:colOff>695325</xdr:colOff>
                    <xdr:row>259</xdr:row>
                    <xdr:rowOff>762000</xdr:rowOff>
                  </to>
                </anchor>
              </controlPr>
            </control>
          </mc:Choice>
        </mc:AlternateContent>
        <mc:AlternateContent xmlns:mc="http://schemas.openxmlformats.org/markup-compatibility/2006">
          <mc:Choice Requires="x14">
            <control shapeId="8246" r:id="rId63" name="Group Box 54">
              <controlPr defaultSize="0" autoFill="0" autoPict="0">
                <anchor moveWithCells="1" sizeWithCells="1">
                  <from>
                    <xdr:col>2</xdr:col>
                    <xdr:colOff>133350</xdr:colOff>
                    <xdr:row>345</xdr:row>
                    <xdr:rowOff>47625</xdr:rowOff>
                  </from>
                  <to>
                    <xdr:col>6</xdr:col>
                    <xdr:colOff>819150</xdr:colOff>
                    <xdr:row>346</xdr:row>
                    <xdr:rowOff>0</xdr:rowOff>
                  </to>
                </anchor>
              </controlPr>
            </control>
          </mc:Choice>
        </mc:AlternateContent>
        <mc:AlternateContent xmlns:mc="http://schemas.openxmlformats.org/markup-compatibility/2006">
          <mc:Choice Requires="x14">
            <control shapeId="8247" r:id="rId64" name="Option Button 55">
              <controlPr defaultSize="0" autoFill="0" autoLine="0" autoPict="0" macro="[0]!Module3BenefitsRisksAllSafeguardD">
                <anchor moveWithCells="1" sizeWithCells="1">
                  <from>
                    <xdr:col>2</xdr:col>
                    <xdr:colOff>276225</xdr:colOff>
                    <xdr:row>345</xdr:row>
                    <xdr:rowOff>123825</xdr:rowOff>
                  </from>
                  <to>
                    <xdr:col>5</xdr:col>
                    <xdr:colOff>38100</xdr:colOff>
                    <xdr:row>345</xdr:row>
                    <xdr:rowOff>428625</xdr:rowOff>
                  </to>
                </anchor>
              </controlPr>
            </control>
          </mc:Choice>
        </mc:AlternateContent>
        <mc:AlternateContent xmlns:mc="http://schemas.openxmlformats.org/markup-compatibility/2006">
          <mc:Choice Requires="x14">
            <control shapeId="8248" r:id="rId65" name="Option Button 56">
              <controlPr defaultSize="0" autoFill="0" autoLine="0" autoPict="0" macro="[0]!Module3BenefitsRisksPotentialPrioritiesSafeguardD">
                <anchor moveWithCells="1" sizeWithCells="1">
                  <from>
                    <xdr:col>2</xdr:col>
                    <xdr:colOff>276225</xdr:colOff>
                    <xdr:row>345</xdr:row>
                    <xdr:rowOff>390525</xdr:rowOff>
                  </from>
                  <to>
                    <xdr:col>3</xdr:col>
                    <xdr:colOff>1495425</xdr:colOff>
                    <xdr:row>345</xdr:row>
                    <xdr:rowOff>685800</xdr:rowOff>
                  </to>
                </anchor>
              </controlPr>
            </control>
          </mc:Choice>
        </mc:AlternateContent>
        <mc:AlternateContent xmlns:mc="http://schemas.openxmlformats.org/markup-compatibility/2006">
          <mc:Choice Requires="x14">
            <control shapeId="8249" r:id="rId66" name="Label 57">
              <controlPr defaultSize="0" autoFill="0" autoLine="0" autoPict="0">
                <anchor moveWithCells="1" sizeWithCells="1">
                  <from>
                    <xdr:col>3</xdr:col>
                    <xdr:colOff>1371600</xdr:colOff>
                    <xdr:row>345</xdr:row>
                    <xdr:rowOff>457200</xdr:rowOff>
                  </from>
                  <to>
                    <xdr:col>6</xdr:col>
                    <xdr:colOff>647700</xdr:colOff>
                    <xdr:row>345</xdr:row>
                    <xdr:rowOff>762000</xdr:rowOff>
                  </to>
                </anchor>
              </controlPr>
            </control>
          </mc:Choice>
        </mc:AlternateContent>
        <mc:AlternateContent xmlns:mc="http://schemas.openxmlformats.org/markup-compatibility/2006">
          <mc:Choice Requires="x14">
            <control shapeId="8250" r:id="rId67" name="Group Box 58">
              <controlPr defaultSize="0" autoFill="0" autoPict="0">
                <anchor moveWithCells="1" sizeWithCells="1">
                  <from>
                    <xdr:col>2</xdr:col>
                    <xdr:colOff>133350</xdr:colOff>
                    <xdr:row>453</xdr:row>
                    <xdr:rowOff>47625</xdr:rowOff>
                  </from>
                  <to>
                    <xdr:col>6</xdr:col>
                    <xdr:colOff>714375</xdr:colOff>
                    <xdr:row>454</xdr:row>
                    <xdr:rowOff>0</xdr:rowOff>
                  </to>
                </anchor>
              </controlPr>
            </control>
          </mc:Choice>
        </mc:AlternateContent>
        <mc:AlternateContent xmlns:mc="http://schemas.openxmlformats.org/markup-compatibility/2006">
          <mc:Choice Requires="x14">
            <control shapeId="8251" r:id="rId68" name="Option Button 59">
              <controlPr defaultSize="0" autoFill="0" autoLine="0" autoPict="0" macro="[0]!Module3BenefitsRisksAllSafeguardE">
                <anchor moveWithCells="1" sizeWithCells="1">
                  <from>
                    <xdr:col>2</xdr:col>
                    <xdr:colOff>276225</xdr:colOff>
                    <xdr:row>453</xdr:row>
                    <xdr:rowOff>123825</xdr:rowOff>
                  </from>
                  <to>
                    <xdr:col>4</xdr:col>
                    <xdr:colOff>266700</xdr:colOff>
                    <xdr:row>453</xdr:row>
                    <xdr:rowOff>428625</xdr:rowOff>
                  </to>
                </anchor>
              </controlPr>
            </control>
          </mc:Choice>
        </mc:AlternateContent>
        <mc:AlternateContent xmlns:mc="http://schemas.openxmlformats.org/markup-compatibility/2006">
          <mc:Choice Requires="x14">
            <control shapeId="8252" r:id="rId69" name="Option Button 60">
              <controlPr defaultSize="0" autoFill="0" autoLine="0" autoPict="0" macro="[0]!Module3BenefitsRisksPotentialPrioritiesSafeguardE">
                <anchor moveWithCells="1" sizeWithCells="1">
                  <from>
                    <xdr:col>2</xdr:col>
                    <xdr:colOff>276225</xdr:colOff>
                    <xdr:row>453</xdr:row>
                    <xdr:rowOff>390525</xdr:rowOff>
                  </from>
                  <to>
                    <xdr:col>3</xdr:col>
                    <xdr:colOff>1447800</xdr:colOff>
                    <xdr:row>453</xdr:row>
                    <xdr:rowOff>685800</xdr:rowOff>
                  </to>
                </anchor>
              </controlPr>
            </control>
          </mc:Choice>
        </mc:AlternateContent>
        <mc:AlternateContent xmlns:mc="http://schemas.openxmlformats.org/markup-compatibility/2006">
          <mc:Choice Requires="x14">
            <control shapeId="8253" r:id="rId70" name="Label 61">
              <controlPr defaultSize="0" autoFill="0" autoLine="0" autoPict="0">
                <anchor moveWithCells="1" sizeWithCells="1">
                  <from>
                    <xdr:col>3</xdr:col>
                    <xdr:colOff>1352550</xdr:colOff>
                    <xdr:row>453</xdr:row>
                    <xdr:rowOff>457200</xdr:rowOff>
                  </from>
                  <to>
                    <xdr:col>6</xdr:col>
                    <xdr:colOff>571500</xdr:colOff>
                    <xdr:row>453</xdr:row>
                    <xdr:rowOff>762000</xdr:rowOff>
                  </to>
                </anchor>
              </controlPr>
            </control>
          </mc:Choice>
        </mc:AlternateContent>
        <mc:AlternateContent xmlns:mc="http://schemas.openxmlformats.org/markup-compatibility/2006">
          <mc:Choice Requires="x14">
            <control shapeId="8254" r:id="rId71" name="Group Box 62">
              <controlPr defaultSize="0" autoFill="0" autoPict="0">
                <anchor moveWithCells="1" sizeWithCells="1">
                  <from>
                    <xdr:col>2</xdr:col>
                    <xdr:colOff>133350</xdr:colOff>
                    <xdr:row>562</xdr:row>
                    <xdr:rowOff>47625</xdr:rowOff>
                  </from>
                  <to>
                    <xdr:col>6</xdr:col>
                    <xdr:colOff>885825</xdr:colOff>
                    <xdr:row>563</xdr:row>
                    <xdr:rowOff>0</xdr:rowOff>
                  </to>
                </anchor>
              </controlPr>
            </control>
          </mc:Choice>
        </mc:AlternateContent>
        <mc:AlternateContent xmlns:mc="http://schemas.openxmlformats.org/markup-compatibility/2006">
          <mc:Choice Requires="x14">
            <control shapeId="8255" r:id="rId72" name="Option Button 63">
              <controlPr defaultSize="0" autoFill="0" autoLine="0" autoPict="0" macro="[0]!Module3BenefitsRisksAllSafeguardF">
                <anchor moveWithCells="1" sizeWithCells="1">
                  <from>
                    <xdr:col>2</xdr:col>
                    <xdr:colOff>276225</xdr:colOff>
                    <xdr:row>562</xdr:row>
                    <xdr:rowOff>123825</xdr:rowOff>
                  </from>
                  <to>
                    <xdr:col>5</xdr:col>
                    <xdr:colOff>76200</xdr:colOff>
                    <xdr:row>562</xdr:row>
                    <xdr:rowOff>428625</xdr:rowOff>
                  </to>
                </anchor>
              </controlPr>
            </control>
          </mc:Choice>
        </mc:AlternateContent>
        <mc:AlternateContent xmlns:mc="http://schemas.openxmlformats.org/markup-compatibility/2006">
          <mc:Choice Requires="x14">
            <control shapeId="8256" r:id="rId73" name="Option Button 64">
              <controlPr defaultSize="0" autoFill="0" autoLine="0" autoPict="0" macro="[0]!Module3BenefitsRisksPotentialPrioritiesSafeguardF">
                <anchor moveWithCells="1" sizeWithCells="1">
                  <from>
                    <xdr:col>2</xdr:col>
                    <xdr:colOff>276225</xdr:colOff>
                    <xdr:row>562</xdr:row>
                    <xdr:rowOff>390525</xdr:rowOff>
                  </from>
                  <to>
                    <xdr:col>3</xdr:col>
                    <xdr:colOff>1524000</xdr:colOff>
                    <xdr:row>562</xdr:row>
                    <xdr:rowOff>685800</xdr:rowOff>
                  </to>
                </anchor>
              </controlPr>
            </control>
          </mc:Choice>
        </mc:AlternateContent>
        <mc:AlternateContent xmlns:mc="http://schemas.openxmlformats.org/markup-compatibility/2006">
          <mc:Choice Requires="x14">
            <control shapeId="8257" r:id="rId74" name="Label 65">
              <controlPr defaultSize="0" autoFill="0" autoLine="0" autoPict="0">
                <anchor moveWithCells="1" sizeWithCells="1">
                  <from>
                    <xdr:col>3</xdr:col>
                    <xdr:colOff>1400175</xdr:colOff>
                    <xdr:row>562</xdr:row>
                    <xdr:rowOff>457200</xdr:rowOff>
                  </from>
                  <to>
                    <xdr:col>6</xdr:col>
                    <xdr:colOff>714375</xdr:colOff>
                    <xdr:row>562</xdr:row>
                    <xdr:rowOff>762000</xdr:rowOff>
                  </to>
                </anchor>
              </controlPr>
            </control>
          </mc:Choice>
        </mc:AlternateContent>
        <mc:AlternateContent xmlns:mc="http://schemas.openxmlformats.org/markup-compatibility/2006">
          <mc:Choice Requires="x14">
            <control shapeId="8258" r:id="rId75" name="Group Box 66">
              <controlPr defaultSize="0" autoFill="0" autoPict="0">
                <anchor moveWithCells="1" sizeWithCells="1">
                  <from>
                    <xdr:col>2</xdr:col>
                    <xdr:colOff>133350</xdr:colOff>
                    <xdr:row>640</xdr:row>
                    <xdr:rowOff>47625</xdr:rowOff>
                  </from>
                  <to>
                    <xdr:col>6</xdr:col>
                    <xdr:colOff>981075</xdr:colOff>
                    <xdr:row>641</xdr:row>
                    <xdr:rowOff>0</xdr:rowOff>
                  </to>
                </anchor>
              </controlPr>
            </control>
          </mc:Choice>
        </mc:AlternateContent>
        <mc:AlternateContent xmlns:mc="http://schemas.openxmlformats.org/markup-compatibility/2006">
          <mc:Choice Requires="x14">
            <control shapeId="8259" r:id="rId76" name="Option Button 67">
              <controlPr defaultSize="0" autoFill="0" autoLine="0" autoPict="0" macro="[0]!Module3BenefitsRisksAllSafeguardG">
                <anchor moveWithCells="1" sizeWithCells="1">
                  <from>
                    <xdr:col>2</xdr:col>
                    <xdr:colOff>285750</xdr:colOff>
                    <xdr:row>640</xdr:row>
                    <xdr:rowOff>123825</xdr:rowOff>
                  </from>
                  <to>
                    <xdr:col>5</xdr:col>
                    <xdr:colOff>123825</xdr:colOff>
                    <xdr:row>640</xdr:row>
                    <xdr:rowOff>428625</xdr:rowOff>
                  </to>
                </anchor>
              </controlPr>
            </control>
          </mc:Choice>
        </mc:AlternateContent>
        <mc:AlternateContent xmlns:mc="http://schemas.openxmlformats.org/markup-compatibility/2006">
          <mc:Choice Requires="x14">
            <control shapeId="8260" r:id="rId77" name="Option Button 68">
              <controlPr defaultSize="0" autoFill="0" autoLine="0" autoPict="0" macro="[0]!Module3BenefitsRisksPotentialPrioritiesSafeguardG">
                <anchor moveWithCells="1" sizeWithCells="1">
                  <from>
                    <xdr:col>2</xdr:col>
                    <xdr:colOff>285750</xdr:colOff>
                    <xdr:row>640</xdr:row>
                    <xdr:rowOff>390525</xdr:rowOff>
                  </from>
                  <to>
                    <xdr:col>3</xdr:col>
                    <xdr:colOff>1562100</xdr:colOff>
                    <xdr:row>640</xdr:row>
                    <xdr:rowOff>685800</xdr:rowOff>
                  </to>
                </anchor>
              </controlPr>
            </control>
          </mc:Choice>
        </mc:AlternateContent>
        <mc:AlternateContent xmlns:mc="http://schemas.openxmlformats.org/markup-compatibility/2006">
          <mc:Choice Requires="x14">
            <control shapeId="8261" r:id="rId78" name="Label 69">
              <controlPr defaultSize="0" autoFill="0" autoLine="0" autoPict="0">
                <anchor moveWithCells="1" sizeWithCells="1">
                  <from>
                    <xdr:col>3</xdr:col>
                    <xdr:colOff>1323975</xdr:colOff>
                    <xdr:row>640</xdr:row>
                    <xdr:rowOff>457200</xdr:rowOff>
                  </from>
                  <to>
                    <xdr:col>6</xdr:col>
                    <xdr:colOff>695325</xdr:colOff>
                    <xdr:row>640</xdr:row>
                    <xdr:rowOff>762000</xdr:rowOff>
                  </to>
                </anchor>
              </controlPr>
            </control>
          </mc:Choice>
        </mc:AlternateContent>
        <mc:AlternateContent xmlns:mc="http://schemas.openxmlformats.org/markup-compatibility/2006">
          <mc:Choice Requires="x14">
            <control shapeId="8262" r:id="rId79" name="Group Box 70">
              <controlPr defaultSize="0" autoFill="0" autoPict="0" altText="From Module 2, import:">
                <anchor moveWithCells="1" sizeWithCells="1">
                  <from>
                    <xdr:col>1</xdr:col>
                    <xdr:colOff>0</xdr:colOff>
                    <xdr:row>154</xdr:row>
                    <xdr:rowOff>104775</xdr:rowOff>
                  </from>
                  <to>
                    <xdr:col>6</xdr:col>
                    <xdr:colOff>733425</xdr:colOff>
                    <xdr:row>155</xdr:row>
                    <xdr:rowOff>19050</xdr:rowOff>
                  </to>
                </anchor>
              </controlPr>
            </control>
          </mc:Choice>
        </mc:AlternateContent>
        <mc:AlternateContent xmlns:mc="http://schemas.openxmlformats.org/markup-compatibility/2006">
          <mc:Choice Requires="x14">
            <control shapeId="8263" r:id="rId80" name="Option Button 71">
              <controlPr defaultSize="0" autoFill="0" autoLine="0" autoPict="0" macro="[0]!Module3BenefitsRisksAllSafeguardB">
                <anchor moveWithCells="1" sizeWithCells="1">
                  <from>
                    <xdr:col>2</xdr:col>
                    <xdr:colOff>142875</xdr:colOff>
                    <xdr:row>154</xdr:row>
                    <xdr:rowOff>180975</xdr:rowOff>
                  </from>
                  <to>
                    <xdr:col>4</xdr:col>
                    <xdr:colOff>219075</xdr:colOff>
                    <xdr:row>154</xdr:row>
                    <xdr:rowOff>466725</xdr:rowOff>
                  </to>
                </anchor>
              </controlPr>
            </control>
          </mc:Choice>
        </mc:AlternateContent>
        <mc:AlternateContent xmlns:mc="http://schemas.openxmlformats.org/markup-compatibility/2006">
          <mc:Choice Requires="x14">
            <control shapeId="8264" r:id="rId81" name="Option Button 72">
              <controlPr defaultSize="0" autoFill="0" autoLine="0" autoPict="0" macro="[0]!Module3BenefitsRisksPotentialPrioritiesSafeguardB">
                <anchor moveWithCells="1" sizeWithCells="1">
                  <from>
                    <xdr:col>2</xdr:col>
                    <xdr:colOff>142875</xdr:colOff>
                    <xdr:row>154</xdr:row>
                    <xdr:rowOff>428625</xdr:rowOff>
                  </from>
                  <to>
                    <xdr:col>3</xdr:col>
                    <xdr:colOff>1381125</xdr:colOff>
                    <xdr:row>154</xdr:row>
                    <xdr:rowOff>714375</xdr:rowOff>
                  </to>
                </anchor>
              </controlPr>
            </control>
          </mc:Choice>
        </mc:AlternateContent>
        <mc:AlternateContent xmlns:mc="http://schemas.openxmlformats.org/markup-compatibility/2006">
          <mc:Choice Requires="x14">
            <control shapeId="8265" r:id="rId82" name="Label 73">
              <controlPr defaultSize="0" autoFill="0" autoLine="0" autoPict="0">
                <anchor moveWithCells="1" sizeWithCells="1">
                  <from>
                    <xdr:col>3</xdr:col>
                    <xdr:colOff>1219200</xdr:colOff>
                    <xdr:row>154</xdr:row>
                    <xdr:rowOff>495300</xdr:rowOff>
                  </from>
                  <to>
                    <xdr:col>6</xdr:col>
                    <xdr:colOff>533400</xdr:colOff>
                    <xdr:row>154</xdr:row>
                    <xdr:rowOff>790575</xdr:rowOff>
                  </to>
                </anchor>
              </controlPr>
            </control>
          </mc:Choice>
        </mc:AlternateContent>
        <mc:AlternateContent xmlns:mc="http://schemas.openxmlformats.org/markup-compatibility/2006">
          <mc:Choice Requires="x14">
            <control shapeId="8266" r:id="rId83" name="Group Box 74">
              <controlPr defaultSize="0" autoFill="0" autoPict="0" altText="From Module 2, import:">
                <anchor moveWithCells="1" sizeWithCells="1">
                  <from>
                    <xdr:col>1</xdr:col>
                    <xdr:colOff>0</xdr:colOff>
                    <xdr:row>63</xdr:row>
                    <xdr:rowOff>0</xdr:rowOff>
                  </from>
                  <to>
                    <xdr:col>6</xdr:col>
                    <xdr:colOff>742950</xdr:colOff>
                    <xdr:row>63</xdr:row>
                    <xdr:rowOff>847725</xdr:rowOff>
                  </to>
                </anchor>
              </controlPr>
            </control>
          </mc:Choice>
        </mc:AlternateContent>
        <mc:AlternateContent xmlns:mc="http://schemas.openxmlformats.org/markup-compatibility/2006">
          <mc:Choice Requires="x14">
            <control shapeId="8267" r:id="rId84" name="Option Button 75">
              <controlPr defaultSize="0" autoFill="0" autoLine="0" autoPict="0" macro="[0]!Module3BenefitsRisksAllSafeguardA">
                <anchor moveWithCells="1" sizeWithCells="1">
                  <from>
                    <xdr:col>2</xdr:col>
                    <xdr:colOff>142875</xdr:colOff>
                    <xdr:row>63</xdr:row>
                    <xdr:rowOff>76200</xdr:rowOff>
                  </from>
                  <to>
                    <xdr:col>4</xdr:col>
                    <xdr:colOff>219075</xdr:colOff>
                    <xdr:row>63</xdr:row>
                    <xdr:rowOff>361950</xdr:rowOff>
                  </to>
                </anchor>
              </controlPr>
            </control>
          </mc:Choice>
        </mc:AlternateContent>
        <mc:AlternateContent xmlns:mc="http://schemas.openxmlformats.org/markup-compatibility/2006">
          <mc:Choice Requires="x14">
            <control shapeId="8268" r:id="rId85" name="Option Button 76">
              <controlPr defaultSize="0" autoFill="0" autoLine="0" autoPict="0" macro="[0]!Module3BenefitsRisksPotentialPrioritiesSafeguardA">
                <anchor moveWithCells="1" sizeWithCells="1">
                  <from>
                    <xdr:col>2</xdr:col>
                    <xdr:colOff>142875</xdr:colOff>
                    <xdr:row>63</xdr:row>
                    <xdr:rowOff>323850</xdr:rowOff>
                  </from>
                  <to>
                    <xdr:col>3</xdr:col>
                    <xdr:colOff>1390650</xdr:colOff>
                    <xdr:row>63</xdr:row>
                    <xdr:rowOff>609600</xdr:rowOff>
                  </to>
                </anchor>
              </controlPr>
            </control>
          </mc:Choice>
        </mc:AlternateContent>
        <mc:AlternateContent xmlns:mc="http://schemas.openxmlformats.org/markup-compatibility/2006">
          <mc:Choice Requires="x14">
            <control shapeId="8269" r:id="rId86" name="Label 77">
              <controlPr defaultSize="0" autoFill="0" autoLine="0" autoPict="0">
                <anchor moveWithCells="1" sizeWithCells="1">
                  <from>
                    <xdr:col>3</xdr:col>
                    <xdr:colOff>1238250</xdr:colOff>
                    <xdr:row>63</xdr:row>
                    <xdr:rowOff>390525</xdr:rowOff>
                  </from>
                  <to>
                    <xdr:col>6</xdr:col>
                    <xdr:colOff>552450</xdr:colOff>
                    <xdr:row>63</xdr:row>
                    <xdr:rowOff>685800</xdr:rowOff>
                  </to>
                </anchor>
              </controlPr>
            </control>
          </mc:Choice>
        </mc:AlternateContent>
        <mc:AlternateContent xmlns:mc="http://schemas.openxmlformats.org/markup-compatibility/2006">
          <mc:Choice Requires="x14">
            <control shapeId="8278" r:id="rId87" name="Button 86">
              <controlPr defaultSize="0" print="0" autoFill="0" autoPict="0" macro="[0]!Module3AutoFitCellsSafAT">
                <anchor moveWithCells="1" sizeWithCells="1">
                  <from>
                    <xdr:col>3</xdr:col>
                    <xdr:colOff>161925</xdr:colOff>
                    <xdr:row>90</xdr:row>
                    <xdr:rowOff>0</xdr:rowOff>
                  </from>
                  <to>
                    <xdr:col>3</xdr:col>
                    <xdr:colOff>1819275</xdr:colOff>
                    <xdr:row>90</xdr:row>
                    <xdr:rowOff>447675</xdr:rowOff>
                  </to>
                </anchor>
              </controlPr>
            </control>
          </mc:Choice>
        </mc:AlternateContent>
        <mc:AlternateContent xmlns:mc="http://schemas.openxmlformats.org/markup-compatibility/2006">
          <mc:Choice Requires="x14">
            <control shapeId="8279" r:id="rId88" name="Button 87">
              <controlPr defaultSize="0" print="0" autoFill="0" autoPict="0" macro="[0]!Module3AutoFitCellsSafBT">
                <anchor moveWithCells="1" sizeWithCells="1">
                  <from>
                    <xdr:col>3</xdr:col>
                    <xdr:colOff>161925</xdr:colOff>
                    <xdr:row>189</xdr:row>
                    <xdr:rowOff>247650</xdr:rowOff>
                  </from>
                  <to>
                    <xdr:col>3</xdr:col>
                    <xdr:colOff>1819275</xdr:colOff>
                    <xdr:row>191</xdr:row>
                    <xdr:rowOff>0</xdr:rowOff>
                  </to>
                </anchor>
              </controlPr>
            </control>
          </mc:Choice>
        </mc:AlternateContent>
        <mc:AlternateContent xmlns:mc="http://schemas.openxmlformats.org/markup-compatibility/2006">
          <mc:Choice Requires="x14">
            <control shapeId="8280" r:id="rId89" name="Button 88">
              <controlPr defaultSize="0" print="0" autoFill="0" autoPict="0" macro="[0]!Module3AutoFitCellsSafCT">
                <anchor moveWithCells="1" sizeWithCells="1">
                  <from>
                    <xdr:col>3</xdr:col>
                    <xdr:colOff>161925</xdr:colOff>
                    <xdr:row>287</xdr:row>
                    <xdr:rowOff>238125</xdr:rowOff>
                  </from>
                  <to>
                    <xdr:col>3</xdr:col>
                    <xdr:colOff>1819275</xdr:colOff>
                    <xdr:row>288</xdr:row>
                    <xdr:rowOff>180975</xdr:rowOff>
                  </to>
                </anchor>
              </controlPr>
            </control>
          </mc:Choice>
        </mc:AlternateContent>
        <mc:AlternateContent xmlns:mc="http://schemas.openxmlformats.org/markup-compatibility/2006">
          <mc:Choice Requires="x14">
            <control shapeId="8281" r:id="rId90" name="Button 89">
              <controlPr defaultSize="0" print="0" autoFill="0" autoPict="0" macro="[0]!Module3AutoFitCellsSafDT">
                <anchor moveWithCells="1" sizeWithCells="1">
                  <from>
                    <xdr:col>3</xdr:col>
                    <xdr:colOff>161925</xdr:colOff>
                    <xdr:row>377</xdr:row>
                    <xdr:rowOff>247650</xdr:rowOff>
                  </from>
                  <to>
                    <xdr:col>3</xdr:col>
                    <xdr:colOff>1819275</xdr:colOff>
                    <xdr:row>379</xdr:row>
                    <xdr:rowOff>0</xdr:rowOff>
                  </to>
                </anchor>
              </controlPr>
            </control>
          </mc:Choice>
        </mc:AlternateContent>
        <mc:AlternateContent xmlns:mc="http://schemas.openxmlformats.org/markup-compatibility/2006">
          <mc:Choice Requires="x14">
            <control shapeId="8282" r:id="rId91" name="Button 90">
              <controlPr defaultSize="0" print="0" autoFill="0" autoPict="0" macro="[0]!Module3AutoFitCellsSafET">
                <anchor moveWithCells="1" sizeWithCells="1">
                  <from>
                    <xdr:col>3</xdr:col>
                    <xdr:colOff>161925</xdr:colOff>
                    <xdr:row>491</xdr:row>
                    <xdr:rowOff>247650</xdr:rowOff>
                  </from>
                  <to>
                    <xdr:col>3</xdr:col>
                    <xdr:colOff>1819275</xdr:colOff>
                    <xdr:row>493</xdr:row>
                    <xdr:rowOff>0</xdr:rowOff>
                  </to>
                </anchor>
              </controlPr>
            </control>
          </mc:Choice>
        </mc:AlternateContent>
        <mc:AlternateContent xmlns:mc="http://schemas.openxmlformats.org/markup-compatibility/2006">
          <mc:Choice Requires="x14">
            <control shapeId="8283" r:id="rId92" name="Button 91">
              <controlPr defaultSize="0" print="0" autoFill="0" autoPict="0" macro="[0]!Module3AutoFitCellsSafFT">
                <anchor moveWithCells="1" sizeWithCells="1">
                  <from>
                    <xdr:col>3</xdr:col>
                    <xdr:colOff>161925</xdr:colOff>
                    <xdr:row>586</xdr:row>
                    <xdr:rowOff>247650</xdr:rowOff>
                  </from>
                  <to>
                    <xdr:col>3</xdr:col>
                    <xdr:colOff>1819275</xdr:colOff>
                    <xdr:row>588</xdr:row>
                    <xdr:rowOff>0</xdr:rowOff>
                  </to>
                </anchor>
              </controlPr>
            </control>
          </mc:Choice>
        </mc:AlternateContent>
        <mc:AlternateContent xmlns:mc="http://schemas.openxmlformats.org/markup-compatibility/2006">
          <mc:Choice Requires="x14">
            <control shapeId="8284" r:id="rId93" name="Button 92">
              <controlPr defaultSize="0" print="0" autoFill="0" autoPict="0" macro="[0]!Module3AutoFitCellsSafGT">
                <anchor moveWithCells="1" sizeWithCells="1">
                  <from>
                    <xdr:col>3</xdr:col>
                    <xdr:colOff>161925</xdr:colOff>
                    <xdr:row>666</xdr:row>
                    <xdr:rowOff>247650</xdr:rowOff>
                  </from>
                  <to>
                    <xdr:col>3</xdr:col>
                    <xdr:colOff>1819275</xdr:colOff>
                    <xdr:row>668</xdr:row>
                    <xdr:rowOff>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AR800"/>
  <sheetViews>
    <sheetView showGridLines="0" showRowColHeaders="0" zoomScaleNormal="77" zoomScaleSheetLayoutView="100" workbookViewId="0">
      <selection activeCell="C3" sqref="C3"/>
    </sheetView>
  </sheetViews>
  <sheetFormatPr defaultRowHeight="15" x14ac:dyDescent="0.25"/>
  <cols>
    <col min="1" max="1" width="1.28515625" style="52" customWidth="1"/>
    <col min="2" max="2" width="1.28515625" customWidth="1"/>
    <col min="3" max="3" width="132.7109375" customWidth="1"/>
    <col min="4" max="4" width="3.42578125" style="52" hidden="1" customWidth="1"/>
    <col min="5" max="5" width="3.7109375" style="52" hidden="1" customWidth="1"/>
    <col min="6" max="6" width="3.5703125" hidden="1" customWidth="1"/>
    <col min="7" max="7" width="62.7109375" hidden="1" customWidth="1"/>
    <col min="8" max="11" width="11.42578125" hidden="1" customWidth="1"/>
    <col min="12" max="12" width="12.42578125" hidden="1" customWidth="1"/>
    <col min="13" max="13" width="11.42578125" hidden="1" customWidth="1"/>
    <col min="14" max="14" width="9.140625" style="52" hidden="1" customWidth="1"/>
    <col min="15" max="15" width="27.7109375" style="52" hidden="1" customWidth="1"/>
    <col min="16" max="16" width="15.7109375" hidden="1" customWidth="1"/>
    <col min="17" max="17" width="53" hidden="1" customWidth="1"/>
    <col min="18" max="18" width="2.140625" hidden="1" customWidth="1"/>
    <col min="19" max="19" width="50.85546875" hidden="1" customWidth="1"/>
    <col min="20" max="20" width="10" hidden="1" customWidth="1"/>
    <col min="21" max="21" width="7.140625" hidden="1" customWidth="1"/>
    <col min="22" max="25" width="9.140625" style="52" hidden="1" customWidth="1"/>
    <col min="26" max="26" width="9.140625" style="54" hidden="1" customWidth="1"/>
    <col min="27" max="27" width="7.85546875" hidden="1" customWidth="1"/>
    <col min="28" max="28" width="35.42578125" hidden="1" customWidth="1"/>
    <col min="29" max="29" width="4.42578125" hidden="1" customWidth="1"/>
    <col min="30" max="30" width="18.7109375" hidden="1" customWidth="1"/>
    <col min="31" max="31" width="19" hidden="1" customWidth="1"/>
    <col min="32" max="32" width="21" hidden="1" customWidth="1"/>
    <col min="33" max="33" width="16" hidden="1" customWidth="1"/>
    <col min="34" max="34" width="18.42578125" hidden="1" customWidth="1"/>
    <col min="35" max="36" width="9.140625" style="52" hidden="1" customWidth="1"/>
    <col min="37" max="37" width="122.140625" hidden="1" customWidth="1"/>
    <col min="38" max="38" width="9.140625" style="52" hidden="1" customWidth="1"/>
    <col min="39" max="39" width="9.140625" hidden="1" customWidth="1"/>
    <col min="40" max="40" width="10.85546875" hidden="1" customWidth="1"/>
    <col min="41" max="64" width="9.140625" customWidth="1"/>
  </cols>
  <sheetData>
    <row r="1" spans="3:34" ht="25.5" x14ac:dyDescent="0.35">
      <c r="C1" s="9" t="str">
        <f>Overview!$B$1</f>
        <v>Benefits and Risks Tool (BeRT) v2:</v>
      </c>
    </row>
    <row r="2" spans="3:34" ht="25.5" x14ac:dyDescent="0.35">
      <c r="C2" s="234" t="str">
        <f>Overview!$B$2</f>
        <v>Supporting countries to address and respect the Cancun safeguards</v>
      </c>
      <c r="D2" s="330"/>
      <c r="AA2" s="9"/>
      <c r="AB2" s="9"/>
      <c r="AC2" s="9"/>
      <c r="AD2" s="9"/>
    </row>
    <row r="3" spans="3:34" ht="47.25" customHeight="1" x14ac:dyDescent="0.35">
      <c r="C3" s="9" t="s">
        <v>51</v>
      </c>
      <c r="D3" s="330"/>
      <c r="AA3" s="10"/>
      <c r="AB3" s="10"/>
      <c r="AC3" s="10"/>
      <c r="AD3" s="6"/>
    </row>
    <row r="4" spans="3:34" ht="8.1" customHeight="1" x14ac:dyDescent="0.25"/>
    <row r="5" spans="3:34" ht="23.25" customHeight="1" x14ac:dyDescent="0.25">
      <c r="C5" s="23" t="s">
        <v>57</v>
      </c>
    </row>
    <row r="6" spans="3:34" ht="359.25" customHeight="1" x14ac:dyDescent="0.25">
      <c r="C6" s="23" t="s">
        <v>591</v>
      </c>
    </row>
    <row r="7" spans="3:34" ht="15" hidden="1" customHeight="1" x14ac:dyDescent="0.25"/>
    <row r="8" spans="3:34" ht="15" hidden="1" customHeight="1" x14ac:dyDescent="0.25"/>
    <row r="9" spans="3:34" ht="15" hidden="1" customHeight="1" x14ac:dyDescent="0.25"/>
    <row r="10" spans="3:34" ht="25.5" hidden="1" customHeight="1" x14ac:dyDescent="0.35">
      <c r="F10" s="9" t="str">
        <f>Overview!$B$1</f>
        <v>Benefits and Risks Tool (BeRT) v2:</v>
      </c>
      <c r="AA10" s="9"/>
      <c r="AB10" s="9"/>
      <c r="AC10" s="9"/>
      <c r="AD10" s="9"/>
    </row>
    <row r="11" spans="3:34" ht="25.5" hidden="1" customHeight="1" x14ac:dyDescent="0.35">
      <c r="F11" s="234" t="str">
        <f>Overview!$B$2</f>
        <v>Supporting countries to address and respect the Cancun safeguards</v>
      </c>
      <c r="AA11" s="10"/>
      <c r="AB11" s="10"/>
      <c r="AC11" s="10"/>
      <c r="AD11" s="6"/>
    </row>
    <row r="12" spans="3:34" ht="15" hidden="1" customHeight="1" x14ac:dyDescent="0.25"/>
    <row r="13" spans="3:34" ht="25.5" hidden="1" customHeight="1" x14ac:dyDescent="0.35">
      <c r="F13" s="9" t="s">
        <v>51</v>
      </c>
      <c r="AA13" s="7"/>
      <c r="AB13" s="7"/>
      <c r="AC13" s="7"/>
    </row>
    <row r="14" spans="3:34" ht="49.5" hidden="1" customHeight="1" x14ac:dyDescent="0.35">
      <c r="F14" s="879" t="str">
        <f>Overview!$C$11</f>
        <v>Module 1 - Documenting likely REDD+ actions</v>
      </c>
      <c r="G14" s="879"/>
      <c r="H14" s="879"/>
      <c r="I14" s="879"/>
      <c r="J14" s="879"/>
      <c r="K14" s="879"/>
      <c r="L14" s="879"/>
      <c r="M14" s="879"/>
      <c r="AA14" s="604"/>
      <c r="AB14" s="604"/>
      <c r="AC14" s="604"/>
      <c r="AD14" s="604"/>
      <c r="AE14" s="604"/>
      <c r="AF14" s="604"/>
      <c r="AG14" s="604"/>
      <c r="AH14" s="604"/>
    </row>
    <row r="15" spans="3:34" ht="15" hidden="1" customHeight="1" x14ac:dyDescent="0.25"/>
    <row r="16" spans="3:34" ht="18.75" hidden="1" customHeight="1" x14ac:dyDescent="0.3">
      <c r="F16" s="8" t="str">
        <f>'Module 1'!$T$20</f>
        <v>Table 1: Relevance of REDD+ actions to the five REDD+ activities</v>
      </c>
      <c r="G16" s="16"/>
      <c r="H16" s="16"/>
      <c r="I16" s="16"/>
      <c r="J16" s="16"/>
      <c r="K16" s="16"/>
      <c r="L16" s="16"/>
      <c r="AA16" s="65"/>
      <c r="AB16" s="65"/>
      <c r="AC16" s="65"/>
    </row>
    <row r="17" spans="6:34" ht="15" hidden="1" customHeight="1" x14ac:dyDescent="0.25">
      <c r="AA17" s="604"/>
      <c r="AB17" s="604"/>
      <c r="AC17" s="604"/>
      <c r="AD17" s="604"/>
      <c r="AE17" s="604"/>
      <c r="AF17" s="604"/>
      <c r="AG17" s="604"/>
      <c r="AH17" s="604"/>
    </row>
    <row r="18" spans="6:34" ht="15.75" hidden="1" customHeight="1" x14ac:dyDescent="0.25">
      <c r="G18" s="16"/>
      <c r="H18" s="614" t="str">
        <f>'Module 1'!$W$22</f>
        <v>Relevance to REDD+ activities</v>
      </c>
      <c r="I18" s="615"/>
      <c r="J18" s="615"/>
      <c r="K18" s="615"/>
      <c r="L18" s="615"/>
      <c r="M18" s="891" t="str">
        <f>'Module 1'!$AB$23</f>
        <v>Enabling conditions for REDD+ activities</v>
      </c>
      <c r="AA18" s="60"/>
      <c r="AB18" s="73"/>
      <c r="AC18" s="186"/>
      <c r="AD18" s="60"/>
      <c r="AE18" s="60"/>
      <c r="AF18" s="106"/>
      <c r="AG18" s="60"/>
      <c r="AH18" s="60"/>
    </row>
    <row r="19" spans="6:34" ht="63.75" hidden="1" customHeight="1" x14ac:dyDescent="0.3">
      <c r="F19" s="894" t="str">
        <f>'Module 1'!$V$23</f>
        <v>Possible REDD+ actions</v>
      </c>
      <c r="G19" s="895"/>
      <c r="H19" s="33" t="str">
        <f>'Module 1'!$W$23</f>
        <v>Reducing emissions from deforestation</v>
      </c>
      <c r="I19" s="33" t="str">
        <f>'Module 1'!$X$23</f>
        <v>Reducing emissions from forest degradation</v>
      </c>
      <c r="J19" s="33" t="str">
        <f>'Module 1'!$Y$23</f>
        <v>Conservation of forest carbon stocks</v>
      </c>
      <c r="K19" s="33" t="str">
        <f>'Module 1'!$Z$23</f>
        <v>Sustainable management of forests</v>
      </c>
      <c r="L19" s="77" t="str">
        <f>'Module 1'!$AA$23</f>
        <v>Enhancement of forest carbon stocks</v>
      </c>
      <c r="M19" s="892"/>
      <c r="AA19" s="7"/>
      <c r="AB19" s="7"/>
      <c r="AC19" s="7"/>
      <c r="AD19" s="60"/>
      <c r="AE19" s="60"/>
      <c r="AF19" s="106"/>
      <c r="AG19" s="60"/>
      <c r="AH19" s="60"/>
    </row>
    <row r="20" spans="6:34" hidden="1" x14ac:dyDescent="0.25">
      <c r="F20" s="204" t="str">
        <f>'Module 1'!$T24</f>
        <v xml:space="preserve">1) </v>
      </c>
      <c r="G20" s="202" t="str">
        <f>'Module 1'!$V24</f>
        <v/>
      </c>
      <c r="H20" s="108" t="str">
        <f>'Module 1'!$W24</f>
        <v/>
      </c>
      <c r="I20" s="108" t="str">
        <f>'Module 1'!$X24</f>
        <v/>
      </c>
      <c r="J20" s="108" t="str">
        <f>'Module 1'!$Y24</f>
        <v/>
      </c>
      <c r="K20" s="108" t="str">
        <f>'Module 1'!$Z24</f>
        <v/>
      </c>
      <c r="L20" s="109" t="str">
        <f>'Module 1'!$AA24</f>
        <v/>
      </c>
      <c r="M20" s="110" t="str">
        <f>'Module 1'!$AB24</f>
        <v/>
      </c>
      <c r="AA20" s="604"/>
      <c r="AB20" s="604"/>
      <c r="AC20" s="604"/>
      <c r="AD20" s="893"/>
      <c r="AE20" s="893"/>
      <c r="AF20" s="893"/>
      <c r="AG20" s="893"/>
      <c r="AH20" s="893"/>
    </row>
    <row r="21" spans="6:34" hidden="1" x14ac:dyDescent="0.25">
      <c r="F21" s="204" t="str">
        <f>'Module 1'!$T25</f>
        <v xml:space="preserve">2) </v>
      </c>
      <c r="G21" s="202" t="str">
        <f>'Module 1'!$V25</f>
        <v/>
      </c>
      <c r="H21" s="108" t="str">
        <f>'Module 1'!$W25</f>
        <v/>
      </c>
      <c r="I21" s="108" t="str">
        <f>'Module 1'!$X25</f>
        <v/>
      </c>
      <c r="J21" s="108" t="str">
        <f>'Module 1'!$Y25</f>
        <v/>
      </c>
      <c r="K21" s="108" t="str">
        <f>'Module 1'!$Z25</f>
        <v/>
      </c>
      <c r="L21" s="109" t="str">
        <f>'Module 1'!$AA25</f>
        <v/>
      </c>
      <c r="M21" s="110" t="str">
        <f>'Module 1'!$AB25</f>
        <v/>
      </c>
    </row>
    <row r="22" spans="6:34" ht="18.75" hidden="1" x14ac:dyDescent="0.3">
      <c r="F22" s="204" t="str">
        <f>'Module 1'!$T26</f>
        <v xml:space="preserve">3) </v>
      </c>
      <c r="G22" s="202" t="str">
        <f>'Module 1'!$V26</f>
        <v/>
      </c>
      <c r="H22" s="108" t="str">
        <f>'Module 1'!$W26</f>
        <v/>
      </c>
      <c r="I22" s="108" t="str">
        <f>'Module 1'!$X26</f>
        <v/>
      </c>
      <c r="J22" s="108" t="str">
        <f>'Module 1'!$Y26</f>
        <v/>
      </c>
      <c r="K22" s="108" t="str">
        <f>'Module 1'!$Z26</f>
        <v/>
      </c>
      <c r="L22" s="109" t="str">
        <f>'Module 1'!$AA26</f>
        <v/>
      </c>
      <c r="M22" s="110" t="str">
        <f>'Module 1'!$AB26</f>
        <v/>
      </c>
      <c r="AA22" s="7"/>
      <c r="AB22" s="7"/>
      <c r="AC22" s="7"/>
      <c r="AD22" s="61"/>
      <c r="AE22" s="61"/>
      <c r="AF22" s="107"/>
      <c r="AG22" s="61"/>
      <c r="AH22" s="61"/>
    </row>
    <row r="23" spans="6:34" hidden="1" x14ac:dyDescent="0.25">
      <c r="F23" s="204" t="str">
        <f>'Module 1'!$T27</f>
        <v xml:space="preserve">4) </v>
      </c>
      <c r="G23" s="202" t="str">
        <f>'Module 1'!$V27</f>
        <v/>
      </c>
      <c r="H23" s="108" t="str">
        <f>'Module 1'!$W27</f>
        <v/>
      </c>
      <c r="I23" s="108" t="str">
        <f>'Module 1'!$X27</f>
        <v/>
      </c>
      <c r="J23" s="108" t="str">
        <f>'Module 1'!$Y27</f>
        <v/>
      </c>
      <c r="K23" s="108" t="str">
        <f>'Module 1'!$Z27</f>
        <v/>
      </c>
      <c r="L23" s="109" t="str">
        <f>'Module 1'!$AA27</f>
        <v/>
      </c>
      <c r="M23" s="110" t="str">
        <f>'Module 1'!$AB27</f>
        <v/>
      </c>
    </row>
    <row r="24" spans="6:34" hidden="1" x14ac:dyDescent="0.25">
      <c r="F24" s="204" t="str">
        <f>'Module 1'!$T28</f>
        <v xml:space="preserve">5) </v>
      </c>
      <c r="G24" s="202" t="str">
        <f>'Module 1'!$V28</f>
        <v/>
      </c>
      <c r="H24" s="108" t="str">
        <f>'Module 1'!$W28</f>
        <v/>
      </c>
      <c r="I24" s="108" t="str">
        <f>'Module 1'!$X28</f>
        <v/>
      </c>
      <c r="J24" s="108" t="str">
        <f>'Module 1'!$Y28</f>
        <v/>
      </c>
      <c r="K24" s="108" t="str">
        <f>'Module 1'!$Z28</f>
        <v/>
      </c>
      <c r="L24" s="109" t="str">
        <f>'Module 1'!$AA28</f>
        <v/>
      </c>
      <c r="M24" s="110" t="str">
        <f>'Module 1'!$AB28</f>
        <v/>
      </c>
      <c r="AA24" s="889"/>
      <c r="AB24" s="889"/>
      <c r="AC24" s="889"/>
      <c r="AD24" s="889"/>
      <c r="AE24" s="26"/>
      <c r="AF24" s="26"/>
    </row>
    <row r="25" spans="6:34" hidden="1" x14ac:dyDescent="0.25">
      <c r="F25" s="204" t="str">
        <f>'Module 1'!$T29</f>
        <v xml:space="preserve">6) </v>
      </c>
      <c r="G25" s="202" t="str">
        <f>'Module 1'!$V29</f>
        <v/>
      </c>
      <c r="H25" s="108" t="str">
        <f>'Module 1'!$W29</f>
        <v/>
      </c>
      <c r="I25" s="108" t="str">
        <f>'Module 1'!$X29</f>
        <v/>
      </c>
      <c r="J25" s="108" t="str">
        <f>'Module 1'!$Y29</f>
        <v/>
      </c>
      <c r="K25" s="108" t="str">
        <f>'Module 1'!$Z29</f>
        <v/>
      </c>
      <c r="L25" s="109" t="str">
        <f>'Module 1'!$AA29</f>
        <v/>
      </c>
      <c r="M25" s="110" t="str">
        <f>'Module 1'!$AB29</f>
        <v/>
      </c>
      <c r="AA25" s="889"/>
      <c r="AB25" s="889"/>
      <c r="AC25" s="889"/>
      <c r="AD25" s="889"/>
      <c r="AE25" s="26"/>
      <c r="AF25" s="26"/>
      <c r="AG25" s="62"/>
      <c r="AH25" s="62"/>
    </row>
    <row r="26" spans="6:34" hidden="1" x14ac:dyDescent="0.25">
      <c r="F26" s="204" t="str">
        <f>'Module 1'!$T30</f>
        <v xml:space="preserve">7) </v>
      </c>
      <c r="G26" s="202" t="str">
        <f>'Module 1'!$V30</f>
        <v/>
      </c>
      <c r="H26" s="108" t="str">
        <f>'Module 1'!$W30</f>
        <v/>
      </c>
      <c r="I26" s="108" t="str">
        <f>'Module 1'!$X30</f>
        <v/>
      </c>
      <c r="J26" s="108" t="str">
        <f>'Module 1'!$Y30</f>
        <v/>
      </c>
      <c r="K26" s="108" t="str">
        <f>'Module 1'!$Z30</f>
        <v/>
      </c>
      <c r="L26" s="109" t="str">
        <f>'Module 1'!$AA30</f>
        <v/>
      </c>
      <c r="M26" s="110" t="str">
        <f>'Module 1'!$AB30</f>
        <v/>
      </c>
      <c r="AA26" s="889"/>
      <c r="AB26" s="889"/>
      <c r="AC26" s="889"/>
      <c r="AD26" s="889"/>
      <c r="AE26" s="26"/>
      <c r="AF26" s="26"/>
      <c r="AG26" s="62"/>
      <c r="AH26" s="62"/>
    </row>
    <row r="27" spans="6:34" hidden="1" x14ac:dyDescent="0.25">
      <c r="F27" s="204" t="str">
        <f>'Module 1'!$T31</f>
        <v xml:space="preserve">8) </v>
      </c>
      <c r="G27" s="202" t="str">
        <f>'Module 1'!$V31</f>
        <v/>
      </c>
      <c r="H27" s="108" t="str">
        <f>'Module 1'!$W31</f>
        <v/>
      </c>
      <c r="I27" s="108" t="str">
        <f>'Module 1'!$X31</f>
        <v/>
      </c>
      <c r="J27" s="108" t="str">
        <f>'Module 1'!$Y31</f>
        <v/>
      </c>
      <c r="K27" s="108" t="str">
        <f>'Module 1'!$Z31</f>
        <v/>
      </c>
      <c r="L27" s="109" t="str">
        <f>'Module 1'!$AA31</f>
        <v/>
      </c>
      <c r="M27" s="110" t="str">
        <f>'Module 1'!$AB31</f>
        <v/>
      </c>
      <c r="AA27" s="890"/>
      <c r="AB27" s="890"/>
      <c r="AC27" s="890"/>
      <c r="AD27" s="890"/>
      <c r="AE27" s="26"/>
      <c r="AF27" s="26"/>
    </row>
    <row r="28" spans="6:34" hidden="1" x14ac:dyDescent="0.25">
      <c r="F28" s="204" t="str">
        <f>'Module 1'!$T32</f>
        <v xml:space="preserve">9) </v>
      </c>
      <c r="G28" s="202" t="str">
        <f>'Module 1'!$V32</f>
        <v/>
      </c>
      <c r="H28" s="108" t="str">
        <f>'Module 1'!$W32</f>
        <v/>
      </c>
      <c r="I28" s="108" t="str">
        <f>'Module 1'!$X32</f>
        <v/>
      </c>
      <c r="J28" s="108" t="str">
        <f>'Module 1'!$Y32</f>
        <v/>
      </c>
      <c r="K28" s="108" t="str">
        <f>'Module 1'!$Z32</f>
        <v/>
      </c>
      <c r="L28" s="109" t="str">
        <f>'Module 1'!$AA32</f>
        <v/>
      </c>
      <c r="M28" s="110" t="str">
        <f>'Module 1'!$AB32</f>
        <v/>
      </c>
      <c r="AA28" s="890"/>
      <c r="AB28" s="890"/>
      <c r="AC28" s="890"/>
      <c r="AD28" s="890"/>
      <c r="AE28" s="26"/>
      <c r="AF28" s="26"/>
      <c r="AG28" s="62"/>
      <c r="AH28" s="62"/>
    </row>
    <row r="29" spans="6:34" hidden="1" x14ac:dyDescent="0.25">
      <c r="F29" s="204" t="str">
        <f>'Module 1'!$T33</f>
        <v xml:space="preserve">10) </v>
      </c>
      <c r="G29" s="202" t="str">
        <f>'Module 1'!$V33</f>
        <v/>
      </c>
      <c r="H29" s="108" t="str">
        <f>'Module 1'!$W33</f>
        <v/>
      </c>
      <c r="I29" s="108" t="str">
        <f>'Module 1'!$X33</f>
        <v/>
      </c>
      <c r="J29" s="108" t="str">
        <f>'Module 1'!$Y33</f>
        <v/>
      </c>
      <c r="K29" s="108" t="str">
        <f>'Module 1'!$Z33</f>
        <v/>
      </c>
      <c r="L29" s="109" t="str">
        <f>'Module 1'!$AA33</f>
        <v/>
      </c>
      <c r="M29" s="110" t="str">
        <f>'Module 1'!$AB33</f>
        <v/>
      </c>
      <c r="AA29" s="890"/>
      <c r="AB29" s="890"/>
      <c r="AC29" s="890"/>
      <c r="AD29" s="890"/>
      <c r="AE29" s="26"/>
      <c r="AF29" s="26"/>
      <c r="AG29" s="62"/>
      <c r="AH29" s="62"/>
    </row>
    <row r="30" spans="6:34" hidden="1" x14ac:dyDescent="0.25">
      <c r="F30" s="204" t="str">
        <f>'Module 1'!$T34</f>
        <v xml:space="preserve">11) </v>
      </c>
      <c r="G30" s="202" t="str">
        <f>'Module 1'!$V34</f>
        <v/>
      </c>
      <c r="H30" s="108" t="str">
        <f>'Module 1'!$W34</f>
        <v/>
      </c>
      <c r="I30" s="108" t="str">
        <f>'Module 1'!$X34</f>
        <v/>
      </c>
      <c r="J30" s="108" t="str">
        <f>'Module 1'!$Y34</f>
        <v/>
      </c>
      <c r="K30" s="108" t="str">
        <f>'Module 1'!$Z34</f>
        <v/>
      </c>
      <c r="L30" s="109" t="str">
        <f>'Module 1'!$AA34</f>
        <v/>
      </c>
      <c r="M30" s="110" t="str">
        <f>'Module 1'!$AB34</f>
        <v/>
      </c>
      <c r="AA30" s="197"/>
      <c r="AB30" s="197"/>
      <c r="AC30" s="197"/>
      <c r="AD30" s="197"/>
      <c r="AE30" s="26"/>
      <c r="AF30" s="26"/>
      <c r="AG30" s="198"/>
      <c r="AH30" s="198"/>
    </row>
    <row r="31" spans="6:34" hidden="1" x14ac:dyDescent="0.25">
      <c r="F31" s="204" t="str">
        <f>'Module 1'!$T35</f>
        <v xml:space="preserve">12) </v>
      </c>
      <c r="G31" s="202" t="str">
        <f>'Module 1'!$V35</f>
        <v/>
      </c>
      <c r="H31" s="108" t="str">
        <f>'Module 1'!$W35</f>
        <v/>
      </c>
      <c r="I31" s="108" t="str">
        <f>'Module 1'!$X35</f>
        <v/>
      </c>
      <c r="J31" s="108" t="str">
        <f>'Module 1'!$Y35</f>
        <v/>
      </c>
      <c r="K31" s="108" t="str">
        <f>'Module 1'!$Z35</f>
        <v/>
      </c>
      <c r="L31" s="109" t="str">
        <f>'Module 1'!$AA35</f>
        <v/>
      </c>
      <c r="M31" s="110" t="str">
        <f>'Module 1'!$AB35</f>
        <v/>
      </c>
      <c r="AA31" s="197"/>
      <c r="AB31" s="197"/>
      <c r="AC31" s="197"/>
      <c r="AD31" s="197"/>
      <c r="AE31" s="26"/>
      <c r="AF31" s="26"/>
      <c r="AG31" s="198"/>
      <c r="AH31" s="198"/>
    </row>
    <row r="32" spans="6:34" hidden="1" x14ac:dyDescent="0.25">
      <c r="F32" s="204" t="str">
        <f>'Module 1'!$T36</f>
        <v xml:space="preserve">13) </v>
      </c>
      <c r="G32" s="202" t="str">
        <f>'Module 1'!$V36</f>
        <v/>
      </c>
      <c r="H32" s="108" t="str">
        <f>'Module 1'!$W36</f>
        <v/>
      </c>
      <c r="I32" s="108" t="str">
        <f>'Module 1'!$X36</f>
        <v/>
      </c>
      <c r="J32" s="108" t="str">
        <f>'Module 1'!$Y36</f>
        <v/>
      </c>
      <c r="K32" s="108" t="str">
        <f>'Module 1'!$Z36</f>
        <v/>
      </c>
      <c r="L32" s="109" t="str">
        <f>'Module 1'!$AA36</f>
        <v/>
      </c>
      <c r="M32" s="110" t="str">
        <f>'Module 1'!$AB36</f>
        <v/>
      </c>
      <c r="AA32" s="197"/>
      <c r="AB32" s="197"/>
      <c r="AC32" s="197"/>
      <c r="AD32" s="197"/>
      <c r="AE32" s="26"/>
      <c r="AF32" s="26"/>
      <c r="AG32" s="198"/>
      <c r="AH32" s="198"/>
    </row>
    <row r="33" spans="6:34" hidden="1" x14ac:dyDescent="0.25">
      <c r="F33" s="204" t="str">
        <f>'Module 1'!$T37</f>
        <v xml:space="preserve">14) </v>
      </c>
      <c r="G33" s="202" t="str">
        <f>'Module 1'!$V37</f>
        <v/>
      </c>
      <c r="H33" s="108" t="str">
        <f>'Module 1'!$W37</f>
        <v/>
      </c>
      <c r="I33" s="108" t="str">
        <f>'Module 1'!$X37</f>
        <v/>
      </c>
      <c r="J33" s="108" t="str">
        <f>'Module 1'!$Y37</f>
        <v/>
      </c>
      <c r="K33" s="108" t="str">
        <f>'Module 1'!$Z37</f>
        <v/>
      </c>
      <c r="L33" s="109" t="str">
        <f>'Module 1'!$AA37</f>
        <v/>
      </c>
      <c r="M33" s="110" t="str">
        <f>'Module 1'!$AB37</f>
        <v/>
      </c>
      <c r="AA33" s="197"/>
      <c r="AB33" s="197"/>
      <c r="AC33" s="197"/>
      <c r="AD33" s="197"/>
      <c r="AE33" s="26"/>
      <c r="AF33" s="26"/>
      <c r="AG33" s="198"/>
      <c r="AH33" s="198"/>
    </row>
    <row r="34" spans="6:34" hidden="1" x14ac:dyDescent="0.25">
      <c r="F34" s="204" t="str">
        <f>'Module 1'!$T38</f>
        <v xml:space="preserve">15) </v>
      </c>
      <c r="G34" s="202" t="str">
        <f>'Module 1'!$V38</f>
        <v/>
      </c>
      <c r="H34" s="108" t="str">
        <f>'Module 1'!$W38</f>
        <v/>
      </c>
      <c r="I34" s="108" t="str">
        <f>'Module 1'!$X38</f>
        <v/>
      </c>
      <c r="J34" s="108" t="str">
        <f>'Module 1'!$Y38</f>
        <v/>
      </c>
      <c r="K34" s="108" t="str">
        <f>'Module 1'!$Z38</f>
        <v/>
      </c>
      <c r="L34" s="109" t="str">
        <f>'Module 1'!$AA38</f>
        <v/>
      </c>
      <c r="M34" s="110" t="str">
        <f>'Module 1'!$AB38</f>
        <v/>
      </c>
      <c r="AA34" s="197"/>
      <c r="AB34" s="197"/>
      <c r="AC34" s="197"/>
      <c r="AD34" s="197"/>
      <c r="AE34" s="26"/>
      <c r="AF34" s="26"/>
      <c r="AG34" s="198"/>
      <c r="AH34" s="198"/>
    </row>
    <row r="35" spans="6:34" ht="15" hidden="1" customHeight="1" x14ac:dyDescent="0.25">
      <c r="AA35" s="890"/>
      <c r="AB35" s="890"/>
      <c r="AC35" s="890"/>
      <c r="AD35" s="890"/>
      <c r="AE35" s="26"/>
      <c r="AF35" s="26"/>
      <c r="AG35" s="62"/>
      <c r="AH35" s="62"/>
    </row>
    <row r="36" spans="6:34" ht="45" hidden="1" customHeight="1" x14ac:dyDescent="0.25">
      <c r="AA36" s="890"/>
      <c r="AB36" s="890"/>
      <c r="AC36" s="890"/>
      <c r="AD36" s="890"/>
      <c r="AE36" s="26"/>
      <c r="AF36" s="26"/>
      <c r="AG36" s="62"/>
      <c r="AH36" s="62"/>
    </row>
    <row r="37" spans="6:34" ht="15" hidden="1" customHeight="1" x14ac:dyDescent="0.25">
      <c r="AA37" s="890"/>
      <c r="AB37" s="890"/>
      <c r="AC37" s="890"/>
      <c r="AD37" s="890"/>
      <c r="AE37" s="26"/>
      <c r="AF37" s="26"/>
      <c r="AG37" s="62"/>
      <c r="AH37" s="62"/>
    </row>
    <row r="38" spans="6:34" ht="15" hidden="1" customHeight="1" x14ac:dyDescent="0.25">
      <c r="AA38" s="890"/>
      <c r="AB38" s="890"/>
      <c r="AC38" s="890"/>
      <c r="AD38" s="890"/>
      <c r="AE38" s="26"/>
      <c r="AF38" s="26"/>
      <c r="AG38" s="62"/>
      <c r="AH38" s="62"/>
    </row>
    <row r="39" spans="6:34" ht="15" hidden="1" customHeight="1" x14ac:dyDescent="0.25">
      <c r="AA39" s="890"/>
      <c r="AB39" s="890"/>
      <c r="AC39" s="890"/>
      <c r="AD39" s="890"/>
      <c r="AE39" s="26"/>
      <c r="AF39" s="26"/>
      <c r="AG39" s="62"/>
      <c r="AH39" s="62"/>
    </row>
    <row r="40" spans="6:34" ht="25.5" hidden="1" customHeight="1" x14ac:dyDescent="0.35">
      <c r="P40" s="9" t="str">
        <f>Overview!$B$1</f>
        <v>Benefits and Risks Tool (BeRT) v2:</v>
      </c>
      <c r="AA40" s="890"/>
      <c r="AB40" s="890"/>
      <c r="AC40" s="890"/>
      <c r="AD40" s="890"/>
      <c r="AE40" s="26"/>
      <c r="AF40" s="26"/>
      <c r="AG40" s="62"/>
      <c r="AH40" s="62"/>
    </row>
    <row r="41" spans="6:34" ht="21" hidden="1" customHeight="1" x14ac:dyDescent="0.35">
      <c r="P41" s="234" t="str">
        <f>Overview!$B$2</f>
        <v>Supporting countries to address and respect the Cancun safeguards</v>
      </c>
      <c r="AA41" s="200"/>
      <c r="AB41" s="200"/>
      <c r="AC41" s="200"/>
      <c r="AD41" s="200"/>
      <c r="AE41" s="26"/>
      <c r="AF41" s="26"/>
      <c r="AG41" s="199"/>
      <c r="AH41" s="199"/>
    </row>
    <row r="42" spans="6:34" ht="15" hidden="1" customHeight="1" x14ac:dyDescent="0.25">
      <c r="AA42" s="890"/>
      <c r="AB42" s="890"/>
      <c r="AC42" s="890"/>
      <c r="AD42" s="890"/>
      <c r="AE42" s="26"/>
      <c r="AF42" s="26"/>
      <c r="AG42" s="62"/>
      <c r="AH42" s="62"/>
    </row>
    <row r="43" spans="6:34" ht="25.5" hidden="1" customHeight="1" x14ac:dyDescent="0.35">
      <c r="P43" s="9" t="str">
        <f>$F$13</f>
        <v>Output Tables</v>
      </c>
      <c r="AA43" s="890"/>
      <c r="AB43" s="890"/>
      <c r="AC43" s="890"/>
      <c r="AD43" s="890"/>
      <c r="AE43" s="26"/>
      <c r="AF43" s="26"/>
      <c r="AG43" s="62"/>
      <c r="AH43" s="62"/>
    </row>
    <row r="44" spans="6:34" ht="15" hidden="1" customHeight="1" x14ac:dyDescent="0.25">
      <c r="AA44" s="890"/>
      <c r="AB44" s="890"/>
      <c r="AC44" s="890"/>
      <c r="AD44" s="890"/>
      <c r="AE44" s="26"/>
      <c r="AF44" s="26"/>
      <c r="AG44" s="62"/>
      <c r="AH44" s="62"/>
    </row>
    <row r="45" spans="6:34" ht="25.5" hidden="1" customHeight="1" x14ac:dyDescent="0.35">
      <c r="P45" s="880" t="str">
        <f>'Module 2'!$W$3</f>
        <v>Module 2 - Identifying benefits and risks from REDD+ actions</v>
      </c>
      <c r="Q45" s="880"/>
      <c r="R45" s="880"/>
      <c r="S45" s="880"/>
      <c r="T45" s="880"/>
      <c r="U45" s="880"/>
      <c r="AA45" s="889"/>
      <c r="AB45" s="889"/>
      <c r="AC45" s="889"/>
      <c r="AD45" s="889"/>
      <c r="AE45" s="26"/>
      <c r="AF45" s="26"/>
      <c r="AG45" s="62"/>
      <c r="AH45" s="62"/>
    </row>
    <row r="46" spans="6:34" ht="15" hidden="1" customHeight="1" x14ac:dyDescent="0.35">
      <c r="P46" s="50"/>
      <c r="AA46" s="188"/>
      <c r="AB46" s="188"/>
      <c r="AC46" s="188"/>
      <c r="AD46" s="188"/>
      <c r="AE46" s="26"/>
      <c r="AF46" s="26"/>
      <c r="AG46" s="188"/>
      <c r="AH46" s="188"/>
    </row>
    <row r="47" spans="6:34" ht="15" hidden="1" customHeight="1" x14ac:dyDescent="0.25"/>
    <row r="48" spans="6:34" ht="75.75" hidden="1" customHeight="1" x14ac:dyDescent="0.35">
      <c r="P48" s="799" t="str">
        <f>'Module 2'!$W$37</f>
        <v>Safeguard (a) - [REDD+] actions complement or are consistent with the objectives of national forest programmes and relevant international conventions and agreements.</v>
      </c>
      <c r="Q48" s="799"/>
      <c r="R48" s="799"/>
      <c r="S48" s="799"/>
      <c r="T48" s="799"/>
      <c r="U48" s="799"/>
    </row>
    <row r="49" spans="16:34" ht="15" hidden="1" customHeight="1" x14ac:dyDescent="0.25">
      <c r="AA49" s="60"/>
      <c r="AB49" s="73"/>
      <c r="AC49" s="186"/>
      <c r="AD49" s="61"/>
      <c r="AE49" s="61"/>
      <c r="AF49" s="107"/>
      <c r="AG49" s="61"/>
      <c r="AH49" s="61"/>
    </row>
    <row r="50" spans="16:34" ht="15" hidden="1" customHeight="1" x14ac:dyDescent="0.25">
      <c r="AA50" s="237"/>
      <c r="AB50" s="237"/>
      <c r="AC50" s="237"/>
      <c r="AD50" s="238"/>
      <c r="AE50" s="238"/>
      <c r="AF50" s="238"/>
      <c r="AG50" s="238"/>
      <c r="AH50" s="238"/>
    </row>
    <row r="51" spans="16:34" ht="15.75" hidden="1" customHeight="1" x14ac:dyDescent="0.25">
      <c r="P51" s="94" t="str">
        <f>'Module 2'!$W$81</f>
        <v>Table 2:</v>
      </c>
      <c r="Q51" s="94" t="str">
        <f>CONCATENATE('Module 2'!$X$81," ",'Module 2'!AA14)</f>
        <v>Benefits and Risks relating to Safeguard (a) - Consistency with national objectives and international agreements.</v>
      </c>
      <c r="R51" s="92"/>
      <c r="S51" s="91"/>
    </row>
    <row r="52" spans="16:34" ht="15" hidden="1" customHeight="1" x14ac:dyDescent="0.25"/>
    <row r="53" spans="16:34" ht="25.5" hidden="1" customHeight="1" x14ac:dyDescent="0.25">
      <c r="Q53" s="193" t="str">
        <f>'Module 2'!$X$84</f>
        <v>REDD+ actions from Module 1 (not all actions may have benefits relevant to the safeguard)</v>
      </c>
      <c r="R53" s="882" t="str">
        <f>'Module 2'!$AC$84</f>
        <v>Benefits</v>
      </c>
      <c r="S53" s="882"/>
      <c r="T53" s="33" t="str">
        <f>'Module 2'!$AH$85</f>
        <v>Probability</v>
      </c>
      <c r="U53" s="33" t="str">
        <f>'Module 2'!$AI$85</f>
        <v>Impact</v>
      </c>
    </row>
    <row r="54" spans="16:34" ht="15" hidden="1" customHeight="1" x14ac:dyDescent="0.25">
      <c r="P54" s="896" t="str">
        <f>'Module 2'!$W$84</f>
        <v>Benefits relevant to safeguard</v>
      </c>
      <c r="Q54" s="192" t="str">
        <f>'Module 2'!$Y86</f>
        <v/>
      </c>
      <c r="R54" s="189" t="s">
        <v>49</v>
      </c>
      <c r="S54" s="190" t="str">
        <f>'Module 2'!$AD86</f>
        <v/>
      </c>
      <c r="T54" s="191" t="str">
        <f>'Module 2'!$AH86</f>
        <v/>
      </c>
      <c r="U54" s="191" t="str">
        <f>'Module 2'!$AI86</f>
        <v/>
      </c>
      <c r="X54" s="578"/>
    </row>
    <row r="55" spans="16:34" ht="15" hidden="1" customHeight="1" x14ac:dyDescent="0.25">
      <c r="P55" s="896"/>
      <c r="Q55" s="192" t="str">
        <f>'Module 2'!$Y87</f>
        <v/>
      </c>
      <c r="R55" s="189" t="s">
        <v>49</v>
      </c>
      <c r="S55" s="190" t="str">
        <f>'Module 2'!$AD87</f>
        <v/>
      </c>
      <c r="T55" s="191" t="str">
        <f>'Module 2'!$AH87</f>
        <v/>
      </c>
      <c r="U55" s="191" t="str">
        <f>'Module 2'!$AI87</f>
        <v/>
      </c>
      <c r="Y55" s="578" t="s">
        <v>60</v>
      </c>
    </row>
    <row r="56" spans="16:34" ht="15" hidden="1" customHeight="1" x14ac:dyDescent="0.25">
      <c r="P56" s="896"/>
      <c r="Q56" s="192" t="str">
        <f>'Module 2'!$Y88</f>
        <v/>
      </c>
      <c r="R56" s="189" t="s">
        <v>49</v>
      </c>
      <c r="S56" s="190" t="str">
        <f>'Module 2'!$AD88</f>
        <v/>
      </c>
      <c r="T56" s="191" t="str">
        <f>'Module 2'!$AH88</f>
        <v/>
      </c>
      <c r="U56" s="191" t="str">
        <f>'Module 2'!$AI88</f>
        <v/>
      </c>
      <c r="Y56" s="578" t="s">
        <v>61</v>
      </c>
    </row>
    <row r="57" spans="16:34" ht="15" hidden="1" customHeight="1" x14ac:dyDescent="0.25">
      <c r="P57" s="896"/>
      <c r="Q57" s="192" t="str">
        <f>'Module 2'!$Y89</f>
        <v/>
      </c>
      <c r="R57" s="189" t="s">
        <v>49</v>
      </c>
      <c r="S57" s="190" t="str">
        <f>'Module 2'!$AD89</f>
        <v/>
      </c>
      <c r="T57" s="191" t="str">
        <f>'Module 2'!$AH89</f>
        <v/>
      </c>
      <c r="U57" s="191" t="str">
        <f>'Module 2'!$AI89</f>
        <v/>
      </c>
      <c r="Y57" s="578" t="s">
        <v>62</v>
      </c>
    </row>
    <row r="58" spans="16:34" ht="15" hidden="1" customHeight="1" x14ac:dyDescent="0.25">
      <c r="P58" s="896"/>
      <c r="Q58" s="192" t="str">
        <f>'Module 2'!$Y90</f>
        <v/>
      </c>
      <c r="R58" s="189" t="s">
        <v>49</v>
      </c>
      <c r="S58" s="190" t="str">
        <f>'Module 2'!$AD90</f>
        <v/>
      </c>
      <c r="T58" s="191" t="str">
        <f>'Module 2'!$AH90</f>
        <v/>
      </c>
      <c r="U58" s="191" t="str">
        <f>'Module 2'!$AI90</f>
        <v/>
      </c>
      <c r="Y58" s="578" t="s">
        <v>95</v>
      </c>
    </row>
    <row r="59" spans="16:34" ht="15" hidden="1" customHeight="1" x14ac:dyDescent="0.25">
      <c r="P59" s="896"/>
      <c r="Q59" s="192" t="str">
        <f>'Module 2'!$Y91</f>
        <v/>
      </c>
      <c r="R59" s="189" t="s">
        <v>49</v>
      </c>
      <c r="S59" s="190" t="str">
        <f>'Module 2'!$AD91</f>
        <v/>
      </c>
      <c r="T59" s="191" t="str">
        <f>'Module 2'!$AH91</f>
        <v/>
      </c>
      <c r="U59" s="191" t="str">
        <f>'Module 2'!$AI91</f>
        <v/>
      </c>
    </row>
    <row r="60" spans="16:34" ht="15" hidden="1" customHeight="1" x14ac:dyDescent="0.25">
      <c r="P60" s="896"/>
      <c r="Q60" s="192" t="str">
        <f>'Module 2'!$Y92</f>
        <v/>
      </c>
      <c r="R60" s="189" t="s">
        <v>49</v>
      </c>
      <c r="S60" s="190" t="str">
        <f>'Module 2'!$AD92</f>
        <v/>
      </c>
      <c r="T60" s="191" t="str">
        <f>'Module 2'!$AH92</f>
        <v/>
      </c>
      <c r="U60" s="191" t="str">
        <f>'Module 2'!$AI92</f>
        <v/>
      </c>
    </row>
    <row r="61" spans="16:34" ht="15" hidden="1" customHeight="1" x14ac:dyDescent="0.25">
      <c r="P61" s="896"/>
      <c r="Q61" s="192" t="str">
        <f>'Module 2'!$Y93</f>
        <v/>
      </c>
      <c r="R61" s="189" t="s">
        <v>49</v>
      </c>
      <c r="S61" s="190" t="str">
        <f>'Module 2'!$AD93</f>
        <v/>
      </c>
      <c r="T61" s="191" t="str">
        <f>'Module 2'!$AH93</f>
        <v/>
      </c>
      <c r="U61" s="191" t="str">
        <f>'Module 2'!$AI93</f>
        <v/>
      </c>
    </row>
    <row r="62" spans="16:34" ht="15" hidden="1" customHeight="1" x14ac:dyDescent="0.25">
      <c r="P62" s="897"/>
      <c r="Q62" s="192" t="str">
        <f>'Module 2'!$Y94</f>
        <v/>
      </c>
      <c r="R62" s="189" t="s">
        <v>49</v>
      </c>
      <c r="S62" s="190" t="str">
        <f>'Module 2'!$AD94</f>
        <v/>
      </c>
      <c r="T62" s="191" t="str">
        <f>'Module 2'!$AH94</f>
        <v/>
      </c>
      <c r="U62" s="191" t="str">
        <f>'Module 2'!$AI94</f>
        <v/>
      </c>
    </row>
    <row r="63" spans="16:34" ht="25.5" hidden="1" customHeight="1" x14ac:dyDescent="0.25">
      <c r="P63" s="665" t="str">
        <f>'Module 2'!$W$95</f>
        <v>Risks relevant to safeguard</v>
      </c>
      <c r="Q63" s="194" t="str">
        <f>'Module 2'!$X$95</f>
        <v>REDD+ actions from Module 1 (not all actions may have risks relevant to the safeguard)</v>
      </c>
      <c r="R63" s="882" t="str">
        <f>'Module 2'!$AC$95</f>
        <v>Risks</v>
      </c>
      <c r="S63" s="882"/>
      <c r="T63" s="33" t="str">
        <f>'Module 2'!$AH$96</f>
        <v>Probability</v>
      </c>
      <c r="U63" s="33" t="str">
        <f>'Module 2'!$AI$96</f>
        <v>Impact</v>
      </c>
    </row>
    <row r="64" spans="16:34" ht="15" hidden="1" customHeight="1" x14ac:dyDescent="0.25">
      <c r="P64" s="666"/>
      <c r="Q64" s="192" t="str">
        <f>'Module 2'!$Y97</f>
        <v/>
      </c>
      <c r="R64" s="189" t="s">
        <v>49</v>
      </c>
      <c r="S64" s="190" t="str">
        <f>'Module 2'!$AD97</f>
        <v/>
      </c>
      <c r="T64" s="191" t="str">
        <f>'Module 2'!$AH97</f>
        <v/>
      </c>
      <c r="U64" s="191" t="str">
        <f>'Module 2'!$AI97</f>
        <v/>
      </c>
    </row>
    <row r="65" spans="1:38" ht="15" hidden="1" customHeight="1" x14ac:dyDescent="0.25">
      <c r="P65" s="666"/>
      <c r="Q65" s="192" t="str">
        <f>'Module 2'!$Y98</f>
        <v/>
      </c>
      <c r="R65" s="189" t="s">
        <v>49</v>
      </c>
      <c r="S65" s="190" t="str">
        <f>'Module 2'!$AD98</f>
        <v/>
      </c>
      <c r="T65" s="191" t="str">
        <f>'Module 2'!$AH98</f>
        <v/>
      </c>
      <c r="U65" s="191" t="str">
        <f>'Module 2'!$AI98</f>
        <v/>
      </c>
    </row>
    <row r="66" spans="1:38" ht="15" hidden="1" customHeight="1" x14ac:dyDescent="0.25">
      <c r="P66" s="666"/>
      <c r="Q66" s="192" t="str">
        <f>'Module 2'!$Y99</f>
        <v/>
      </c>
      <c r="R66" s="189" t="s">
        <v>49</v>
      </c>
      <c r="S66" s="190" t="str">
        <f>'Module 2'!$AD99</f>
        <v/>
      </c>
      <c r="T66" s="191" t="str">
        <f>'Module 2'!$AH99</f>
        <v/>
      </c>
      <c r="U66" s="191" t="str">
        <f>'Module 2'!$AI99</f>
        <v/>
      </c>
    </row>
    <row r="67" spans="1:38" ht="15" hidden="1" customHeight="1" x14ac:dyDescent="0.25">
      <c r="P67" s="666"/>
      <c r="Q67" s="192" t="str">
        <f>'Module 2'!$Y100</f>
        <v/>
      </c>
      <c r="R67" s="189" t="s">
        <v>49</v>
      </c>
      <c r="S67" s="190" t="str">
        <f>'Module 2'!$AD100</f>
        <v/>
      </c>
      <c r="T67" s="191" t="str">
        <f>'Module 2'!$AH100</f>
        <v/>
      </c>
      <c r="U67" s="191" t="str">
        <f>'Module 2'!$AI100</f>
        <v/>
      </c>
    </row>
    <row r="68" spans="1:38" ht="15" hidden="1" customHeight="1" x14ac:dyDescent="0.25">
      <c r="P68" s="666"/>
      <c r="Q68" s="192" t="str">
        <f>'Module 2'!$Y101</f>
        <v/>
      </c>
      <c r="R68" s="189" t="s">
        <v>49</v>
      </c>
      <c r="S68" s="190" t="str">
        <f>'Module 2'!$AD101</f>
        <v/>
      </c>
      <c r="T68" s="191" t="str">
        <f>'Module 2'!$AH101</f>
        <v/>
      </c>
      <c r="U68" s="191" t="str">
        <f>'Module 2'!$AI101</f>
        <v/>
      </c>
    </row>
    <row r="69" spans="1:38" ht="15" hidden="1" customHeight="1" x14ac:dyDescent="0.25">
      <c r="P69" s="666"/>
      <c r="Q69" s="192" t="str">
        <f>'Module 2'!$Y102</f>
        <v/>
      </c>
      <c r="R69" s="189" t="s">
        <v>49</v>
      </c>
      <c r="S69" s="190" t="str">
        <f>'Module 2'!$AD102</f>
        <v/>
      </c>
      <c r="T69" s="191" t="str">
        <f>'Module 2'!$AH102</f>
        <v/>
      </c>
      <c r="U69" s="191" t="str">
        <f>'Module 2'!$AI102</f>
        <v/>
      </c>
    </row>
    <row r="70" spans="1:38" ht="15" hidden="1" customHeight="1" x14ac:dyDescent="0.25">
      <c r="P70" s="666"/>
      <c r="Q70" s="192" t="str">
        <f>'Module 2'!$Y103</f>
        <v/>
      </c>
      <c r="R70" s="189" t="s">
        <v>49</v>
      </c>
      <c r="S70" s="190" t="str">
        <f>'Module 2'!$AD103</f>
        <v/>
      </c>
      <c r="T70" s="191" t="str">
        <f>'Module 2'!$AH103</f>
        <v/>
      </c>
      <c r="U70" s="191" t="str">
        <f>'Module 2'!$AI103</f>
        <v/>
      </c>
    </row>
    <row r="71" spans="1:38" ht="15" hidden="1" customHeight="1" x14ac:dyDescent="0.25">
      <c r="P71" s="666"/>
      <c r="Q71" s="192" t="str">
        <f>'Module 2'!$Y104</f>
        <v/>
      </c>
      <c r="R71" s="189" t="s">
        <v>49</v>
      </c>
      <c r="S71" s="190" t="str">
        <f>'Module 2'!$AD104</f>
        <v/>
      </c>
      <c r="T71" s="191" t="str">
        <f>'Module 2'!$AH104</f>
        <v/>
      </c>
      <c r="U71" s="191" t="str">
        <f>'Module 2'!$AI104</f>
        <v/>
      </c>
    </row>
    <row r="72" spans="1:38" ht="15" hidden="1" customHeight="1" x14ac:dyDescent="0.25">
      <c r="P72" s="666"/>
      <c r="Q72" s="192" t="str">
        <f>'Module 2'!$Y105</f>
        <v/>
      </c>
      <c r="R72" s="189" t="s">
        <v>49</v>
      </c>
      <c r="S72" s="190" t="str">
        <f>'Module 2'!$AD105</f>
        <v/>
      </c>
      <c r="T72" s="191" t="str">
        <f>'Module 2'!$AH105</f>
        <v/>
      </c>
      <c r="U72" s="191" t="str">
        <f>'Module 2'!$AI105</f>
        <v/>
      </c>
    </row>
    <row r="73" spans="1:38" ht="15" hidden="1" customHeight="1" x14ac:dyDescent="0.25">
      <c r="P73" s="667"/>
      <c r="Q73" s="192" t="str">
        <f>'Module 2'!$Y106</f>
        <v/>
      </c>
      <c r="R73" s="189" t="s">
        <v>49</v>
      </c>
      <c r="S73" s="190" t="str">
        <f>'Module 2'!$AD106</f>
        <v/>
      </c>
      <c r="T73" s="191" t="str">
        <f>'Module 2'!$AH106</f>
        <v/>
      </c>
      <c r="U73" s="191" t="str">
        <f>'Module 2'!$AI106</f>
        <v/>
      </c>
    </row>
    <row r="74" spans="1:38" ht="15" hidden="1" customHeight="1" x14ac:dyDescent="0.25"/>
    <row r="75" spans="1:38" ht="15" hidden="1" customHeight="1" x14ac:dyDescent="0.25"/>
    <row r="76" spans="1:38" ht="15" hidden="1" customHeight="1" x14ac:dyDescent="0.25"/>
    <row r="77" spans="1:38" ht="15" hidden="1" customHeight="1" x14ac:dyDescent="0.25"/>
    <row r="78" spans="1:38" ht="60" hidden="1" customHeight="1" x14ac:dyDescent="0.25"/>
    <row r="79" spans="1:38" ht="15" hidden="1" customHeight="1" x14ac:dyDescent="0.25"/>
    <row r="80" spans="1:38" s="16" customFormat="1" ht="15.75" hidden="1" customHeight="1" x14ac:dyDescent="0.25">
      <c r="A80" s="340"/>
      <c r="D80" s="340"/>
      <c r="E80" s="340"/>
      <c r="N80" s="340"/>
      <c r="O80" s="340"/>
      <c r="P80" s="92" t="str">
        <f>IF(Z82=FALSE,Z80,"")</f>
        <v/>
      </c>
      <c r="V80" s="340"/>
      <c r="W80" s="340"/>
      <c r="X80" s="340"/>
      <c r="Y80" s="340"/>
      <c r="Z80" s="579" t="s">
        <v>221</v>
      </c>
      <c r="AI80" s="340"/>
      <c r="AJ80" s="340"/>
      <c r="AL80" s="340"/>
    </row>
    <row r="81" spans="16:26" ht="0.95" hidden="1" customHeight="1" x14ac:dyDescent="0.25"/>
    <row r="82" spans="16:26" ht="30" hidden="1" customHeight="1" x14ac:dyDescent="0.25">
      <c r="P82" s="881" t="str">
        <f>'Module 2'!AL62</f>
        <v/>
      </c>
      <c r="Q82" s="881"/>
      <c r="R82" s="881"/>
      <c r="S82" s="881"/>
      <c r="T82" s="881"/>
      <c r="U82" s="881"/>
      <c r="Z82" s="54" t="b">
        <f>IF(P82="", TRUE, FALSE)</f>
        <v>1</v>
      </c>
    </row>
    <row r="83" spans="16:26" ht="30" hidden="1" customHeight="1" x14ac:dyDescent="0.25">
      <c r="P83" s="881" t="str">
        <f>'Module 2'!AL63</f>
        <v/>
      </c>
      <c r="Q83" s="881"/>
      <c r="R83" s="881"/>
      <c r="S83" s="881"/>
      <c r="T83" s="881"/>
      <c r="U83" s="881"/>
    </row>
    <row r="84" spans="16:26" ht="30" hidden="1" customHeight="1" x14ac:dyDescent="0.25">
      <c r="P84" s="881" t="str">
        <f>'Module 2'!AL64</f>
        <v/>
      </c>
      <c r="Q84" s="881"/>
      <c r="R84" s="881"/>
      <c r="S84" s="881"/>
      <c r="T84" s="881"/>
      <c r="U84" s="881"/>
    </row>
    <row r="85" spans="16:26" ht="30" hidden="1" customHeight="1" x14ac:dyDescent="0.25">
      <c r="P85" s="881" t="str">
        <f>'Module 2'!AL65</f>
        <v/>
      </c>
      <c r="Q85" s="881"/>
      <c r="R85" s="881"/>
      <c r="S85" s="881"/>
      <c r="T85" s="881"/>
      <c r="U85" s="881"/>
    </row>
    <row r="86" spans="16:26" ht="30" hidden="1" customHeight="1" x14ac:dyDescent="0.25">
      <c r="P86" s="881" t="str">
        <f>'Module 2'!AL66</f>
        <v/>
      </c>
      <c r="Q86" s="881"/>
      <c r="R86" s="881"/>
      <c r="S86" s="881"/>
      <c r="T86" s="881"/>
      <c r="U86" s="881"/>
    </row>
    <row r="87" spans="16:26" ht="30" hidden="1" customHeight="1" x14ac:dyDescent="0.25">
      <c r="P87" s="881" t="str">
        <f>'Module 2'!AL67</f>
        <v/>
      </c>
      <c r="Q87" s="881"/>
      <c r="R87" s="881"/>
      <c r="S87" s="881"/>
      <c r="T87" s="881"/>
      <c r="U87" s="881"/>
    </row>
    <row r="88" spans="16:26" ht="30" hidden="1" customHeight="1" x14ac:dyDescent="0.25">
      <c r="P88" s="881" t="str">
        <f>'Module 2'!AL68</f>
        <v/>
      </c>
      <c r="Q88" s="881"/>
      <c r="R88" s="881"/>
      <c r="S88" s="881"/>
      <c r="T88" s="881"/>
      <c r="U88" s="881"/>
    </row>
    <row r="89" spans="16:26" ht="30" hidden="1" customHeight="1" x14ac:dyDescent="0.25">
      <c r="P89" s="881" t="str">
        <f>'Module 2'!AL69</f>
        <v/>
      </c>
      <c r="Q89" s="881"/>
      <c r="R89" s="881"/>
      <c r="S89" s="881"/>
      <c r="T89" s="881"/>
      <c r="U89" s="881"/>
    </row>
    <row r="90" spans="16:26" ht="30" hidden="1" customHeight="1" x14ac:dyDescent="0.25">
      <c r="P90" s="881" t="str">
        <f>'Module 2'!AL70</f>
        <v/>
      </c>
      <c r="Q90" s="881"/>
      <c r="R90" s="881"/>
      <c r="S90" s="881"/>
      <c r="T90" s="881"/>
      <c r="U90" s="881"/>
    </row>
    <row r="91" spans="16:26" ht="30" hidden="1" customHeight="1" x14ac:dyDescent="0.25">
      <c r="P91" s="881" t="str">
        <f>'Module 2'!AL71</f>
        <v/>
      </c>
      <c r="Q91" s="881"/>
      <c r="R91" s="881"/>
      <c r="S91" s="881"/>
      <c r="T91" s="881"/>
      <c r="U91" s="881"/>
    </row>
    <row r="92" spans="16:26" ht="30" hidden="1" customHeight="1" x14ac:dyDescent="0.25">
      <c r="P92" s="881" t="str">
        <f>'Module 2'!AL72</f>
        <v/>
      </c>
      <c r="Q92" s="881"/>
      <c r="R92" s="881"/>
      <c r="S92" s="881"/>
      <c r="T92" s="881"/>
      <c r="U92" s="881"/>
    </row>
    <row r="93" spans="16:26" ht="15" hidden="1" customHeight="1" x14ac:dyDescent="0.25">
      <c r="P93" s="881"/>
      <c r="Q93" s="881"/>
      <c r="R93" s="881"/>
      <c r="S93" s="881"/>
      <c r="T93" s="881"/>
      <c r="U93" s="881"/>
    </row>
    <row r="94" spans="16:26" ht="15" hidden="1" customHeight="1" x14ac:dyDescent="0.25">
      <c r="P94" s="881"/>
      <c r="Q94" s="881"/>
      <c r="R94" s="881"/>
      <c r="S94" s="881"/>
      <c r="T94" s="881"/>
      <c r="U94" s="881"/>
    </row>
    <row r="95" spans="16:26" ht="15" hidden="1" customHeight="1" x14ac:dyDescent="0.25">
      <c r="P95" s="881"/>
      <c r="Q95" s="881"/>
      <c r="R95" s="881"/>
      <c r="S95" s="881"/>
      <c r="T95" s="881"/>
      <c r="U95" s="881"/>
    </row>
    <row r="96" spans="16:26" ht="15" hidden="1" customHeight="1" x14ac:dyDescent="0.25">
      <c r="P96" s="881"/>
      <c r="Q96" s="881"/>
      <c r="R96" s="881"/>
      <c r="S96" s="881"/>
      <c r="T96" s="881"/>
      <c r="U96" s="881"/>
    </row>
    <row r="97" spans="16:34" ht="15" hidden="1" customHeight="1" x14ac:dyDescent="0.25">
      <c r="P97" s="881"/>
      <c r="Q97" s="881"/>
      <c r="R97" s="881"/>
      <c r="S97" s="881"/>
      <c r="T97" s="881"/>
      <c r="U97" s="881"/>
    </row>
    <row r="98" spans="16:34" ht="15" hidden="1" customHeight="1" x14ac:dyDescent="0.25">
      <c r="P98" s="881"/>
      <c r="Q98" s="881"/>
      <c r="R98" s="881"/>
      <c r="S98" s="881"/>
      <c r="T98" s="881"/>
      <c r="U98" s="881"/>
    </row>
    <row r="99" spans="16:34" ht="15" hidden="1" customHeight="1" x14ac:dyDescent="0.25">
      <c r="P99" s="881"/>
      <c r="Q99" s="881"/>
      <c r="R99" s="881"/>
      <c r="S99" s="881"/>
      <c r="T99" s="881"/>
      <c r="U99" s="881"/>
    </row>
    <row r="100" spans="16:34" ht="50.1" hidden="1" customHeight="1" x14ac:dyDescent="0.35">
      <c r="P100" s="799" t="str">
        <f>'Module 2'!$W$126</f>
        <v>Safeguard (b) - Transparent and effective national forest governance structures, taking into account national legislation and sovereignty.</v>
      </c>
      <c r="Q100" s="799"/>
      <c r="R100" s="799"/>
      <c r="S100" s="799"/>
      <c r="T100" s="799"/>
      <c r="U100" s="799"/>
    </row>
    <row r="101" spans="16:34" ht="15" hidden="1" customHeight="1" x14ac:dyDescent="0.25">
      <c r="AA101" s="186"/>
      <c r="AB101" s="186"/>
      <c r="AC101" s="186"/>
      <c r="AD101" s="187"/>
      <c r="AE101" s="187"/>
      <c r="AF101" s="187"/>
      <c r="AG101" s="187"/>
      <c r="AH101" s="187"/>
    </row>
    <row r="102" spans="16:34" ht="15" hidden="1" customHeight="1" x14ac:dyDescent="0.25">
      <c r="AA102" s="186"/>
      <c r="AB102" s="186"/>
      <c r="AC102" s="186"/>
      <c r="AD102" s="187"/>
      <c r="AE102" s="187"/>
      <c r="AF102" s="187"/>
      <c r="AG102" s="187"/>
      <c r="AH102" s="187"/>
    </row>
    <row r="103" spans="16:34" ht="15.75" hidden="1" customHeight="1" x14ac:dyDescent="0.25">
      <c r="P103" s="94" t="str">
        <f>'Module 2'!$W$81</f>
        <v>Table 2:</v>
      </c>
      <c r="Q103" s="94" t="str">
        <f>CONCATENATE('Module 2'!$X$81," ",'Module 2'!$AA$15)</f>
        <v>Benefits and Risks relating to Safeguard (b) - Transparent, effective forest governance and sovereignty.</v>
      </c>
      <c r="R103" s="92"/>
      <c r="S103" s="91"/>
    </row>
    <row r="104" spans="16:34" ht="15" hidden="1" customHeight="1" x14ac:dyDescent="0.25"/>
    <row r="105" spans="16:34" ht="25.5" hidden="1" customHeight="1" x14ac:dyDescent="0.25">
      <c r="Q105" s="193" t="str">
        <f>'Module 2'!$X$84</f>
        <v>REDD+ actions from Module 1 (not all actions may have benefits relevant to the safeguard)</v>
      </c>
      <c r="R105" s="882" t="str">
        <f>'Module 2'!$AC$84</f>
        <v>Benefits</v>
      </c>
      <c r="S105" s="882"/>
      <c r="T105" s="33" t="str">
        <f>'Module 2'!$AH$85</f>
        <v>Probability</v>
      </c>
      <c r="U105" s="33" t="str">
        <f>'Module 2'!$AI$85</f>
        <v>Impact</v>
      </c>
    </row>
    <row r="106" spans="16:34" ht="15" hidden="1" customHeight="1" x14ac:dyDescent="0.25">
      <c r="P106" s="896" t="str">
        <f>'Module 2'!$W$84</f>
        <v>Benefits relevant to safeguard</v>
      </c>
      <c r="Q106" s="192" t="str">
        <f>'Module 2'!$Y178</f>
        <v/>
      </c>
      <c r="R106" s="189" t="s">
        <v>49</v>
      </c>
      <c r="S106" s="190" t="str">
        <f>'Module 2'!$AD178</f>
        <v/>
      </c>
      <c r="T106" s="191" t="str">
        <f>'Module 2'!$AH178</f>
        <v/>
      </c>
      <c r="U106" s="191" t="str">
        <f>'Module 2'!$AI178</f>
        <v/>
      </c>
      <c r="X106" s="578"/>
    </row>
    <row r="107" spans="16:34" ht="15" hidden="1" customHeight="1" x14ac:dyDescent="0.25">
      <c r="P107" s="896"/>
      <c r="Q107" s="192" t="str">
        <f>'Module 2'!$Y179</f>
        <v/>
      </c>
      <c r="R107" s="189" t="s">
        <v>49</v>
      </c>
      <c r="S107" s="190" t="str">
        <f>'Module 2'!$AD179</f>
        <v/>
      </c>
      <c r="T107" s="191" t="str">
        <f>'Module 2'!$AH179</f>
        <v/>
      </c>
      <c r="U107" s="191" t="str">
        <f>'Module 2'!$AI179</f>
        <v/>
      </c>
      <c r="Y107" s="578" t="s">
        <v>60</v>
      </c>
    </row>
    <row r="108" spans="16:34" ht="15" hidden="1" customHeight="1" x14ac:dyDescent="0.25">
      <c r="P108" s="896"/>
      <c r="Q108" s="192" t="str">
        <f>'Module 2'!$Y180</f>
        <v/>
      </c>
      <c r="R108" s="189" t="s">
        <v>49</v>
      </c>
      <c r="S108" s="190" t="str">
        <f>'Module 2'!$AD180</f>
        <v/>
      </c>
      <c r="T108" s="191" t="str">
        <f>'Module 2'!$AH180</f>
        <v/>
      </c>
      <c r="U108" s="191" t="str">
        <f>'Module 2'!$AI180</f>
        <v/>
      </c>
      <c r="Y108" s="578" t="s">
        <v>61</v>
      </c>
    </row>
    <row r="109" spans="16:34" ht="15" hidden="1" customHeight="1" x14ac:dyDescent="0.25">
      <c r="P109" s="896"/>
      <c r="Q109" s="192" t="str">
        <f>'Module 2'!$Y181</f>
        <v/>
      </c>
      <c r="R109" s="189" t="s">
        <v>49</v>
      </c>
      <c r="S109" s="190" t="str">
        <f>'Module 2'!$AD181</f>
        <v/>
      </c>
      <c r="T109" s="191" t="str">
        <f>'Module 2'!$AH181</f>
        <v/>
      </c>
      <c r="U109" s="191" t="str">
        <f>'Module 2'!$AI181</f>
        <v/>
      </c>
      <c r="Y109" s="578" t="s">
        <v>62</v>
      </c>
    </row>
    <row r="110" spans="16:34" ht="15" hidden="1" customHeight="1" x14ac:dyDescent="0.25">
      <c r="P110" s="896"/>
      <c r="Q110" s="192" t="str">
        <f>'Module 2'!$Y182</f>
        <v/>
      </c>
      <c r="R110" s="189" t="s">
        <v>49</v>
      </c>
      <c r="S110" s="190" t="str">
        <f>'Module 2'!$AD182</f>
        <v/>
      </c>
      <c r="T110" s="191" t="str">
        <f>'Module 2'!$AH182</f>
        <v/>
      </c>
      <c r="U110" s="191" t="str">
        <f>'Module 2'!$AI182</f>
        <v/>
      </c>
      <c r="Y110" s="578" t="s">
        <v>95</v>
      </c>
    </row>
    <row r="111" spans="16:34" ht="15" hidden="1" customHeight="1" x14ac:dyDescent="0.25">
      <c r="P111" s="896"/>
      <c r="Q111" s="192" t="str">
        <f>'Module 2'!$Y183</f>
        <v/>
      </c>
      <c r="R111" s="189" t="s">
        <v>49</v>
      </c>
      <c r="S111" s="190" t="str">
        <f>'Module 2'!$AD183</f>
        <v/>
      </c>
      <c r="T111" s="191" t="str">
        <f>'Module 2'!$AH183</f>
        <v/>
      </c>
      <c r="U111" s="191" t="str">
        <f>'Module 2'!$AI183</f>
        <v/>
      </c>
    </row>
    <row r="112" spans="16:34" ht="15" hidden="1" customHeight="1" x14ac:dyDescent="0.25">
      <c r="P112" s="896"/>
      <c r="Q112" s="192" t="str">
        <f>'Module 2'!$Y184</f>
        <v/>
      </c>
      <c r="R112" s="189" t="s">
        <v>49</v>
      </c>
      <c r="S112" s="190" t="str">
        <f>'Module 2'!$AD184</f>
        <v/>
      </c>
      <c r="T112" s="191" t="str">
        <f>'Module 2'!$AH184</f>
        <v/>
      </c>
      <c r="U112" s="191" t="str">
        <f>'Module 2'!$AI184</f>
        <v/>
      </c>
    </row>
    <row r="113" spans="16:21" ht="15" hidden="1" customHeight="1" x14ac:dyDescent="0.25">
      <c r="P113" s="896"/>
      <c r="Q113" s="192" t="str">
        <f>'Module 2'!$Y185</f>
        <v/>
      </c>
      <c r="R113" s="189" t="s">
        <v>49</v>
      </c>
      <c r="S113" s="190" t="str">
        <f>'Module 2'!$AD185</f>
        <v/>
      </c>
      <c r="T113" s="191" t="str">
        <f>'Module 2'!$AH185</f>
        <v/>
      </c>
      <c r="U113" s="191" t="str">
        <f>'Module 2'!$AI185</f>
        <v/>
      </c>
    </row>
    <row r="114" spans="16:21" ht="15" hidden="1" customHeight="1" x14ac:dyDescent="0.25">
      <c r="P114" s="896"/>
      <c r="Q114" s="192" t="str">
        <f>'Module 2'!$Y186</f>
        <v/>
      </c>
      <c r="R114" s="189" t="s">
        <v>49</v>
      </c>
      <c r="S114" s="190" t="str">
        <f>'Module 2'!$AD186</f>
        <v/>
      </c>
      <c r="T114" s="191" t="str">
        <f>'Module 2'!$AH186</f>
        <v/>
      </c>
      <c r="U114" s="191" t="str">
        <f>'Module 2'!$AI186</f>
        <v/>
      </c>
    </row>
    <row r="115" spans="16:21" ht="15" hidden="1" customHeight="1" x14ac:dyDescent="0.25">
      <c r="P115" s="896"/>
      <c r="Q115" s="192" t="str">
        <f>'Module 2'!$Y187</f>
        <v/>
      </c>
      <c r="R115" s="189" t="s">
        <v>49</v>
      </c>
      <c r="S115" s="190" t="str">
        <f>'Module 2'!$AD187</f>
        <v/>
      </c>
      <c r="T115" s="191" t="str">
        <f>'Module 2'!$AH187</f>
        <v/>
      </c>
      <c r="U115" s="191" t="str">
        <f>'Module 2'!$AI187</f>
        <v/>
      </c>
    </row>
    <row r="116" spans="16:21" ht="15" hidden="1" customHeight="1" x14ac:dyDescent="0.25">
      <c r="P116" s="896"/>
      <c r="Q116" s="192" t="str">
        <f>'Module 2'!$Y188</f>
        <v/>
      </c>
      <c r="R116" s="189" t="s">
        <v>49</v>
      </c>
      <c r="S116" s="190" t="str">
        <f>'Module 2'!$AD188</f>
        <v/>
      </c>
      <c r="T116" s="191" t="str">
        <f>'Module 2'!$AH188</f>
        <v/>
      </c>
      <c r="U116" s="191" t="str">
        <f>'Module 2'!$AI188</f>
        <v/>
      </c>
    </row>
    <row r="117" spans="16:21" ht="15" hidden="1" customHeight="1" x14ac:dyDescent="0.25">
      <c r="P117" s="897"/>
      <c r="Q117" s="192" t="str">
        <f>'Module 2'!$Y189</f>
        <v/>
      </c>
      <c r="R117" s="189" t="s">
        <v>49</v>
      </c>
      <c r="S117" s="190" t="str">
        <f>'Module 2'!$AD189</f>
        <v/>
      </c>
      <c r="T117" s="191" t="str">
        <f>'Module 2'!$AH189</f>
        <v/>
      </c>
      <c r="U117" s="191" t="str">
        <f>'Module 2'!$AI189</f>
        <v/>
      </c>
    </row>
    <row r="118" spans="16:21" ht="25.5" hidden="1" customHeight="1" x14ac:dyDescent="0.25">
      <c r="P118" s="706" t="str">
        <f>'Module 2'!$W$95</f>
        <v>Risks relevant to safeguard</v>
      </c>
      <c r="Q118" s="194" t="str">
        <f>'Module 2'!$X$95</f>
        <v>REDD+ actions from Module 1 (not all actions may have risks relevant to the safeguard)</v>
      </c>
      <c r="R118" s="882" t="str">
        <f>'Module 2'!$AC$95</f>
        <v>Risks</v>
      </c>
      <c r="S118" s="882"/>
      <c r="T118" s="33" t="str">
        <f>'Module 2'!$AH$96</f>
        <v>Probability</v>
      </c>
      <c r="U118" s="33" t="str">
        <f>'Module 2'!$AI$96</f>
        <v>Impact</v>
      </c>
    </row>
    <row r="119" spans="16:21" ht="15" hidden="1" customHeight="1" x14ac:dyDescent="0.25">
      <c r="P119" s="707"/>
      <c r="Q119" s="192" t="str">
        <f>'Module 2'!$Y192</f>
        <v/>
      </c>
      <c r="R119" s="189" t="s">
        <v>49</v>
      </c>
      <c r="S119" s="190" t="str">
        <f>'Module 2'!$AD192</f>
        <v/>
      </c>
      <c r="T119" s="191" t="str">
        <f>'Module 2'!$AH192</f>
        <v/>
      </c>
      <c r="U119" s="191" t="str">
        <f>'Module 2'!$AI192</f>
        <v/>
      </c>
    </row>
    <row r="120" spans="16:21" ht="15" hidden="1" customHeight="1" x14ac:dyDescent="0.25">
      <c r="P120" s="707"/>
      <c r="Q120" s="192" t="str">
        <f>'Module 2'!$Y193</f>
        <v/>
      </c>
      <c r="R120" s="189" t="s">
        <v>49</v>
      </c>
      <c r="S120" s="190" t="str">
        <f>'Module 2'!$AD193</f>
        <v/>
      </c>
      <c r="T120" s="191" t="str">
        <f>'Module 2'!$AH193</f>
        <v/>
      </c>
      <c r="U120" s="191" t="str">
        <f>'Module 2'!$AI193</f>
        <v/>
      </c>
    </row>
    <row r="121" spans="16:21" ht="15" hidden="1" customHeight="1" x14ac:dyDescent="0.25">
      <c r="P121" s="707"/>
      <c r="Q121" s="192" t="str">
        <f>'Module 2'!$Y194</f>
        <v/>
      </c>
      <c r="R121" s="189" t="s">
        <v>49</v>
      </c>
      <c r="S121" s="190" t="str">
        <f>'Module 2'!$AD194</f>
        <v/>
      </c>
      <c r="T121" s="191" t="str">
        <f>'Module 2'!$AH194</f>
        <v/>
      </c>
      <c r="U121" s="191" t="str">
        <f>'Module 2'!$AI194</f>
        <v/>
      </c>
    </row>
    <row r="122" spans="16:21" ht="15" hidden="1" customHeight="1" x14ac:dyDescent="0.25">
      <c r="P122" s="707"/>
      <c r="Q122" s="192" t="str">
        <f>'Module 2'!$Y195</f>
        <v/>
      </c>
      <c r="R122" s="189" t="s">
        <v>49</v>
      </c>
      <c r="S122" s="190" t="str">
        <f>'Module 2'!$AD195</f>
        <v/>
      </c>
      <c r="T122" s="191" t="str">
        <f>'Module 2'!$AH195</f>
        <v/>
      </c>
      <c r="U122" s="191" t="str">
        <f>'Module 2'!$AI195</f>
        <v/>
      </c>
    </row>
    <row r="123" spans="16:21" ht="15" hidden="1" customHeight="1" x14ac:dyDescent="0.25">
      <c r="P123" s="707"/>
      <c r="Q123" s="192" t="str">
        <f>'Module 2'!$Y196</f>
        <v/>
      </c>
      <c r="R123" s="189" t="s">
        <v>49</v>
      </c>
      <c r="S123" s="190" t="str">
        <f>'Module 2'!$AD196</f>
        <v/>
      </c>
      <c r="T123" s="191" t="str">
        <f>'Module 2'!$AH196</f>
        <v/>
      </c>
      <c r="U123" s="191" t="str">
        <f>'Module 2'!$AI196</f>
        <v/>
      </c>
    </row>
    <row r="124" spans="16:21" ht="15" hidden="1" customHeight="1" x14ac:dyDescent="0.25">
      <c r="P124" s="707"/>
      <c r="Q124" s="192" t="str">
        <f>'Module 2'!$Y197</f>
        <v/>
      </c>
      <c r="R124" s="189" t="s">
        <v>49</v>
      </c>
      <c r="S124" s="190" t="str">
        <f>'Module 2'!$AD197</f>
        <v/>
      </c>
      <c r="T124" s="191" t="str">
        <f>'Module 2'!$AH197</f>
        <v/>
      </c>
      <c r="U124" s="191" t="str">
        <f>'Module 2'!$AI197</f>
        <v/>
      </c>
    </row>
    <row r="125" spans="16:21" ht="15" hidden="1" customHeight="1" x14ac:dyDescent="0.25">
      <c r="P125" s="707"/>
      <c r="Q125" s="192" t="str">
        <f>'Module 2'!$Y198</f>
        <v/>
      </c>
      <c r="R125" s="189" t="s">
        <v>49</v>
      </c>
      <c r="S125" s="190" t="str">
        <f>'Module 2'!$AD198</f>
        <v/>
      </c>
      <c r="T125" s="191" t="str">
        <f>'Module 2'!$AH198</f>
        <v/>
      </c>
      <c r="U125" s="191" t="str">
        <f>'Module 2'!$AI198</f>
        <v/>
      </c>
    </row>
    <row r="126" spans="16:21" ht="15" hidden="1" customHeight="1" x14ac:dyDescent="0.25">
      <c r="P126" s="707"/>
      <c r="Q126" s="192" t="str">
        <f>'Module 2'!$Y199</f>
        <v/>
      </c>
      <c r="R126" s="189" t="s">
        <v>49</v>
      </c>
      <c r="S126" s="190" t="str">
        <f>'Module 2'!$AD199</f>
        <v/>
      </c>
      <c r="T126" s="191" t="str">
        <f>'Module 2'!$AH199</f>
        <v/>
      </c>
      <c r="U126" s="191" t="str">
        <f>'Module 2'!$AI199</f>
        <v/>
      </c>
    </row>
    <row r="127" spans="16:21" ht="15" hidden="1" customHeight="1" x14ac:dyDescent="0.25">
      <c r="P127" s="707"/>
      <c r="Q127" s="192" t="str">
        <f>'Module 2'!$Y200</f>
        <v/>
      </c>
      <c r="R127" s="189" t="s">
        <v>49</v>
      </c>
      <c r="S127" s="190" t="str">
        <f>'Module 2'!$AD200</f>
        <v/>
      </c>
      <c r="T127" s="191" t="str">
        <f>'Module 2'!$AH200</f>
        <v/>
      </c>
      <c r="U127" s="191" t="str">
        <f>'Module 2'!$AI200</f>
        <v/>
      </c>
    </row>
    <row r="128" spans="16:21" ht="15" hidden="1" customHeight="1" x14ac:dyDescent="0.25">
      <c r="P128" s="707"/>
      <c r="Q128" s="192" t="str">
        <f>'Module 2'!$Y201</f>
        <v/>
      </c>
      <c r="R128" s="189" t="s">
        <v>49</v>
      </c>
      <c r="S128" s="190" t="str">
        <f>'Module 2'!$AD201</f>
        <v/>
      </c>
      <c r="T128" s="191" t="str">
        <f>'Module 2'!$AH201</f>
        <v/>
      </c>
      <c r="U128" s="191" t="str">
        <f>'Module 2'!$AI201</f>
        <v/>
      </c>
    </row>
    <row r="129" spans="16:26" ht="15" hidden="1" customHeight="1" x14ac:dyDescent="0.25">
      <c r="P129" s="707"/>
      <c r="Q129" s="192" t="str">
        <f>'Module 2'!$Y202</f>
        <v/>
      </c>
      <c r="R129" s="189" t="s">
        <v>49</v>
      </c>
      <c r="S129" s="190" t="str">
        <f>'Module 2'!$AD202</f>
        <v/>
      </c>
      <c r="T129" s="191" t="str">
        <f>'Module 2'!$AH202</f>
        <v/>
      </c>
      <c r="U129" s="191" t="str">
        <f>'Module 2'!$AI202</f>
        <v/>
      </c>
    </row>
    <row r="130" spans="16:26" ht="15" hidden="1" customHeight="1" x14ac:dyDescent="0.25">
      <c r="P130" s="707"/>
      <c r="Q130" s="192" t="str">
        <f>'Module 2'!$Y203</f>
        <v/>
      </c>
      <c r="R130" s="189" t="s">
        <v>49</v>
      </c>
      <c r="S130" s="190" t="str">
        <f>'Module 2'!$AD203</f>
        <v/>
      </c>
      <c r="T130" s="191" t="str">
        <f>'Module 2'!$AH203</f>
        <v/>
      </c>
      <c r="U130" s="191" t="str">
        <f>'Module 2'!$AI203</f>
        <v/>
      </c>
    </row>
    <row r="131" spans="16:26" ht="15" hidden="1" customHeight="1" x14ac:dyDescent="0.25">
      <c r="P131" s="707"/>
      <c r="Q131" s="192" t="str">
        <f>'Module 2'!$Y204</f>
        <v/>
      </c>
      <c r="R131" s="189" t="s">
        <v>49</v>
      </c>
      <c r="S131" s="190" t="str">
        <f>'Module 2'!$AD204</f>
        <v/>
      </c>
      <c r="T131" s="191" t="str">
        <f>'Module 2'!$AH204</f>
        <v/>
      </c>
      <c r="U131" s="191" t="str">
        <f>'Module 2'!$AI204</f>
        <v/>
      </c>
    </row>
    <row r="132" spans="16:26" ht="15" hidden="1" customHeight="1" x14ac:dyDescent="0.25">
      <c r="P132" s="707"/>
      <c r="Q132" s="192" t="str">
        <f>'Module 2'!$Y205</f>
        <v/>
      </c>
      <c r="R132" s="189" t="s">
        <v>49</v>
      </c>
      <c r="S132" s="190" t="str">
        <f>'Module 2'!$AD205</f>
        <v/>
      </c>
      <c r="T132" s="191" t="str">
        <f>'Module 2'!$AH205</f>
        <v/>
      </c>
      <c r="U132" s="191" t="str">
        <f>'Module 2'!$AI205</f>
        <v/>
      </c>
    </row>
    <row r="133" spans="16:26" ht="15" hidden="1" customHeight="1" x14ac:dyDescent="0.25">
      <c r="P133" s="707"/>
      <c r="Q133" s="192" t="str">
        <f>'Module 2'!$Y206</f>
        <v/>
      </c>
      <c r="R133" s="189" t="s">
        <v>49</v>
      </c>
      <c r="S133" s="190" t="str">
        <f>'Module 2'!$AD206</f>
        <v/>
      </c>
      <c r="T133" s="191" t="str">
        <f>'Module 2'!$AH206</f>
        <v/>
      </c>
      <c r="U133" s="191" t="str">
        <f>'Module 2'!$AI206</f>
        <v/>
      </c>
    </row>
    <row r="134" spans="16:26" ht="15" hidden="1" customHeight="1" x14ac:dyDescent="0.25"/>
    <row r="135" spans="16:26" ht="15" hidden="1" customHeight="1" x14ac:dyDescent="0.25"/>
    <row r="136" spans="16:26" ht="15" hidden="1" customHeight="1" x14ac:dyDescent="0.25"/>
    <row r="137" spans="16:26" ht="15" hidden="1" customHeight="1" x14ac:dyDescent="0.25"/>
    <row r="138" spans="16:26" ht="75" hidden="1" customHeight="1" x14ac:dyDescent="0.25"/>
    <row r="139" spans="16:26" ht="15" hidden="1" customHeight="1" x14ac:dyDescent="0.25"/>
    <row r="140" spans="16:26" ht="15.75" hidden="1" customHeight="1" x14ac:dyDescent="0.25">
      <c r="P140" s="94" t="str">
        <f>IF(Z142=FALSE,Z140,"")</f>
        <v/>
      </c>
      <c r="Z140" s="54" t="str">
        <f>$Z$80</f>
        <v>Guiding questions with "Don't know" as chosen answer</v>
      </c>
    </row>
    <row r="141" spans="16:26" ht="0.95" hidden="1" customHeight="1" x14ac:dyDescent="0.25"/>
    <row r="142" spans="16:26" ht="30" hidden="1" customHeight="1" x14ac:dyDescent="0.25">
      <c r="P142" s="881" t="str">
        <f>'Module 2'!AL154</f>
        <v/>
      </c>
      <c r="Q142" s="881"/>
      <c r="R142" s="881"/>
      <c r="S142" s="881"/>
      <c r="T142" s="881"/>
      <c r="U142" s="881"/>
      <c r="Z142" s="54" t="b">
        <f>IF(P142="", TRUE, FALSE)</f>
        <v>1</v>
      </c>
    </row>
    <row r="143" spans="16:26" ht="30" hidden="1" customHeight="1" x14ac:dyDescent="0.25">
      <c r="P143" s="881" t="str">
        <f>'Module 2'!AL155</f>
        <v/>
      </c>
      <c r="Q143" s="881"/>
      <c r="R143" s="881"/>
      <c r="S143" s="881"/>
      <c r="T143" s="881"/>
      <c r="U143" s="881"/>
    </row>
    <row r="144" spans="16:26" ht="30" hidden="1" customHeight="1" x14ac:dyDescent="0.25">
      <c r="P144" s="881" t="str">
        <f>'Module 2'!AL156</f>
        <v/>
      </c>
      <c r="Q144" s="881"/>
      <c r="R144" s="881"/>
      <c r="S144" s="881"/>
      <c r="T144" s="881"/>
      <c r="U144" s="881"/>
    </row>
    <row r="145" spans="16:21" ht="30" hidden="1" customHeight="1" x14ac:dyDescent="0.25">
      <c r="P145" s="881" t="str">
        <f>'Module 2'!AL157</f>
        <v/>
      </c>
      <c r="Q145" s="881"/>
      <c r="R145" s="881"/>
      <c r="S145" s="881"/>
      <c r="T145" s="881"/>
      <c r="U145" s="881"/>
    </row>
    <row r="146" spans="16:21" ht="30" hidden="1" customHeight="1" x14ac:dyDescent="0.25">
      <c r="P146" s="881" t="str">
        <f>'Module 2'!AL158</f>
        <v/>
      </c>
      <c r="Q146" s="881"/>
      <c r="R146" s="881"/>
      <c r="S146" s="881"/>
      <c r="T146" s="881"/>
      <c r="U146" s="881"/>
    </row>
    <row r="147" spans="16:21" ht="30" hidden="1" customHeight="1" x14ac:dyDescent="0.25">
      <c r="P147" s="881" t="str">
        <f>'Module 2'!AL159</f>
        <v/>
      </c>
      <c r="Q147" s="881"/>
      <c r="R147" s="881"/>
      <c r="S147" s="881"/>
      <c r="T147" s="881"/>
      <c r="U147" s="881"/>
    </row>
    <row r="148" spans="16:21" ht="30" hidden="1" customHeight="1" x14ac:dyDescent="0.25">
      <c r="P148" s="881" t="str">
        <f>'Module 2'!AL160</f>
        <v/>
      </c>
      <c r="Q148" s="881"/>
      <c r="R148" s="881"/>
      <c r="S148" s="881"/>
      <c r="T148" s="881"/>
      <c r="U148" s="881"/>
    </row>
    <row r="149" spans="16:21" ht="30" hidden="1" customHeight="1" x14ac:dyDescent="0.25">
      <c r="P149" s="881" t="str">
        <f>'Module 2'!AL161</f>
        <v/>
      </c>
      <c r="Q149" s="881"/>
      <c r="R149" s="881"/>
      <c r="S149" s="881"/>
      <c r="T149" s="881"/>
      <c r="U149" s="881"/>
    </row>
    <row r="150" spans="16:21" ht="30" hidden="1" customHeight="1" x14ac:dyDescent="0.25">
      <c r="P150" s="881" t="str">
        <f>'Module 2'!AL162</f>
        <v/>
      </c>
      <c r="Q150" s="881"/>
      <c r="R150" s="881"/>
      <c r="S150" s="881"/>
      <c r="T150" s="881"/>
      <c r="U150" s="881"/>
    </row>
    <row r="151" spans="16:21" ht="30" hidden="1" customHeight="1" x14ac:dyDescent="0.25">
      <c r="P151" s="881" t="str">
        <f>'Module 2'!AL163</f>
        <v/>
      </c>
      <c r="Q151" s="881"/>
      <c r="R151" s="881"/>
      <c r="S151" s="881"/>
      <c r="T151" s="881"/>
      <c r="U151" s="881"/>
    </row>
    <row r="152" spans="16:21" ht="30" hidden="1" customHeight="1" x14ac:dyDescent="0.25">
      <c r="P152" s="881" t="str">
        <f>'Module 2'!AL164</f>
        <v/>
      </c>
      <c r="Q152" s="881"/>
      <c r="R152" s="881"/>
      <c r="S152" s="881"/>
      <c r="T152" s="881"/>
      <c r="U152" s="881"/>
    </row>
    <row r="153" spans="16:21" ht="15" hidden="1" customHeight="1" x14ac:dyDescent="0.25">
      <c r="P153" s="881"/>
      <c r="Q153" s="881"/>
      <c r="R153" s="881"/>
      <c r="S153" s="881"/>
      <c r="T153" s="881"/>
      <c r="U153" s="881"/>
    </row>
    <row r="154" spans="16:21" ht="15" hidden="1" customHeight="1" x14ac:dyDescent="0.25">
      <c r="P154" s="881"/>
      <c r="Q154" s="881"/>
      <c r="R154" s="881"/>
      <c r="S154" s="881"/>
      <c r="T154" s="881"/>
      <c r="U154" s="881"/>
    </row>
    <row r="155" spans="16:21" ht="15" hidden="1" customHeight="1" x14ac:dyDescent="0.25">
      <c r="P155" s="881"/>
      <c r="Q155" s="881"/>
      <c r="R155" s="881"/>
      <c r="S155" s="881"/>
      <c r="T155" s="881"/>
      <c r="U155" s="881"/>
    </row>
    <row r="156" spans="16:21" ht="15" hidden="1" customHeight="1" x14ac:dyDescent="0.25">
      <c r="P156" s="881"/>
      <c r="Q156" s="881"/>
      <c r="R156" s="881"/>
      <c r="S156" s="881"/>
      <c r="T156" s="881"/>
      <c r="U156" s="881"/>
    </row>
    <row r="157" spans="16:21" ht="15" hidden="1" customHeight="1" x14ac:dyDescent="0.25">
      <c r="P157" s="881"/>
      <c r="Q157" s="881"/>
      <c r="R157" s="881"/>
      <c r="S157" s="881"/>
      <c r="T157" s="881"/>
      <c r="U157" s="881"/>
    </row>
    <row r="158" spans="16:21" ht="15" hidden="1" customHeight="1" x14ac:dyDescent="0.25">
      <c r="P158" s="881"/>
      <c r="Q158" s="881"/>
      <c r="R158" s="881"/>
      <c r="S158" s="881"/>
      <c r="T158" s="881"/>
      <c r="U158" s="881"/>
    </row>
    <row r="159" spans="16:21" ht="15" hidden="1" customHeight="1" x14ac:dyDescent="0.25">
      <c r="P159" s="881"/>
      <c r="Q159" s="881"/>
      <c r="R159" s="881"/>
      <c r="S159" s="881"/>
      <c r="T159" s="881"/>
      <c r="U159" s="881"/>
    </row>
    <row r="160" spans="16:21" ht="134.25" hidden="1" customHeight="1" x14ac:dyDescent="0.35">
      <c r="P160" s="799" t="str">
        <f>'Module 2'!$W$230</f>
        <v>Safeguard (c) - Respect for the knowledge and rights of indigenous peoples and members of local communities, by taking into account relevant international obligations, national circumstances and laws, and noting that the United Nations General Assembly has adopted the United Nations Declaration on the Rights of Indigenous Peoples.</v>
      </c>
      <c r="Q160" s="799"/>
      <c r="R160" s="799"/>
      <c r="S160" s="799"/>
      <c r="T160" s="799"/>
      <c r="U160" s="799"/>
    </row>
    <row r="161" spans="16:34" ht="15" hidden="1" customHeight="1" x14ac:dyDescent="0.25">
      <c r="AA161" s="186"/>
      <c r="AB161" s="186"/>
      <c r="AC161" s="186"/>
      <c r="AD161" s="187"/>
      <c r="AE161" s="187"/>
      <c r="AF161" s="187"/>
      <c r="AG161" s="187"/>
      <c r="AH161" s="187"/>
    </row>
    <row r="162" spans="16:34" ht="15" hidden="1" customHeight="1" x14ac:dyDescent="0.25">
      <c r="AA162" s="186"/>
      <c r="AB162" s="186"/>
      <c r="AC162" s="186"/>
      <c r="AD162" s="187"/>
      <c r="AE162" s="187"/>
      <c r="AF162" s="187"/>
      <c r="AG162" s="187"/>
      <c r="AH162" s="187"/>
    </row>
    <row r="163" spans="16:34" ht="15.75" hidden="1" customHeight="1" x14ac:dyDescent="0.25">
      <c r="P163" s="94" t="str">
        <f>'Module 2'!$W$81</f>
        <v>Table 2:</v>
      </c>
      <c r="Q163" s="94" t="str">
        <f>CONCATENATE('Module 2'!$X$81)</f>
        <v>Benefits and Risks relating to</v>
      </c>
      <c r="R163" s="92"/>
      <c r="S163" s="91"/>
    </row>
    <row r="164" spans="16:34" ht="15.75" hidden="1" customHeight="1" x14ac:dyDescent="0.25">
      <c r="P164" s="94"/>
      <c r="Q164" s="94" t="str">
        <f>CONCATENATE('Module 2'!$AA$16)</f>
        <v>Safeguard (c) - Respect for knowledge and rights of indigenous peoples and members of local communities.</v>
      </c>
      <c r="R164" s="92"/>
      <c r="S164" s="91"/>
    </row>
    <row r="165" spans="16:34" ht="15" hidden="1" customHeight="1" x14ac:dyDescent="0.25"/>
    <row r="166" spans="16:34" ht="25.5" hidden="1" customHeight="1" x14ac:dyDescent="0.25">
      <c r="Q166" s="193" t="str">
        <f>'Module 2'!$X$84</f>
        <v>REDD+ actions from Module 1 (not all actions may have benefits relevant to the safeguard)</v>
      </c>
      <c r="R166" s="882" t="str">
        <f>'Module 2'!$AC$84</f>
        <v>Benefits</v>
      </c>
      <c r="S166" s="882"/>
      <c r="T166" s="33" t="str">
        <f>'Module 2'!$AH$85</f>
        <v>Probability</v>
      </c>
      <c r="U166" s="33" t="str">
        <f>'Module 2'!$AI$85</f>
        <v>Impact</v>
      </c>
    </row>
    <row r="167" spans="16:34" ht="15" hidden="1" customHeight="1" x14ac:dyDescent="0.25">
      <c r="P167" s="666" t="str">
        <f>'Module 2'!$W$84</f>
        <v>Benefits relevant to safeguard</v>
      </c>
      <c r="Q167" s="192" t="str">
        <f>'Module 2'!$Y280</f>
        <v/>
      </c>
      <c r="R167" s="189" t="s">
        <v>49</v>
      </c>
      <c r="S167" s="190" t="str">
        <f>'Module 2'!$AD280</f>
        <v/>
      </c>
      <c r="T167" s="191" t="str">
        <f>'Module 2'!$AH280</f>
        <v/>
      </c>
      <c r="U167" s="191" t="str">
        <f>'Module 2'!$AI280</f>
        <v/>
      </c>
      <c r="X167" s="578"/>
    </row>
    <row r="168" spans="16:34" ht="15" hidden="1" customHeight="1" x14ac:dyDescent="0.25">
      <c r="P168" s="666"/>
      <c r="Q168" s="192" t="str">
        <f>'Module 2'!$Y281</f>
        <v/>
      </c>
      <c r="R168" s="189" t="s">
        <v>49</v>
      </c>
      <c r="S168" s="190" t="str">
        <f>'Module 2'!$AD281</f>
        <v/>
      </c>
      <c r="T168" s="191" t="str">
        <f>'Module 2'!$AH281</f>
        <v/>
      </c>
      <c r="U168" s="191" t="str">
        <f>'Module 2'!$AI281</f>
        <v/>
      </c>
      <c r="Y168" s="578" t="s">
        <v>60</v>
      </c>
    </row>
    <row r="169" spans="16:34" ht="15" hidden="1" customHeight="1" x14ac:dyDescent="0.25">
      <c r="P169" s="666"/>
      <c r="Q169" s="192" t="str">
        <f>'Module 2'!$Y282</f>
        <v/>
      </c>
      <c r="R169" s="189" t="s">
        <v>49</v>
      </c>
      <c r="S169" s="190" t="str">
        <f>'Module 2'!$AD282</f>
        <v/>
      </c>
      <c r="T169" s="191" t="str">
        <f>'Module 2'!$AH282</f>
        <v/>
      </c>
      <c r="U169" s="191" t="str">
        <f>'Module 2'!$AI282</f>
        <v/>
      </c>
      <c r="Y169" s="578" t="s">
        <v>61</v>
      </c>
    </row>
    <row r="170" spans="16:34" ht="15" hidden="1" customHeight="1" x14ac:dyDescent="0.25">
      <c r="P170" s="666"/>
      <c r="Q170" s="192" t="str">
        <f>'Module 2'!$Y283</f>
        <v/>
      </c>
      <c r="R170" s="189" t="s">
        <v>49</v>
      </c>
      <c r="S170" s="190" t="str">
        <f>'Module 2'!$AD283</f>
        <v/>
      </c>
      <c r="T170" s="191" t="str">
        <f>'Module 2'!$AH283</f>
        <v/>
      </c>
      <c r="U170" s="191" t="str">
        <f>'Module 2'!$AI283</f>
        <v/>
      </c>
      <c r="Y170" s="578" t="s">
        <v>62</v>
      </c>
    </row>
    <row r="171" spans="16:34" ht="15" hidden="1" customHeight="1" x14ac:dyDescent="0.25">
      <c r="P171" s="667"/>
      <c r="Q171" s="192" t="str">
        <f>'Module 2'!$Y284</f>
        <v/>
      </c>
      <c r="R171" s="189" t="s">
        <v>49</v>
      </c>
      <c r="S171" s="190" t="str">
        <f>'Module 2'!$AD284</f>
        <v/>
      </c>
      <c r="T171" s="191" t="str">
        <f>'Module 2'!$AH284</f>
        <v/>
      </c>
      <c r="U171" s="191" t="str">
        <f>'Module 2'!$AI284</f>
        <v/>
      </c>
    </row>
    <row r="172" spans="16:34" ht="25.5" hidden="1" customHeight="1" x14ac:dyDescent="0.25">
      <c r="P172" s="665" t="str">
        <f>'Module 2'!$W$95</f>
        <v>Risks relevant to safeguard</v>
      </c>
      <c r="Q172" s="194" t="str">
        <f>'Module 2'!$X$95</f>
        <v>REDD+ actions from Module 1 (not all actions may have risks relevant to the safeguard)</v>
      </c>
      <c r="R172" s="882" t="str">
        <f>'Module 2'!$AC$95</f>
        <v>Risks</v>
      </c>
      <c r="S172" s="882"/>
      <c r="T172" s="33" t="str">
        <f>'Module 2'!$AH$96</f>
        <v>Probability</v>
      </c>
      <c r="U172" s="33" t="str">
        <f>'Module 2'!$AI$96</f>
        <v>Impact</v>
      </c>
    </row>
    <row r="173" spans="16:34" ht="15" hidden="1" customHeight="1" x14ac:dyDescent="0.25">
      <c r="P173" s="666"/>
      <c r="Q173" s="192" t="str">
        <f>'Module 2'!$Y287</f>
        <v/>
      </c>
      <c r="R173" s="189" t="s">
        <v>49</v>
      </c>
      <c r="S173" s="190" t="str">
        <f>'Module 2'!$AD287</f>
        <v/>
      </c>
      <c r="T173" s="191" t="str">
        <f>'Module 2'!$AH287</f>
        <v/>
      </c>
      <c r="U173" s="191" t="str">
        <f>'Module 2'!$AI287</f>
        <v/>
      </c>
    </row>
    <row r="174" spans="16:34" ht="15" hidden="1" customHeight="1" x14ac:dyDescent="0.25">
      <c r="P174" s="666"/>
      <c r="Q174" s="192" t="str">
        <f>'Module 2'!$Y288</f>
        <v/>
      </c>
      <c r="R174" s="189" t="s">
        <v>49</v>
      </c>
      <c r="S174" s="190" t="str">
        <f>'Module 2'!$AD288</f>
        <v/>
      </c>
      <c r="T174" s="191" t="str">
        <f>'Module 2'!$AH288</f>
        <v/>
      </c>
      <c r="U174" s="191" t="str">
        <f>'Module 2'!$AI288</f>
        <v/>
      </c>
    </row>
    <row r="175" spans="16:34" ht="15" hidden="1" customHeight="1" x14ac:dyDescent="0.25">
      <c r="P175" s="666"/>
      <c r="Q175" s="192" t="str">
        <f>'Module 2'!$Y289</f>
        <v/>
      </c>
      <c r="R175" s="189" t="s">
        <v>49</v>
      </c>
      <c r="S175" s="190" t="str">
        <f>'Module 2'!$AD289</f>
        <v/>
      </c>
      <c r="T175" s="191" t="str">
        <f>'Module 2'!$AH289</f>
        <v/>
      </c>
      <c r="U175" s="191" t="str">
        <f>'Module 2'!$AI289</f>
        <v/>
      </c>
    </row>
    <row r="176" spans="16:34" ht="15" hidden="1" customHeight="1" x14ac:dyDescent="0.25">
      <c r="P176" s="666"/>
      <c r="Q176" s="192" t="str">
        <f>'Module 2'!$Y290</f>
        <v/>
      </c>
      <c r="R176" s="189" t="s">
        <v>49</v>
      </c>
      <c r="S176" s="190" t="str">
        <f>'Module 2'!$AD290</f>
        <v/>
      </c>
      <c r="T176" s="191" t="str">
        <f>'Module 2'!$AH290</f>
        <v/>
      </c>
      <c r="U176" s="191" t="str">
        <f>'Module 2'!$AI290</f>
        <v/>
      </c>
    </row>
    <row r="177" spans="16:21" ht="15" hidden="1" customHeight="1" x14ac:dyDescent="0.25">
      <c r="P177" s="666"/>
      <c r="Q177" s="192" t="str">
        <f>'Module 2'!$Y291</f>
        <v/>
      </c>
      <c r="R177" s="189" t="s">
        <v>49</v>
      </c>
      <c r="S177" s="190" t="str">
        <f>'Module 2'!$AD291</f>
        <v/>
      </c>
      <c r="T177" s="191" t="str">
        <f>'Module 2'!$AH291</f>
        <v/>
      </c>
      <c r="U177" s="191" t="str">
        <f>'Module 2'!$AI291</f>
        <v/>
      </c>
    </row>
    <row r="178" spans="16:21" ht="15" hidden="1" customHeight="1" x14ac:dyDescent="0.25">
      <c r="P178" s="666"/>
      <c r="Q178" s="192" t="str">
        <f>'Module 2'!$Y292</f>
        <v/>
      </c>
      <c r="R178" s="189" t="s">
        <v>49</v>
      </c>
      <c r="S178" s="190" t="str">
        <f>'Module 2'!$AD292</f>
        <v/>
      </c>
      <c r="T178" s="191" t="str">
        <f>'Module 2'!$AH292</f>
        <v/>
      </c>
      <c r="U178" s="191" t="str">
        <f>'Module 2'!$AI292</f>
        <v/>
      </c>
    </row>
    <row r="179" spans="16:21" ht="15" hidden="1" customHeight="1" x14ac:dyDescent="0.25">
      <c r="P179" s="666"/>
      <c r="Q179" s="192" t="str">
        <f>'Module 2'!$Y293</f>
        <v/>
      </c>
      <c r="R179" s="189" t="s">
        <v>49</v>
      </c>
      <c r="S179" s="190" t="str">
        <f>'Module 2'!$AD293</f>
        <v/>
      </c>
      <c r="T179" s="191" t="str">
        <f>'Module 2'!$AH293</f>
        <v/>
      </c>
      <c r="U179" s="191" t="str">
        <f>'Module 2'!$AI293</f>
        <v/>
      </c>
    </row>
    <row r="180" spans="16:21" ht="15" hidden="1" customHeight="1" x14ac:dyDescent="0.25">
      <c r="P180" s="666"/>
      <c r="Q180" s="192" t="str">
        <f>'Module 2'!$Y294</f>
        <v/>
      </c>
      <c r="R180" s="189" t="s">
        <v>49</v>
      </c>
      <c r="S180" s="190" t="str">
        <f>'Module 2'!$AD294</f>
        <v/>
      </c>
      <c r="T180" s="191" t="str">
        <f>'Module 2'!$AH294</f>
        <v/>
      </c>
      <c r="U180" s="191" t="str">
        <f>'Module 2'!$AI294</f>
        <v/>
      </c>
    </row>
    <row r="181" spans="16:21" ht="15" hidden="1" customHeight="1" x14ac:dyDescent="0.25">
      <c r="P181" s="666"/>
      <c r="Q181" s="192" t="str">
        <f>'Module 2'!$Y295</f>
        <v/>
      </c>
      <c r="R181" s="189" t="s">
        <v>49</v>
      </c>
      <c r="S181" s="190" t="str">
        <f>'Module 2'!$AD295</f>
        <v/>
      </c>
      <c r="T181" s="191" t="str">
        <f>'Module 2'!$AH295</f>
        <v/>
      </c>
      <c r="U181" s="191" t="str">
        <f>'Module 2'!$AI295</f>
        <v/>
      </c>
    </row>
    <row r="182" spans="16:21" ht="15" hidden="1" customHeight="1" x14ac:dyDescent="0.25">
      <c r="P182" s="666"/>
      <c r="Q182" s="192" t="str">
        <f>'Module 2'!$Y296</f>
        <v/>
      </c>
      <c r="R182" s="189" t="s">
        <v>49</v>
      </c>
      <c r="S182" s="190" t="str">
        <f>'Module 2'!$AD296</f>
        <v/>
      </c>
      <c r="T182" s="191" t="str">
        <f>'Module 2'!$AH296</f>
        <v/>
      </c>
      <c r="U182" s="191" t="str">
        <f>'Module 2'!$AI296</f>
        <v/>
      </c>
    </row>
    <row r="183" spans="16:21" ht="15" hidden="1" customHeight="1" x14ac:dyDescent="0.25">
      <c r="P183" s="666"/>
      <c r="Q183" s="192" t="str">
        <f>'Module 2'!$Y297</f>
        <v/>
      </c>
      <c r="R183" s="189" t="s">
        <v>49</v>
      </c>
      <c r="S183" s="190" t="str">
        <f>'Module 2'!$AD297</f>
        <v/>
      </c>
      <c r="T183" s="191" t="str">
        <f>'Module 2'!$AH297</f>
        <v/>
      </c>
      <c r="U183" s="191" t="str">
        <f>'Module 2'!$AI297</f>
        <v/>
      </c>
    </row>
    <row r="184" spans="16:21" ht="15" hidden="1" customHeight="1" x14ac:dyDescent="0.25">
      <c r="P184" s="666"/>
      <c r="Q184" s="192" t="str">
        <f>'Module 2'!$Y298</f>
        <v/>
      </c>
      <c r="R184" s="189" t="s">
        <v>49</v>
      </c>
      <c r="S184" s="190" t="str">
        <f>'Module 2'!$AD298</f>
        <v/>
      </c>
      <c r="T184" s="191" t="str">
        <f>'Module 2'!$AH298</f>
        <v/>
      </c>
      <c r="U184" s="191" t="str">
        <f>'Module 2'!$AI298</f>
        <v/>
      </c>
    </row>
    <row r="185" spans="16:21" ht="15" hidden="1" customHeight="1" x14ac:dyDescent="0.25">
      <c r="P185" s="666"/>
      <c r="Q185" s="192" t="str">
        <f>'Module 2'!$Y299</f>
        <v/>
      </c>
      <c r="R185" s="189" t="s">
        <v>49</v>
      </c>
      <c r="S185" s="190" t="str">
        <f>'Module 2'!$AD299</f>
        <v/>
      </c>
      <c r="T185" s="191" t="str">
        <f>'Module 2'!$AH299</f>
        <v/>
      </c>
      <c r="U185" s="191" t="str">
        <f>'Module 2'!$AI299</f>
        <v/>
      </c>
    </row>
    <row r="186" spans="16:21" ht="15" hidden="1" customHeight="1" x14ac:dyDescent="0.25">
      <c r="P186" s="666"/>
      <c r="Q186" s="192" t="str">
        <f>'Module 2'!$Y300</f>
        <v/>
      </c>
      <c r="R186" s="189" t="s">
        <v>49</v>
      </c>
      <c r="S186" s="190" t="str">
        <f>'Module 2'!$AD300</f>
        <v/>
      </c>
      <c r="T186" s="191" t="str">
        <f>'Module 2'!$AH300</f>
        <v/>
      </c>
      <c r="U186" s="191" t="str">
        <f>'Module 2'!$AI300</f>
        <v/>
      </c>
    </row>
    <row r="187" spans="16:21" ht="15" hidden="1" customHeight="1" x14ac:dyDescent="0.25">
      <c r="P187" s="667"/>
      <c r="Q187" s="192" t="str">
        <f>'Module 2'!$Y301</f>
        <v/>
      </c>
      <c r="R187" s="189" t="s">
        <v>49</v>
      </c>
      <c r="S187" s="190" t="str">
        <f>'Module 2'!$AD301</f>
        <v/>
      </c>
      <c r="T187" s="191" t="str">
        <f>'Module 2'!$AH301</f>
        <v/>
      </c>
      <c r="U187" s="191" t="str">
        <f>'Module 2'!$AI301</f>
        <v/>
      </c>
    </row>
    <row r="188" spans="16:21" ht="15" hidden="1" customHeight="1" x14ac:dyDescent="0.25"/>
    <row r="189" spans="16:21" ht="15" hidden="1" customHeight="1" x14ac:dyDescent="0.25"/>
    <row r="190" spans="16:21" ht="15" hidden="1" customHeight="1" x14ac:dyDescent="0.25"/>
    <row r="191" spans="16:21" ht="15" hidden="1" customHeight="1" x14ac:dyDescent="0.25"/>
    <row r="192" spans="16:21" ht="75" hidden="1" customHeight="1" x14ac:dyDescent="0.25"/>
    <row r="193" spans="16:26" ht="15" hidden="1" customHeight="1" x14ac:dyDescent="0.25"/>
    <row r="194" spans="16:26" ht="15" hidden="1" customHeight="1" x14ac:dyDescent="0.25">
      <c r="P194" s="94" t="str">
        <f>IF(Z196=FALSE,Z194,"")</f>
        <v/>
      </c>
      <c r="Z194" s="54" t="str">
        <f>$Z$80</f>
        <v>Guiding questions with "Don't know" as chosen answer</v>
      </c>
    </row>
    <row r="195" spans="16:26" ht="0.95" hidden="1" customHeight="1" x14ac:dyDescent="0.25"/>
    <row r="196" spans="16:26" ht="30" hidden="1" customHeight="1" x14ac:dyDescent="0.25">
      <c r="P196" s="881" t="str">
        <f>'Module 2'!AL256</f>
        <v/>
      </c>
      <c r="Q196" s="881"/>
      <c r="R196" s="881"/>
      <c r="S196" s="881"/>
      <c r="T196" s="881"/>
      <c r="U196" s="881"/>
      <c r="Z196" s="54" t="b">
        <f>IF(P196="", TRUE, FALSE)</f>
        <v>1</v>
      </c>
    </row>
    <row r="197" spans="16:26" ht="30" hidden="1" customHeight="1" x14ac:dyDescent="0.25">
      <c r="P197" s="881" t="str">
        <f>'Module 2'!AL257</f>
        <v/>
      </c>
      <c r="Q197" s="881"/>
      <c r="R197" s="881"/>
      <c r="S197" s="881"/>
      <c r="T197" s="881"/>
      <c r="U197" s="881"/>
    </row>
    <row r="198" spans="16:26" ht="30" hidden="1" customHeight="1" x14ac:dyDescent="0.25">
      <c r="P198" s="881" t="str">
        <f>'Module 2'!AL258</f>
        <v/>
      </c>
      <c r="Q198" s="881"/>
      <c r="R198" s="881"/>
      <c r="S198" s="881"/>
      <c r="T198" s="881"/>
      <c r="U198" s="881"/>
    </row>
    <row r="199" spans="16:26" ht="30" hidden="1" customHeight="1" x14ac:dyDescent="0.25">
      <c r="P199" s="881" t="str">
        <f>'Module 2'!AL259</f>
        <v/>
      </c>
      <c r="Q199" s="881"/>
      <c r="R199" s="881"/>
      <c r="S199" s="881"/>
      <c r="T199" s="881"/>
      <c r="U199" s="881"/>
    </row>
    <row r="200" spans="16:26" ht="30" hidden="1" customHeight="1" x14ac:dyDescent="0.25">
      <c r="P200" s="881" t="str">
        <f>'Module 2'!AL260</f>
        <v/>
      </c>
      <c r="Q200" s="881"/>
      <c r="R200" s="881"/>
      <c r="S200" s="881"/>
      <c r="T200" s="881"/>
      <c r="U200" s="881"/>
    </row>
    <row r="201" spans="16:26" ht="30" hidden="1" customHeight="1" x14ac:dyDescent="0.25">
      <c r="P201" s="881" t="str">
        <f>'Module 2'!AL261</f>
        <v/>
      </c>
      <c r="Q201" s="881"/>
      <c r="R201" s="881"/>
      <c r="S201" s="881"/>
      <c r="T201" s="881"/>
      <c r="U201" s="881"/>
    </row>
    <row r="202" spans="16:26" ht="30" hidden="1" customHeight="1" x14ac:dyDescent="0.25">
      <c r="P202" s="881" t="str">
        <f>'Module 2'!AL262</f>
        <v/>
      </c>
      <c r="Q202" s="881"/>
      <c r="R202" s="881"/>
      <c r="S202" s="881"/>
      <c r="T202" s="881"/>
      <c r="U202" s="881"/>
    </row>
    <row r="203" spans="16:26" ht="30" hidden="1" customHeight="1" x14ac:dyDescent="0.25">
      <c r="P203" s="881" t="str">
        <f>'Module 2'!AL263</f>
        <v/>
      </c>
      <c r="Q203" s="881"/>
      <c r="R203" s="881"/>
      <c r="S203" s="881"/>
      <c r="T203" s="881"/>
      <c r="U203" s="881"/>
    </row>
    <row r="204" spans="16:26" ht="30" hidden="1" customHeight="1" x14ac:dyDescent="0.25">
      <c r="P204" s="881" t="str">
        <f>'Module 2'!AL264</f>
        <v/>
      </c>
      <c r="Q204" s="881"/>
      <c r="R204" s="881"/>
      <c r="S204" s="881"/>
      <c r="T204" s="881"/>
      <c r="U204" s="881"/>
    </row>
    <row r="205" spans="16:26" ht="30" hidden="1" customHeight="1" x14ac:dyDescent="0.25">
      <c r="P205" s="881" t="str">
        <f>'Module 2'!AL265</f>
        <v/>
      </c>
      <c r="Q205" s="881"/>
      <c r="R205" s="881"/>
      <c r="S205" s="881"/>
      <c r="T205" s="881"/>
      <c r="U205" s="881"/>
    </row>
    <row r="206" spans="16:26" ht="30" hidden="1" customHeight="1" x14ac:dyDescent="0.25">
      <c r="P206" s="881" t="str">
        <f>'Module 2'!AL266</f>
        <v/>
      </c>
      <c r="Q206" s="881"/>
      <c r="R206" s="881"/>
      <c r="S206" s="881"/>
      <c r="T206" s="881"/>
      <c r="U206" s="881"/>
    </row>
    <row r="207" spans="16:26" ht="15" hidden="1" customHeight="1" x14ac:dyDescent="0.25">
      <c r="P207" s="881"/>
      <c r="Q207" s="881"/>
      <c r="R207" s="881"/>
      <c r="S207" s="881"/>
      <c r="T207" s="881"/>
      <c r="U207" s="881"/>
    </row>
    <row r="208" spans="16:26" ht="15" hidden="1" customHeight="1" x14ac:dyDescent="0.25">
      <c r="P208" s="881"/>
      <c r="Q208" s="881"/>
      <c r="R208" s="881"/>
      <c r="S208" s="881"/>
      <c r="T208" s="881"/>
      <c r="U208" s="881"/>
    </row>
    <row r="209" spans="16:34" ht="15" hidden="1" customHeight="1" x14ac:dyDescent="0.25">
      <c r="P209" s="881"/>
      <c r="Q209" s="881"/>
      <c r="R209" s="881"/>
      <c r="S209" s="881"/>
      <c r="T209" s="881"/>
      <c r="U209" s="881"/>
    </row>
    <row r="210" spans="16:34" ht="15" hidden="1" customHeight="1" x14ac:dyDescent="0.25">
      <c r="P210" s="881"/>
      <c r="Q210" s="881"/>
      <c r="R210" s="881"/>
      <c r="S210" s="881"/>
      <c r="T210" s="881"/>
      <c r="U210" s="881"/>
    </row>
    <row r="211" spans="16:34" ht="15" hidden="1" customHeight="1" x14ac:dyDescent="0.25">
      <c r="P211" s="881"/>
      <c r="Q211" s="881"/>
      <c r="R211" s="881"/>
      <c r="S211" s="881"/>
      <c r="T211" s="881"/>
      <c r="U211" s="881"/>
    </row>
    <row r="212" spans="16:34" ht="15" hidden="1" customHeight="1" x14ac:dyDescent="0.25">
      <c r="P212" s="881"/>
      <c r="Q212" s="881"/>
      <c r="R212" s="881"/>
      <c r="S212" s="881"/>
      <c r="T212" s="881"/>
      <c r="U212" s="881"/>
    </row>
    <row r="213" spans="16:34" ht="15" hidden="1" customHeight="1" x14ac:dyDescent="0.25">
      <c r="P213" s="881"/>
      <c r="Q213" s="881"/>
      <c r="R213" s="881"/>
      <c r="S213" s="881"/>
      <c r="T213" s="881"/>
      <c r="U213" s="881"/>
    </row>
    <row r="214" spans="16:34" ht="60" hidden="1" customHeight="1" x14ac:dyDescent="0.35">
      <c r="P214" s="799" t="str">
        <f>'Module 2'!$W$322</f>
        <v>Safeguard (d) - The full and effective participation of relevant stakeholders, in particular indigenous peoples and local communities, in REDD+ actions.</v>
      </c>
      <c r="Q214" s="799"/>
      <c r="R214" s="799"/>
      <c r="S214" s="799"/>
      <c r="T214" s="799"/>
      <c r="U214" s="799"/>
    </row>
    <row r="215" spans="16:34" ht="15" hidden="1" customHeight="1" x14ac:dyDescent="0.25">
      <c r="AA215" s="186"/>
      <c r="AB215" s="186"/>
      <c r="AC215" s="186"/>
      <c r="AD215" s="187"/>
      <c r="AE215" s="187"/>
      <c r="AF215" s="187"/>
      <c r="AG215" s="187"/>
      <c r="AH215" s="187"/>
    </row>
    <row r="216" spans="16:34" ht="15" hidden="1" customHeight="1" x14ac:dyDescent="0.25">
      <c r="AA216" s="186"/>
      <c r="AB216" s="186"/>
      <c r="AC216" s="186"/>
      <c r="AD216" s="187"/>
      <c r="AE216" s="187"/>
      <c r="AF216" s="187"/>
      <c r="AG216" s="187"/>
      <c r="AH216" s="187"/>
    </row>
    <row r="217" spans="16:34" ht="15.75" hidden="1" customHeight="1" x14ac:dyDescent="0.25">
      <c r="P217" s="94" t="str">
        <f>'Module 2'!$W$81</f>
        <v>Table 2:</v>
      </c>
      <c r="Q217" s="94" t="str">
        <f>CONCATENATE('Module 2'!$X$81," ",'Module 2'!$AA$17)</f>
        <v>Benefits and Risks relating to Safeguard (d) - Full and effective participation of stakeholders.</v>
      </c>
      <c r="R217" s="92"/>
      <c r="S217" s="91"/>
    </row>
    <row r="218" spans="16:34" ht="15" hidden="1" customHeight="1" x14ac:dyDescent="0.25"/>
    <row r="219" spans="16:34" ht="25.5" hidden="1" customHeight="1" x14ac:dyDescent="0.25">
      <c r="Q219" s="193" t="str">
        <f>'Module 2'!$X$84</f>
        <v>REDD+ actions from Module 1 (not all actions may have benefits relevant to the safeguard)</v>
      </c>
      <c r="R219" s="882" t="str">
        <f>'Module 2'!$AC$84</f>
        <v>Benefits</v>
      </c>
      <c r="S219" s="882"/>
      <c r="T219" s="33" t="str">
        <f>'Module 2'!$AH$85</f>
        <v>Probability</v>
      </c>
      <c r="U219" s="33" t="str">
        <f>'Module 2'!$AI$85</f>
        <v>Impact</v>
      </c>
    </row>
    <row r="220" spans="16:34" ht="15" hidden="1" customHeight="1" x14ac:dyDescent="0.25">
      <c r="P220" s="666" t="str">
        <f>'Module 2'!$W$84</f>
        <v>Benefits relevant to safeguard</v>
      </c>
      <c r="Q220" s="192" t="str">
        <f>'Module 2'!$Y366</f>
        <v/>
      </c>
      <c r="R220" s="189" t="s">
        <v>49</v>
      </c>
      <c r="S220" s="190" t="str">
        <f>'Module 2'!$AD366</f>
        <v/>
      </c>
      <c r="T220" s="191" t="str">
        <f>'Module 2'!$AH366</f>
        <v/>
      </c>
      <c r="U220" s="191" t="str">
        <f>'Module 2'!$AI366</f>
        <v/>
      </c>
      <c r="X220" s="578"/>
    </row>
    <row r="221" spans="16:34" ht="15" hidden="1" customHeight="1" x14ac:dyDescent="0.25">
      <c r="P221" s="666"/>
      <c r="Q221" s="192" t="str">
        <f>'Module 2'!$Y367</f>
        <v/>
      </c>
      <c r="R221" s="189" t="s">
        <v>49</v>
      </c>
      <c r="S221" s="190" t="str">
        <f>'Module 2'!$AD367</f>
        <v/>
      </c>
      <c r="T221" s="191" t="str">
        <f>'Module 2'!$AH367</f>
        <v/>
      </c>
      <c r="U221" s="191" t="str">
        <f>'Module 2'!$AI367</f>
        <v/>
      </c>
      <c r="Y221" s="578" t="s">
        <v>60</v>
      </c>
    </row>
    <row r="222" spans="16:34" ht="15" hidden="1" customHeight="1" x14ac:dyDescent="0.25">
      <c r="P222" s="666"/>
      <c r="Q222" s="192" t="str">
        <f>'Module 2'!$Y368</f>
        <v/>
      </c>
      <c r="R222" s="189" t="s">
        <v>49</v>
      </c>
      <c r="S222" s="190" t="str">
        <f>'Module 2'!$AD368</f>
        <v/>
      </c>
      <c r="T222" s="191" t="str">
        <f>'Module 2'!$AH368</f>
        <v/>
      </c>
      <c r="U222" s="191" t="str">
        <f>'Module 2'!$AI368</f>
        <v/>
      </c>
      <c r="Y222" s="578"/>
    </row>
    <row r="223" spans="16:34" ht="15" hidden="1" customHeight="1" x14ac:dyDescent="0.25">
      <c r="P223" s="666"/>
      <c r="Q223" s="192" t="str">
        <f>'Module 2'!$Y369</f>
        <v/>
      </c>
      <c r="R223" s="189" t="s">
        <v>49</v>
      </c>
      <c r="S223" s="190" t="str">
        <f>'Module 2'!$AD369</f>
        <v/>
      </c>
      <c r="T223" s="191" t="str">
        <f>'Module 2'!$AH369</f>
        <v/>
      </c>
      <c r="U223" s="191" t="str">
        <f>'Module 2'!$AI369</f>
        <v/>
      </c>
      <c r="Y223" s="578"/>
    </row>
    <row r="224" spans="16:34" ht="15" hidden="1" customHeight="1" x14ac:dyDescent="0.25">
      <c r="P224" s="666"/>
      <c r="Q224" s="192" t="str">
        <f>'Module 2'!$Y370</f>
        <v/>
      </c>
      <c r="R224" s="189" t="s">
        <v>49</v>
      </c>
      <c r="S224" s="190" t="str">
        <f>'Module 2'!$AD370</f>
        <v/>
      </c>
      <c r="T224" s="191" t="str">
        <f>'Module 2'!$AH370</f>
        <v/>
      </c>
      <c r="U224" s="191" t="str">
        <f>'Module 2'!$AI370</f>
        <v/>
      </c>
      <c r="Y224" s="578"/>
    </row>
    <row r="225" spans="16:25" ht="15" hidden="1" customHeight="1" x14ac:dyDescent="0.25">
      <c r="P225" s="666"/>
      <c r="Q225" s="192" t="str">
        <f>'Module 2'!$Y371</f>
        <v/>
      </c>
      <c r="R225" s="189" t="s">
        <v>49</v>
      </c>
      <c r="S225" s="190" t="str">
        <f>'Module 2'!$AD371</f>
        <v/>
      </c>
      <c r="T225" s="191" t="str">
        <f>'Module 2'!$AH371</f>
        <v/>
      </c>
      <c r="U225" s="191" t="str">
        <f>'Module 2'!$AI371</f>
        <v/>
      </c>
      <c r="Y225" s="578"/>
    </row>
    <row r="226" spans="16:25" ht="15" hidden="1" customHeight="1" x14ac:dyDescent="0.25">
      <c r="P226" s="666"/>
      <c r="Q226" s="192" t="str">
        <f>'Module 2'!$Y372</f>
        <v/>
      </c>
      <c r="R226" s="189" t="s">
        <v>49</v>
      </c>
      <c r="S226" s="190" t="str">
        <f>'Module 2'!$AD372</f>
        <v/>
      </c>
      <c r="T226" s="191" t="str">
        <f>'Module 2'!$AH372</f>
        <v/>
      </c>
      <c r="U226" s="191" t="str">
        <f>'Module 2'!$AI372</f>
        <v/>
      </c>
      <c r="Y226" s="578"/>
    </row>
    <row r="227" spans="16:25" ht="15" hidden="1" customHeight="1" x14ac:dyDescent="0.25">
      <c r="P227" s="666"/>
      <c r="Q227" s="192" t="str">
        <f>'Module 2'!$Y373</f>
        <v/>
      </c>
      <c r="R227" s="189" t="s">
        <v>49</v>
      </c>
      <c r="S227" s="190" t="str">
        <f>'Module 2'!$AD373</f>
        <v/>
      </c>
      <c r="T227" s="191" t="str">
        <f>'Module 2'!$AH373</f>
        <v/>
      </c>
      <c r="U227" s="191" t="str">
        <f>'Module 2'!$AI373</f>
        <v/>
      </c>
      <c r="Y227" s="578" t="s">
        <v>61</v>
      </c>
    </row>
    <row r="228" spans="16:25" ht="15" hidden="1" customHeight="1" x14ac:dyDescent="0.25">
      <c r="P228" s="666"/>
      <c r="Q228" s="192" t="str">
        <f>'Module 2'!$Y374</f>
        <v/>
      </c>
      <c r="R228" s="189" t="s">
        <v>49</v>
      </c>
      <c r="S228" s="190" t="str">
        <f>'Module 2'!$AD374</f>
        <v/>
      </c>
      <c r="T228" s="191" t="str">
        <f>'Module 2'!$AH374</f>
        <v/>
      </c>
      <c r="U228" s="191" t="str">
        <f>'Module 2'!$AI374</f>
        <v/>
      </c>
      <c r="Y228" s="578" t="s">
        <v>62</v>
      </c>
    </row>
    <row r="229" spans="16:25" ht="15" hidden="1" customHeight="1" x14ac:dyDescent="0.25">
      <c r="P229" s="666"/>
      <c r="Q229" s="192" t="str">
        <f>'Module 2'!$Y375</f>
        <v/>
      </c>
      <c r="R229" s="189" t="s">
        <v>49</v>
      </c>
      <c r="S229" s="190" t="str">
        <f>'Module 2'!$AD375</f>
        <v/>
      </c>
      <c r="T229" s="191" t="str">
        <f>'Module 2'!$AH375</f>
        <v/>
      </c>
      <c r="U229" s="191" t="str">
        <f>'Module 2'!$AI375</f>
        <v/>
      </c>
      <c r="Y229" s="578" t="s">
        <v>95</v>
      </c>
    </row>
    <row r="230" spans="16:25" ht="15" hidden="1" customHeight="1" x14ac:dyDescent="0.25">
      <c r="P230" s="667"/>
      <c r="Q230" s="192" t="str">
        <f>'Module 2'!$Y376</f>
        <v/>
      </c>
      <c r="R230" s="189" t="s">
        <v>49</v>
      </c>
      <c r="S230" s="190" t="str">
        <f>'Module 2'!$AD376</f>
        <v/>
      </c>
      <c r="T230" s="191" t="str">
        <f>'Module 2'!$AH376</f>
        <v/>
      </c>
      <c r="U230" s="191" t="str">
        <f>'Module 2'!$AI376</f>
        <v/>
      </c>
    </row>
    <row r="231" spans="16:25" ht="25.5" hidden="1" customHeight="1" x14ac:dyDescent="0.25">
      <c r="P231" s="665" t="str">
        <f>'Module 2'!$W$95</f>
        <v>Risks relevant to safeguard</v>
      </c>
      <c r="Q231" s="194" t="str">
        <f>'Module 2'!$X$95</f>
        <v>REDD+ actions from Module 1 (not all actions may have risks relevant to the safeguard)</v>
      </c>
      <c r="R231" s="882" t="str">
        <f>'Module 2'!$AC$95</f>
        <v>Risks</v>
      </c>
      <c r="S231" s="882"/>
      <c r="T231" s="33" t="str">
        <f>'Module 2'!$AH$96</f>
        <v>Probability</v>
      </c>
      <c r="U231" s="33" t="str">
        <f>'Module 2'!$AI$96</f>
        <v>Impact</v>
      </c>
    </row>
    <row r="232" spans="16:25" ht="15" hidden="1" customHeight="1" x14ac:dyDescent="0.25">
      <c r="P232" s="666"/>
      <c r="Q232" s="192" t="str">
        <f>'Module 2'!$Y379</f>
        <v/>
      </c>
      <c r="R232" s="189" t="s">
        <v>49</v>
      </c>
      <c r="S232" s="190" t="str">
        <f>'Module 2'!$AD379</f>
        <v/>
      </c>
      <c r="T232" s="191" t="str">
        <f>'Module 2'!$AH379</f>
        <v/>
      </c>
      <c r="U232" s="191" t="str">
        <f>'Module 2'!$AI379</f>
        <v/>
      </c>
    </row>
    <row r="233" spans="16:25" ht="15" hidden="1" customHeight="1" x14ac:dyDescent="0.25">
      <c r="P233" s="666"/>
      <c r="Q233" s="192" t="str">
        <f>'Module 2'!$Y380</f>
        <v/>
      </c>
      <c r="R233" s="189" t="s">
        <v>49</v>
      </c>
      <c r="S233" s="190" t="str">
        <f>'Module 2'!$AD380</f>
        <v/>
      </c>
      <c r="T233" s="191" t="str">
        <f>'Module 2'!$AH380</f>
        <v/>
      </c>
      <c r="U233" s="191" t="str">
        <f>'Module 2'!$AI380</f>
        <v/>
      </c>
    </row>
    <row r="234" spans="16:25" ht="15" hidden="1" customHeight="1" x14ac:dyDescent="0.25">
      <c r="P234" s="666"/>
      <c r="Q234" s="192" t="str">
        <f>'Module 2'!$Y381</f>
        <v/>
      </c>
      <c r="R234" s="189" t="s">
        <v>49</v>
      </c>
      <c r="S234" s="190" t="str">
        <f>'Module 2'!$AD381</f>
        <v/>
      </c>
      <c r="T234" s="191" t="str">
        <f>'Module 2'!$AH381</f>
        <v/>
      </c>
      <c r="U234" s="191" t="str">
        <f>'Module 2'!$AI381</f>
        <v/>
      </c>
    </row>
    <row r="235" spans="16:25" ht="15" hidden="1" customHeight="1" x14ac:dyDescent="0.25">
      <c r="P235" s="666"/>
      <c r="Q235" s="192" t="str">
        <f>'Module 2'!$Y382</f>
        <v/>
      </c>
      <c r="R235" s="189" t="s">
        <v>49</v>
      </c>
      <c r="S235" s="190" t="str">
        <f>'Module 2'!$AD382</f>
        <v/>
      </c>
      <c r="T235" s="191" t="str">
        <f>'Module 2'!$AH382</f>
        <v/>
      </c>
      <c r="U235" s="191" t="str">
        <f>'Module 2'!$AI382</f>
        <v/>
      </c>
    </row>
    <row r="236" spans="16:25" ht="15" hidden="1" customHeight="1" x14ac:dyDescent="0.25">
      <c r="P236" s="666"/>
      <c r="Q236" s="192" t="str">
        <f>'Module 2'!$Y383</f>
        <v/>
      </c>
      <c r="R236" s="189" t="s">
        <v>49</v>
      </c>
      <c r="S236" s="190" t="str">
        <f>'Module 2'!$AD383</f>
        <v/>
      </c>
      <c r="T236" s="191" t="str">
        <f>'Module 2'!$AH383</f>
        <v/>
      </c>
      <c r="U236" s="191" t="str">
        <f>'Module 2'!$AI383</f>
        <v/>
      </c>
    </row>
    <row r="237" spans="16:25" ht="15" hidden="1" customHeight="1" x14ac:dyDescent="0.25">
      <c r="P237" s="666"/>
      <c r="Q237" s="192" t="str">
        <f>'Module 2'!$Y384</f>
        <v/>
      </c>
      <c r="R237" s="189" t="s">
        <v>49</v>
      </c>
      <c r="S237" s="190" t="str">
        <f>'Module 2'!$AD384</f>
        <v/>
      </c>
      <c r="T237" s="191" t="str">
        <f>'Module 2'!$AH384</f>
        <v/>
      </c>
      <c r="U237" s="191" t="str">
        <f>'Module 2'!$AI384</f>
        <v/>
      </c>
    </row>
    <row r="238" spans="16:25" ht="15" hidden="1" customHeight="1" x14ac:dyDescent="0.25">
      <c r="P238" s="666"/>
      <c r="Q238" s="192" t="str">
        <f>'Module 2'!$Y385</f>
        <v/>
      </c>
      <c r="R238" s="189" t="s">
        <v>49</v>
      </c>
      <c r="S238" s="190" t="str">
        <f>'Module 2'!$AD385</f>
        <v/>
      </c>
      <c r="T238" s="191" t="str">
        <f>'Module 2'!$AH385</f>
        <v/>
      </c>
      <c r="U238" s="191" t="str">
        <f>'Module 2'!$AI385</f>
        <v/>
      </c>
    </row>
    <row r="239" spans="16:25" ht="15" hidden="1" customHeight="1" x14ac:dyDescent="0.25">
      <c r="P239" s="666"/>
      <c r="Q239" s="192" t="str">
        <f>'Module 2'!$Y386</f>
        <v/>
      </c>
      <c r="R239" s="189" t="s">
        <v>49</v>
      </c>
      <c r="S239" s="190" t="str">
        <f>'Module 2'!$AD386</f>
        <v/>
      </c>
      <c r="T239" s="191" t="str">
        <f>'Module 2'!$AH386</f>
        <v/>
      </c>
      <c r="U239" s="191" t="str">
        <f>'Module 2'!$AI386</f>
        <v/>
      </c>
    </row>
    <row r="240" spans="16:25" ht="15" hidden="1" customHeight="1" x14ac:dyDescent="0.25">
      <c r="P240" s="666"/>
      <c r="Q240" s="192" t="str">
        <f>'Module 2'!$Y387</f>
        <v/>
      </c>
      <c r="R240" s="189" t="s">
        <v>49</v>
      </c>
      <c r="S240" s="190" t="str">
        <f>'Module 2'!$AD387</f>
        <v/>
      </c>
      <c r="T240" s="191" t="str">
        <f>'Module 2'!$AH387</f>
        <v/>
      </c>
      <c r="U240" s="191" t="str">
        <f>'Module 2'!$AI387</f>
        <v/>
      </c>
    </row>
    <row r="241" spans="16:26" ht="15" hidden="1" customHeight="1" x14ac:dyDescent="0.25">
      <c r="P241" s="666"/>
      <c r="Q241" s="192" t="str">
        <f>'Module 2'!$Y388</f>
        <v/>
      </c>
      <c r="R241" s="189" t="s">
        <v>49</v>
      </c>
      <c r="S241" s="190" t="str">
        <f>'Module 2'!$AD388</f>
        <v/>
      </c>
      <c r="T241" s="191" t="str">
        <f>'Module 2'!$AH388</f>
        <v/>
      </c>
      <c r="U241" s="191" t="str">
        <f>'Module 2'!$AI388</f>
        <v/>
      </c>
    </row>
    <row r="242" spans="16:26" ht="15" hidden="1" customHeight="1" x14ac:dyDescent="0.25">
      <c r="P242" s="666"/>
      <c r="Q242" s="192" t="str">
        <f>'Module 2'!$Y389</f>
        <v/>
      </c>
      <c r="R242" s="189" t="s">
        <v>49</v>
      </c>
      <c r="S242" s="190" t="str">
        <f>'Module 2'!$AD389</f>
        <v/>
      </c>
      <c r="T242" s="191" t="str">
        <f>'Module 2'!$AH389</f>
        <v/>
      </c>
      <c r="U242" s="191" t="str">
        <f>'Module 2'!$AI389</f>
        <v/>
      </c>
    </row>
    <row r="243" spans="16:26" ht="15" hidden="1" customHeight="1" x14ac:dyDescent="0.25">
      <c r="P243" s="666"/>
      <c r="Q243" s="192" t="str">
        <f>'Module 2'!$Y390</f>
        <v/>
      </c>
      <c r="R243" s="189" t="s">
        <v>49</v>
      </c>
      <c r="S243" s="190" t="str">
        <f>'Module 2'!$AD390</f>
        <v/>
      </c>
      <c r="T243" s="191" t="str">
        <f>'Module 2'!$AH390</f>
        <v/>
      </c>
      <c r="U243" s="191" t="str">
        <f>'Module 2'!$AI390</f>
        <v/>
      </c>
    </row>
    <row r="244" spans="16:26" ht="15" hidden="1" customHeight="1" x14ac:dyDescent="0.25">
      <c r="P244" s="667"/>
      <c r="Q244" s="192" t="str">
        <f>'Module 2'!$Y391</f>
        <v/>
      </c>
      <c r="R244" s="189" t="s">
        <v>49</v>
      </c>
      <c r="S244" s="190" t="str">
        <f>'Module 2'!$AD391</f>
        <v/>
      </c>
      <c r="T244" s="191" t="str">
        <f>'Module 2'!$AH391</f>
        <v/>
      </c>
      <c r="U244" s="191" t="str">
        <f>'Module 2'!$AI391</f>
        <v/>
      </c>
    </row>
    <row r="245" spans="16:26" ht="15" hidden="1" customHeight="1" x14ac:dyDescent="0.25"/>
    <row r="246" spans="16:26" ht="15" hidden="1" customHeight="1" x14ac:dyDescent="0.25"/>
    <row r="247" spans="16:26" ht="15" hidden="1" customHeight="1" x14ac:dyDescent="0.25"/>
    <row r="248" spans="16:26" ht="15" hidden="1" customHeight="1" x14ac:dyDescent="0.25"/>
    <row r="249" spans="16:26" ht="75" hidden="1" customHeight="1" x14ac:dyDescent="0.25"/>
    <row r="250" spans="16:26" ht="15" hidden="1" customHeight="1" x14ac:dyDescent="0.25"/>
    <row r="251" spans="16:26" ht="15.75" hidden="1" customHeight="1" x14ac:dyDescent="0.25">
      <c r="P251" s="94" t="str">
        <f>IF(Z253=FALSE,Z251,"")</f>
        <v/>
      </c>
      <c r="Z251" s="54" t="str">
        <f>$Z$80</f>
        <v>Guiding questions with "Don't know" as chosen answer</v>
      </c>
    </row>
    <row r="252" spans="16:26" ht="0.95" hidden="1" customHeight="1" x14ac:dyDescent="0.25"/>
    <row r="253" spans="16:26" ht="30" hidden="1" customHeight="1" x14ac:dyDescent="0.25">
      <c r="P253" s="881" t="str">
        <f>'Module 2'!AL345</f>
        <v/>
      </c>
      <c r="Q253" s="881"/>
      <c r="R253" s="881"/>
      <c r="S253" s="881"/>
      <c r="T253" s="881"/>
      <c r="U253" s="881"/>
      <c r="Z253" s="54" t="b">
        <f>IF(P253="", TRUE, FALSE)</f>
        <v>1</v>
      </c>
    </row>
    <row r="254" spans="16:26" ht="30" hidden="1" customHeight="1" x14ac:dyDescent="0.25">
      <c r="P254" s="881" t="str">
        <f>'Module 2'!AL346</f>
        <v/>
      </c>
      <c r="Q254" s="881"/>
      <c r="R254" s="881"/>
      <c r="S254" s="881"/>
      <c r="T254" s="881"/>
      <c r="U254" s="881"/>
    </row>
    <row r="255" spans="16:26" ht="30" hidden="1" customHeight="1" x14ac:dyDescent="0.25">
      <c r="P255" s="881" t="str">
        <f>'Module 2'!AL347</f>
        <v/>
      </c>
      <c r="Q255" s="881"/>
      <c r="R255" s="881"/>
      <c r="S255" s="881"/>
      <c r="T255" s="881"/>
      <c r="U255" s="881"/>
    </row>
    <row r="256" spans="16:26" ht="30" hidden="1" customHeight="1" x14ac:dyDescent="0.25">
      <c r="P256" s="881" t="str">
        <f>'Module 2'!AL348</f>
        <v/>
      </c>
      <c r="Q256" s="881"/>
      <c r="R256" s="881"/>
      <c r="S256" s="881"/>
      <c r="T256" s="881"/>
      <c r="U256" s="881"/>
    </row>
    <row r="257" spans="16:34" ht="30" hidden="1" customHeight="1" x14ac:dyDescent="0.25">
      <c r="P257" s="881" t="str">
        <f>'Module 2'!AL349</f>
        <v/>
      </c>
      <c r="Q257" s="881"/>
      <c r="R257" s="881"/>
      <c r="S257" s="881"/>
      <c r="T257" s="881"/>
      <c r="U257" s="881"/>
    </row>
    <row r="258" spans="16:34" ht="30" hidden="1" customHeight="1" x14ac:dyDescent="0.25">
      <c r="P258" s="881" t="str">
        <f>'Module 2'!AL350</f>
        <v/>
      </c>
      <c r="Q258" s="881"/>
      <c r="R258" s="881"/>
      <c r="S258" s="881"/>
      <c r="T258" s="881"/>
      <c r="U258" s="881"/>
    </row>
    <row r="259" spans="16:34" ht="30" hidden="1" customHeight="1" x14ac:dyDescent="0.25">
      <c r="P259" s="881" t="str">
        <f>'Module 2'!AL351</f>
        <v/>
      </c>
      <c r="Q259" s="881"/>
      <c r="R259" s="881"/>
      <c r="S259" s="881"/>
      <c r="T259" s="881"/>
      <c r="U259" s="881"/>
    </row>
    <row r="260" spans="16:34" ht="30" hidden="1" customHeight="1" x14ac:dyDescent="0.25">
      <c r="P260" s="881" t="str">
        <f>'Module 2'!AL352</f>
        <v/>
      </c>
      <c r="Q260" s="881"/>
      <c r="R260" s="881"/>
      <c r="S260" s="881"/>
      <c r="T260" s="881"/>
      <c r="U260" s="881"/>
    </row>
    <row r="261" spans="16:34" ht="15" hidden="1" customHeight="1" x14ac:dyDescent="0.25">
      <c r="P261" s="278"/>
      <c r="Q261" s="278"/>
      <c r="R261" s="278"/>
      <c r="S261" s="278"/>
      <c r="T261" s="278"/>
      <c r="U261" s="278"/>
    </row>
    <row r="262" spans="16:34" ht="15" hidden="1" customHeight="1" x14ac:dyDescent="0.25">
      <c r="P262" s="278"/>
      <c r="Q262" s="278"/>
      <c r="R262" s="278"/>
      <c r="S262" s="278"/>
      <c r="T262" s="278"/>
      <c r="U262" s="278"/>
    </row>
    <row r="263" spans="16:34" ht="15" hidden="1" customHeight="1" x14ac:dyDescent="0.25">
      <c r="P263" s="278"/>
      <c r="Q263" s="278"/>
      <c r="R263" s="278"/>
      <c r="S263" s="278"/>
      <c r="T263" s="278"/>
      <c r="U263" s="278"/>
    </row>
    <row r="264" spans="16:34" ht="15" hidden="1" customHeight="1" x14ac:dyDescent="0.25">
      <c r="P264" s="278"/>
      <c r="Q264" s="278"/>
      <c r="R264" s="278"/>
      <c r="S264" s="278"/>
      <c r="T264" s="278"/>
      <c r="U264" s="278"/>
    </row>
    <row r="265" spans="16:34" ht="15" hidden="1" customHeight="1" x14ac:dyDescent="0.25">
      <c r="P265" s="278"/>
      <c r="Q265" s="278"/>
      <c r="R265" s="278"/>
      <c r="S265" s="278"/>
      <c r="T265" s="278"/>
      <c r="U265" s="278"/>
    </row>
    <row r="266" spans="16:34" ht="15" hidden="1" customHeight="1" x14ac:dyDescent="0.25"/>
    <row r="267" spans="16:34" ht="15" hidden="1" customHeight="1" x14ac:dyDescent="0.25"/>
    <row r="268" spans="16:34" ht="137.25" hidden="1" customHeight="1" x14ac:dyDescent="0.35">
      <c r="P268" s="799" t="str">
        <f>'Module 2'!$W$411</f>
        <v>Safeguard (e) - [REDD+] actions are consistent with the conservation of natural forests and biological diversity, ensuring that REDD+ actions are not used for the conversion of natural forests, but are instead used to incentivize the protection and conservation of natural forests and their ecosystem services, and to enhance other social and environmental benefits.</v>
      </c>
      <c r="Q268" s="799"/>
      <c r="R268" s="799"/>
      <c r="S268" s="799"/>
      <c r="T268" s="799"/>
      <c r="U268" s="799"/>
    </row>
    <row r="269" spans="16:34" ht="15" hidden="1" customHeight="1" x14ac:dyDescent="0.25">
      <c r="AA269" s="186"/>
      <c r="AB269" s="186"/>
      <c r="AC269" s="186"/>
      <c r="AD269" s="187"/>
      <c r="AE269" s="187"/>
      <c r="AF269" s="187"/>
      <c r="AG269" s="187"/>
      <c r="AH269" s="187"/>
    </row>
    <row r="270" spans="16:34" ht="15" hidden="1" customHeight="1" x14ac:dyDescent="0.25">
      <c r="AA270" s="186"/>
      <c r="AB270" s="186"/>
      <c r="AC270" s="186"/>
      <c r="AD270" s="187"/>
      <c r="AE270" s="187"/>
      <c r="AF270" s="187"/>
      <c r="AG270" s="187"/>
      <c r="AH270" s="187"/>
    </row>
    <row r="271" spans="16:34" ht="15.75" hidden="1" customHeight="1" x14ac:dyDescent="0.25">
      <c r="P271" s="94" t="str">
        <f>'Module 2'!$W$81</f>
        <v>Table 2:</v>
      </c>
      <c r="Q271" s="94" t="str">
        <f>CONCATENATE('Module 2'!$X$81," ",'Module 2'!$AA$18)</f>
        <v>Benefits and Risks relating to Safeguard (e) - Natural forest, biological diversity and enhancement of benefits.</v>
      </c>
      <c r="R271" s="92"/>
      <c r="S271" s="91"/>
    </row>
    <row r="272" spans="16:34" ht="15" hidden="1" customHeight="1" x14ac:dyDescent="0.25"/>
    <row r="273" spans="16:25" ht="25.5" hidden="1" customHeight="1" x14ac:dyDescent="0.25">
      <c r="Q273" s="193" t="str">
        <f>'Module 2'!$X$84</f>
        <v>REDD+ actions from Module 1 (not all actions may have benefits relevant to the safeguard)</v>
      </c>
      <c r="R273" s="882" t="str">
        <f>'Module 2'!$AC$84</f>
        <v>Benefits</v>
      </c>
      <c r="S273" s="882"/>
      <c r="T273" s="33" t="str">
        <f>'Module 2'!$AH$85</f>
        <v>Probability</v>
      </c>
      <c r="U273" s="33" t="str">
        <f>'Module 2'!$AI$85</f>
        <v>Impact</v>
      </c>
    </row>
    <row r="274" spans="16:25" ht="15" hidden="1" customHeight="1" x14ac:dyDescent="0.25">
      <c r="P274" s="666" t="str">
        <f>'Module 2'!$W$84</f>
        <v>Benefits relevant to safeguard</v>
      </c>
      <c r="Q274" s="192" t="str">
        <f>'Module 2'!$Y474</f>
        <v/>
      </c>
      <c r="R274" s="189" t="s">
        <v>49</v>
      </c>
      <c r="S274" s="190" t="str">
        <f>'Module 2'!$AD474</f>
        <v/>
      </c>
      <c r="T274" s="191" t="str">
        <f>'Module 2'!$AH474</f>
        <v/>
      </c>
      <c r="U274" s="191" t="str">
        <f>'Module 2'!$AI474</f>
        <v/>
      </c>
      <c r="X274" s="578"/>
    </row>
    <row r="275" spans="16:25" ht="15" hidden="1" customHeight="1" x14ac:dyDescent="0.25">
      <c r="P275" s="666"/>
      <c r="Q275" s="192" t="str">
        <f>'Module 2'!$Y475</f>
        <v/>
      </c>
      <c r="R275" s="189" t="s">
        <v>49</v>
      </c>
      <c r="S275" s="190" t="str">
        <f>'Module 2'!$AD475</f>
        <v/>
      </c>
      <c r="T275" s="191" t="str">
        <f>'Module 2'!$AH475</f>
        <v/>
      </c>
      <c r="U275" s="191" t="str">
        <f>'Module 2'!$AI475</f>
        <v/>
      </c>
      <c r="X275" s="578"/>
    </row>
    <row r="276" spans="16:25" ht="15" hidden="1" customHeight="1" x14ac:dyDescent="0.25">
      <c r="P276" s="666"/>
      <c r="Q276" s="192" t="str">
        <f>'Module 2'!$Y476</f>
        <v/>
      </c>
      <c r="R276" s="189" t="s">
        <v>49</v>
      </c>
      <c r="S276" s="190" t="str">
        <f>'Module 2'!$AD476</f>
        <v/>
      </c>
      <c r="T276" s="191" t="str">
        <f>'Module 2'!$AH476</f>
        <v/>
      </c>
      <c r="U276" s="191" t="str">
        <f>'Module 2'!$AI476</f>
        <v/>
      </c>
      <c r="X276" s="578"/>
    </row>
    <row r="277" spans="16:25" ht="15" hidden="1" customHeight="1" x14ac:dyDescent="0.25">
      <c r="P277" s="666"/>
      <c r="Q277" s="192" t="str">
        <f>'Module 2'!$Y477</f>
        <v/>
      </c>
      <c r="R277" s="189" t="s">
        <v>49</v>
      </c>
      <c r="S277" s="190" t="str">
        <f>'Module 2'!$AD477</f>
        <v/>
      </c>
      <c r="T277" s="191" t="str">
        <f>'Module 2'!$AH477</f>
        <v/>
      </c>
      <c r="U277" s="191" t="str">
        <f>'Module 2'!$AI477</f>
        <v/>
      </c>
      <c r="X277" s="578"/>
    </row>
    <row r="278" spans="16:25" ht="15" hidden="1" customHeight="1" x14ac:dyDescent="0.25">
      <c r="P278" s="666"/>
      <c r="Q278" s="192" t="str">
        <f>'Module 2'!$Y478</f>
        <v/>
      </c>
      <c r="R278" s="189" t="s">
        <v>49</v>
      </c>
      <c r="S278" s="190" t="str">
        <f>'Module 2'!$AD478</f>
        <v/>
      </c>
      <c r="T278" s="191" t="str">
        <f>'Module 2'!$AH478</f>
        <v/>
      </c>
      <c r="U278" s="191" t="str">
        <f>'Module 2'!$AI478</f>
        <v/>
      </c>
      <c r="X278" s="578"/>
    </row>
    <row r="279" spans="16:25" ht="15" hidden="1" customHeight="1" x14ac:dyDescent="0.25">
      <c r="P279" s="666"/>
      <c r="Q279" s="192" t="str">
        <f>'Module 2'!$Y479</f>
        <v/>
      </c>
      <c r="R279" s="189" t="s">
        <v>49</v>
      </c>
      <c r="S279" s="190" t="str">
        <f>'Module 2'!$AD479</f>
        <v/>
      </c>
      <c r="T279" s="191" t="str">
        <f>'Module 2'!$AH479</f>
        <v/>
      </c>
      <c r="U279" s="191" t="str">
        <f>'Module 2'!$AI479</f>
        <v/>
      </c>
      <c r="X279" s="578"/>
    </row>
    <row r="280" spans="16:25" ht="15" hidden="1" customHeight="1" x14ac:dyDescent="0.25">
      <c r="P280" s="666"/>
      <c r="Q280" s="192" t="str">
        <f>'Module 2'!$Y480</f>
        <v/>
      </c>
      <c r="R280" s="189" t="s">
        <v>49</v>
      </c>
      <c r="S280" s="190" t="str">
        <f>'Module 2'!$AD480</f>
        <v/>
      </c>
      <c r="T280" s="191" t="str">
        <f>'Module 2'!$AH480</f>
        <v/>
      </c>
      <c r="U280" s="191" t="str">
        <f>'Module 2'!$AI480</f>
        <v/>
      </c>
      <c r="Y280" s="578" t="s">
        <v>60</v>
      </c>
    </row>
    <row r="281" spans="16:25" ht="15" hidden="1" customHeight="1" x14ac:dyDescent="0.25">
      <c r="P281" s="666"/>
      <c r="Q281" s="192" t="str">
        <f>'Module 2'!$Y481</f>
        <v/>
      </c>
      <c r="R281" s="189" t="s">
        <v>49</v>
      </c>
      <c r="S281" s="190" t="str">
        <f>'Module 2'!$AD481</f>
        <v/>
      </c>
      <c r="T281" s="191" t="str">
        <f>'Module 2'!$AH481</f>
        <v/>
      </c>
      <c r="U281" s="191" t="str">
        <f>'Module 2'!$AI481</f>
        <v/>
      </c>
      <c r="Y281" s="578" t="s">
        <v>61</v>
      </c>
    </row>
    <row r="282" spans="16:25" ht="15" hidden="1" customHeight="1" x14ac:dyDescent="0.25">
      <c r="P282" s="666"/>
      <c r="Q282" s="192" t="str">
        <f>'Module 2'!$Y482</f>
        <v/>
      </c>
      <c r="R282" s="189" t="s">
        <v>49</v>
      </c>
      <c r="S282" s="190" t="str">
        <f>'Module 2'!$AD482</f>
        <v/>
      </c>
      <c r="T282" s="191" t="str">
        <f>'Module 2'!$AH482</f>
        <v/>
      </c>
      <c r="U282" s="191" t="str">
        <f>'Module 2'!$AI482</f>
        <v/>
      </c>
      <c r="Y282" s="578" t="s">
        <v>62</v>
      </c>
    </row>
    <row r="283" spans="16:25" ht="15" hidden="1" customHeight="1" x14ac:dyDescent="0.25">
      <c r="P283" s="666"/>
      <c r="Q283" s="192" t="str">
        <f>'Module 2'!$Y483</f>
        <v/>
      </c>
      <c r="R283" s="189" t="s">
        <v>49</v>
      </c>
      <c r="S283" s="190" t="str">
        <f>'Module 2'!$AD483</f>
        <v/>
      </c>
      <c r="T283" s="191" t="str">
        <f>'Module 2'!$AH483</f>
        <v/>
      </c>
      <c r="U283" s="191" t="str">
        <f>'Module 2'!$AI483</f>
        <v/>
      </c>
      <c r="Y283" s="578" t="s">
        <v>95</v>
      </c>
    </row>
    <row r="284" spans="16:25" ht="15" hidden="1" customHeight="1" x14ac:dyDescent="0.25">
      <c r="P284" s="666"/>
      <c r="Q284" s="192" t="str">
        <f>'Module 2'!$Y484</f>
        <v/>
      </c>
      <c r="R284" s="189" t="s">
        <v>49</v>
      </c>
      <c r="S284" s="190" t="str">
        <f>'Module 2'!$AD484</f>
        <v/>
      </c>
      <c r="T284" s="191" t="str">
        <f>'Module 2'!$AH484</f>
        <v/>
      </c>
      <c r="U284" s="191" t="str">
        <f>'Module 2'!$AI484</f>
        <v/>
      </c>
      <c r="Y284" s="578"/>
    </row>
    <row r="285" spans="16:25" ht="15" hidden="1" customHeight="1" x14ac:dyDescent="0.25">
      <c r="P285" s="666"/>
      <c r="Q285" s="192" t="str">
        <f>'Module 2'!$Y485</f>
        <v/>
      </c>
      <c r="R285" s="189" t="s">
        <v>49</v>
      </c>
      <c r="S285" s="190" t="str">
        <f>'Module 2'!$AD485</f>
        <v/>
      </c>
      <c r="T285" s="191" t="str">
        <f>'Module 2'!$AH485</f>
        <v/>
      </c>
      <c r="U285" s="191" t="str">
        <f>'Module 2'!$AI485</f>
        <v/>
      </c>
      <c r="Y285" s="578"/>
    </row>
    <row r="286" spans="16:25" ht="15" hidden="1" customHeight="1" x14ac:dyDescent="0.25">
      <c r="P286" s="666"/>
      <c r="Q286" s="192" t="str">
        <f>'Module 2'!$Y486</f>
        <v/>
      </c>
      <c r="R286" s="189" t="s">
        <v>49</v>
      </c>
      <c r="S286" s="190" t="str">
        <f>'Module 2'!$AD486</f>
        <v/>
      </c>
      <c r="T286" s="191" t="str">
        <f>'Module 2'!$AH486</f>
        <v/>
      </c>
      <c r="U286" s="191" t="str">
        <f>'Module 2'!$AI486</f>
        <v/>
      </c>
      <c r="Y286" s="578"/>
    </row>
    <row r="287" spans="16:25" ht="15" hidden="1" customHeight="1" x14ac:dyDescent="0.25">
      <c r="P287" s="666"/>
      <c r="Q287" s="192" t="str">
        <f>'Module 2'!$Y487</f>
        <v/>
      </c>
      <c r="R287" s="189" t="s">
        <v>49</v>
      </c>
      <c r="S287" s="190" t="str">
        <f>'Module 2'!$AD487</f>
        <v/>
      </c>
      <c r="T287" s="191" t="str">
        <f>'Module 2'!$AH487</f>
        <v/>
      </c>
      <c r="U287" s="191" t="str">
        <f>'Module 2'!$AI487</f>
        <v/>
      </c>
      <c r="Y287" s="578"/>
    </row>
    <row r="288" spans="16:25" ht="15" hidden="1" customHeight="1" x14ac:dyDescent="0.25">
      <c r="P288" s="667"/>
      <c r="Q288" s="192" t="str">
        <f>'Module 2'!$Y488</f>
        <v/>
      </c>
      <c r="R288" s="189" t="s">
        <v>49</v>
      </c>
      <c r="S288" s="190" t="str">
        <f>'Module 2'!$AD488</f>
        <v/>
      </c>
      <c r="T288" s="191" t="str">
        <f>'Module 2'!$AH488</f>
        <v/>
      </c>
      <c r="U288" s="191" t="str">
        <f>'Module 2'!$AI488</f>
        <v/>
      </c>
    </row>
    <row r="289" spans="16:21" ht="25.5" hidden="1" customHeight="1" x14ac:dyDescent="0.25">
      <c r="P289" s="665" t="str">
        <f>'Module 2'!$W$95</f>
        <v>Risks relevant to safeguard</v>
      </c>
      <c r="Q289" s="194" t="str">
        <f>'Module 2'!$X$95</f>
        <v>REDD+ actions from Module 1 (not all actions may have risks relevant to the safeguard)</v>
      </c>
      <c r="R289" s="882" t="str">
        <f>'Module 2'!$AC$95</f>
        <v>Risks</v>
      </c>
      <c r="S289" s="882"/>
      <c r="T289" s="33" t="str">
        <f>'Module 2'!$AH$96</f>
        <v>Probability</v>
      </c>
      <c r="U289" s="33" t="str">
        <f>'Module 2'!$AI$96</f>
        <v>Impact</v>
      </c>
    </row>
    <row r="290" spans="16:21" ht="15" hidden="1" customHeight="1" x14ac:dyDescent="0.25">
      <c r="P290" s="666"/>
      <c r="Q290" s="192" t="str">
        <f>'Module 2'!$Y491</f>
        <v/>
      </c>
      <c r="R290" s="189" t="s">
        <v>49</v>
      </c>
      <c r="S290" s="190" t="str">
        <f>'Module 2'!$AD491</f>
        <v/>
      </c>
      <c r="T290" s="191" t="str">
        <f>'Module 2'!$AH491</f>
        <v/>
      </c>
      <c r="U290" s="191" t="str">
        <f>'Module 2'!$AI491</f>
        <v/>
      </c>
    </row>
    <row r="291" spans="16:21" ht="15" hidden="1" customHeight="1" x14ac:dyDescent="0.25">
      <c r="P291" s="666"/>
      <c r="Q291" s="192" t="str">
        <f>'Module 2'!$Y492</f>
        <v/>
      </c>
      <c r="R291" s="189" t="s">
        <v>49</v>
      </c>
      <c r="S291" s="190" t="str">
        <f>'Module 2'!$AD492</f>
        <v/>
      </c>
      <c r="T291" s="191" t="str">
        <f>'Module 2'!$AH492</f>
        <v/>
      </c>
      <c r="U291" s="191" t="str">
        <f>'Module 2'!$AI492</f>
        <v/>
      </c>
    </row>
    <row r="292" spans="16:21" ht="15" hidden="1" customHeight="1" x14ac:dyDescent="0.25">
      <c r="P292" s="666"/>
      <c r="Q292" s="192" t="str">
        <f>'Module 2'!$Y493</f>
        <v/>
      </c>
      <c r="R292" s="189" t="s">
        <v>49</v>
      </c>
      <c r="S292" s="190" t="str">
        <f>'Module 2'!$AD493</f>
        <v/>
      </c>
      <c r="T292" s="191" t="str">
        <f>'Module 2'!$AH493</f>
        <v/>
      </c>
      <c r="U292" s="191" t="str">
        <f>'Module 2'!$AI493</f>
        <v/>
      </c>
    </row>
    <row r="293" spans="16:21" ht="15" hidden="1" customHeight="1" x14ac:dyDescent="0.25">
      <c r="P293" s="666"/>
      <c r="Q293" s="192" t="str">
        <f>'Module 2'!$Y494</f>
        <v/>
      </c>
      <c r="R293" s="189" t="s">
        <v>49</v>
      </c>
      <c r="S293" s="190" t="str">
        <f>'Module 2'!$AD494</f>
        <v/>
      </c>
      <c r="T293" s="191" t="str">
        <f>'Module 2'!$AH494</f>
        <v/>
      </c>
      <c r="U293" s="191" t="str">
        <f>'Module 2'!$AI494</f>
        <v/>
      </c>
    </row>
    <row r="294" spans="16:21" ht="15" hidden="1" customHeight="1" x14ac:dyDescent="0.25">
      <c r="P294" s="666"/>
      <c r="Q294" s="192" t="str">
        <f>'Module 2'!$Y495</f>
        <v/>
      </c>
      <c r="R294" s="189" t="s">
        <v>49</v>
      </c>
      <c r="S294" s="190" t="str">
        <f>'Module 2'!$AD495</f>
        <v/>
      </c>
      <c r="T294" s="191" t="str">
        <f>'Module 2'!$AH495</f>
        <v/>
      </c>
      <c r="U294" s="191" t="str">
        <f>'Module 2'!$AI495</f>
        <v/>
      </c>
    </row>
    <row r="295" spans="16:21" ht="15" hidden="1" customHeight="1" x14ac:dyDescent="0.25">
      <c r="P295" s="666"/>
      <c r="Q295" s="192" t="str">
        <f>'Module 2'!$Y496</f>
        <v/>
      </c>
      <c r="R295" s="189" t="s">
        <v>49</v>
      </c>
      <c r="S295" s="190" t="str">
        <f>'Module 2'!$AD496</f>
        <v/>
      </c>
      <c r="T295" s="191" t="str">
        <f>'Module 2'!$AH496</f>
        <v/>
      </c>
      <c r="U295" s="191" t="str">
        <f>'Module 2'!$AI496</f>
        <v/>
      </c>
    </row>
    <row r="296" spans="16:21" ht="15" hidden="1" customHeight="1" x14ac:dyDescent="0.25">
      <c r="P296" s="666"/>
      <c r="Q296" s="192" t="str">
        <f>'Module 2'!$Y497</f>
        <v/>
      </c>
      <c r="R296" s="189" t="s">
        <v>49</v>
      </c>
      <c r="S296" s="190" t="str">
        <f>'Module 2'!$AD497</f>
        <v/>
      </c>
      <c r="T296" s="191" t="str">
        <f>'Module 2'!$AH497</f>
        <v/>
      </c>
      <c r="U296" s="191" t="str">
        <f>'Module 2'!$AI497</f>
        <v/>
      </c>
    </row>
    <row r="297" spans="16:21" ht="15" hidden="1" customHeight="1" x14ac:dyDescent="0.25">
      <c r="P297" s="666"/>
      <c r="Q297" s="192" t="str">
        <f>'Module 2'!$Y498</f>
        <v/>
      </c>
      <c r="R297" s="189" t="s">
        <v>49</v>
      </c>
      <c r="S297" s="190" t="str">
        <f>'Module 2'!$AD498</f>
        <v/>
      </c>
      <c r="T297" s="191" t="str">
        <f>'Module 2'!$AH498</f>
        <v/>
      </c>
      <c r="U297" s="191" t="str">
        <f>'Module 2'!$AI498</f>
        <v/>
      </c>
    </row>
    <row r="298" spans="16:21" ht="15" hidden="1" customHeight="1" x14ac:dyDescent="0.25">
      <c r="P298" s="666"/>
      <c r="Q298" s="192" t="str">
        <f>'Module 2'!$Y499</f>
        <v/>
      </c>
      <c r="R298" s="189" t="s">
        <v>49</v>
      </c>
      <c r="S298" s="190" t="str">
        <f>'Module 2'!$AD499</f>
        <v/>
      </c>
      <c r="T298" s="191" t="str">
        <f>'Module 2'!$AH499</f>
        <v/>
      </c>
      <c r="U298" s="191" t="str">
        <f>'Module 2'!$AI499</f>
        <v/>
      </c>
    </row>
    <row r="299" spans="16:21" ht="15" hidden="1" customHeight="1" x14ac:dyDescent="0.25">
      <c r="P299" s="666"/>
      <c r="Q299" s="192" t="str">
        <f>'Module 2'!$Y500</f>
        <v/>
      </c>
      <c r="R299" s="189" t="s">
        <v>49</v>
      </c>
      <c r="S299" s="190" t="str">
        <f>'Module 2'!$AD500</f>
        <v/>
      </c>
      <c r="T299" s="191" t="str">
        <f>'Module 2'!$AH500</f>
        <v/>
      </c>
      <c r="U299" s="191" t="str">
        <f>'Module 2'!$AI500</f>
        <v/>
      </c>
    </row>
    <row r="300" spans="16:21" ht="15" hidden="1" customHeight="1" x14ac:dyDescent="0.25">
      <c r="P300" s="666"/>
      <c r="Q300" s="192" t="str">
        <f>'Module 2'!$Y501</f>
        <v/>
      </c>
      <c r="R300" s="189" t="s">
        <v>49</v>
      </c>
      <c r="S300" s="190" t="str">
        <f>'Module 2'!$AD501</f>
        <v/>
      </c>
      <c r="T300" s="191" t="str">
        <f>'Module 2'!$AH501</f>
        <v/>
      </c>
      <c r="U300" s="191" t="str">
        <f>'Module 2'!$AI501</f>
        <v/>
      </c>
    </row>
    <row r="301" spans="16:21" ht="15" hidden="1" customHeight="1" x14ac:dyDescent="0.25">
      <c r="P301" s="666"/>
      <c r="Q301" s="192" t="str">
        <f>'Module 2'!$Y502</f>
        <v/>
      </c>
      <c r="R301" s="189" t="s">
        <v>49</v>
      </c>
      <c r="S301" s="190" t="str">
        <f>'Module 2'!$AD502</f>
        <v/>
      </c>
      <c r="T301" s="191" t="str">
        <f>'Module 2'!$AH502</f>
        <v/>
      </c>
      <c r="U301" s="191" t="str">
        <f>'Module 2'!$AI502</f>
        <v/>
      </c>
    </row>
    <row r="302" spans="16:21" ht="15" hidden="1" customHeight="1" x14ac:dyDescent="0.25">
      <c r="P302" s="666"/>
      <c r="Q302" s="192" t="str">
        <f>'Module 2'!$Y503</f>
        <v/>
      </c>
      <c r="R302" s="189" t="s">
        <v>49</v>
      </c>
      <c r="S302" s="190" t="str">
        <f>'Module 2'!$AD503</f>
        <v/>
      </c>
      <c r="T302" s="191" t="str">
        <f>'Module 2'!$AH503</f>
        <v/>
      </c>
      <c r="U302" s="191" t="str">
        <f>'Module 2'!$AI503</f>
        <v/>
      </c>
    </row>
    <row r="303" spans="16:21" ht="15" hidden="1" customHeight="1" x14ac:dyDescent="0.25">
      <c r="P303" s="666"/>
      <c r="Q303" s="192" t="str">
        <f>'Module 2'!$Y504</f>
        <v/>
      </c>
      <c r="R303" s="189" t="s">
        <v>49</v>
      </c>
      <c r="S303" s="190" t="str">
        <f>'Module 2'!$AD504</f>
        <v/>
      </c>
      <c r="T303" s="191" t="str">
        <f>'Module 2'!$AH504</f>
        <v/>
      </c>
      <c r="U303" s="191" t="str">
        <f>'Module 2'!$AI504</f>
        <v/>
      </c>
    </row>
    <row r="304" spans="16:21" ht="15" hidden="1" customHeight="1" x14ac:dyDescent="0.25">
      <c r="P304" s="667"/>
      <c r="Q304" s="192" t="str">
        <f>'Module 2'!$Y505</f>
        <v/>
      </c>
      <c r="R304" s="189" t="s">
        <v>49</v>
      </c>
      <c r="S304" s="190" t="str">
        <f>'Module 2'!$AD505</f>
        <v/>
      </c>
      <c r="T304" s="191" t="str">
        <f>'Module 2'!$AH505</f>
        <v/>
      </c>
      <c r="U304" s="191" t="str">
        <f>'Module 2'!$AI505</f>
        <v/>
      </c>
    </row>
    <row r="305" spans="16:26" ht="15" hidden="1" customHeight="1" x14ac:dyDescent="0.25"/>
    <row r="306" spans="16:26" ht="15" hidden="1" customHeight="1" x14ac:dyDescent="0.25"/>
    <row r="307" spans="16:26" ht="15" hidden="1" customHeight="1" x14ac:dyDescent="0.25"/>
    <row r="308" spans="16:26" ht="15" hidden="1" customHeight="1" x14ac:dyDescent="0.25"/>
    <row r="309" spans="16:26" ht="15" hidden="1" customHeight="1" x14ac:dyDescent="0.25"/>
    <row r="310" spans="16:26" ht="15" hidden="1" customHeight="1" x14ac:dyDescent="0.25">
      <c r="Z310" s="54" t="str">
        <f>$Z$80</f>
        <v>Guiding questions with "Don't know" as chosen answer</v>
      </c>
    </row>
    <row r="311" spans="16:26" ht="15" hidden="1" customHeight="1" x14ac:dyDescent="0.25"/>
    <row r="312" spans="16:26" ht="22.5" hidden="1" customHeight="1" x14ac:dyDescent="0.25">
      <c r="P312" s="92" t="str">
        <f>IF(Z314=FALSE,Z310,"")</f>
        <v/>
      </c>
    </row>
    <row r="313" spans="16:26" ht="0.95" hidden="1" customHeight="1" x14ac:dyDescent="0.25">
      <c r="P313" s="881"/>
      <c r="Q313" s="881"/>
      <c r="R313" s="881"/>
      <c r="S313" s="881"/>
      <c r="T313" s="881"/>
      <c r="U313" s="881"/>
    </row>
    <row r="314" spans="16:26" ht="30" hidden="1" customHeight="1" x14ac:dyDescent="0.25">
      <c r="P314" s="881" t="str">
        <f>'Module 2'!AL435</f>
        <v/>
      </c>
      <c r="Q314" s="881"/>
      <c r="R314" s="881"/>
      <c r="S314" s="881"/>
      <c r="T314" s="881"/>
      <c r="U314" s="881"/>
      <c r="Z314" s="54" t="b">
        <f>IF(P314="", TRUE, FALSE)</f>
        <v>1</v>
      </c>
    </row>
    <row r="315" spans="16:26" ht="30" hidden="1" customHeight="1" x14ac:dyDescent="0.25">
      <c r="P315" s="881" t="str">
        <f>'Module 2'!AL436</f>
        <v/>
      </c>
      <c r="Q315" s="881"/>
      <c r="R315" s="881"/>
      <c r="S315" s="881"/>
      <c r="T315" s="881"/>
      <c r="U315" s="881"/>
    </row>
    <row r="316" spans="16:26" ht="30" hidden="1" customHeight="1" x14ac:dyDescent="0.25">
      <c r="P316" s="881" t="str">
        <f>'Module 2'!AL437</f>
        <v/>
      </c>
      <c r="Q316" s="881"/>
      <c r="R316" s="881"/>
      <c r="S316" s="881"/>
      <c r="T316" s="881"/>
      <c r="U316" s="881"/>
    </row>
    <row r="317" spans="16:26" ht="30" hidden="1" customHeight="1" x14ac:dyDescent="0.25">
      <c r="P317" s="881" t="str">
        <f>'Module 2'!AL438</f>
        <v/>
      </c>
      <c r="Q317" s="881"/>
      <c r="R317" s="881"/>
      <c r="S317" s="881"/>
      <c r="T317" s="881"/>
      <c r="U317" s="881"/>
    </row>
    <row r="318" spans="16:26" ht="30" hidden="1" customHeight="1" x14ac:dyDescent="0.25">
      <c r="P318" s="881" t="str">
        <f>'Module 2'!AL439</f>
        <v/>
      </c>
      <c r="Q318" s="881"/>
      <c r="R318" s="881"/>
      <c r="S318" s="881"/>
      <c r="T318" s="881"/>
      <c r="U318" s="881"/>
    </row>
    <row r="319" spans="16:26" ht="30" hidden="1" customHeight="1" x14ac:dyDescent="0.25">
      <c r="P319" s="881" t="str">
        <f>'Module 2'!AL440</f>
        <v/>
      </c>
      <c r="Q319" s="881"/>
      <c r="R319" s="881"/>
      <c r="S319" s="881"/>
      <c r="T319" s="881"/>
      <c r="U319" s="881"/>
    </row>
    <row r="320" spans="16:26" ht="30" hidden="1" customHeight="1" x14ac:dyDescent="0.25">
      <c r="P320" s="881" t="str">
        <f>'Module 2'!AL441</f>
        <v/>
      </c>
      <c r="Q320" s="881"/>
      <c r="R320" s="881"/>
      <c r="S320" s="881"/>
      <c r="T320" s="881"/>
      <c r="U320" s="881"/>
    </row>
    <row r="321" spans="16:21" ht="30" hidden="1" customHeight="1" x14ac:dyDescent="0.25">
      <c r="P321" s="881" t="str">
        <f>'Module 2'!AL442</f>
        <v/>
      </c>
      <c r="Q321" s="881"/>
      <c r="R321" s="881"/>
      <c r="S321" s="881"/>
      <c r="T321" s="881"/>
      <c r="U321" s="881"/>
    </row>
    <row r="322" spans="16:21" ht="30" hidden="1" customHeight="1" x14ac:dyDescent="0.25">
      <c r="P322" s="881" t="str">
        <f>'Module 2'!AL443</f>
        <v/>
      </c>
      <c r="Q322" s="881"/>
      <c r="R322" s="881"/>
      <c r="S322" s="881"/>
      <c r="T322" s="881"/>
      <c r="U322" s="881"/>
    </row>
    <row r="323" spans="16:21" ht="30" hidden="1" customHeight="1" x14ac:dyDescent="0.25">
      <c r="P323" s="881" t="str">
        <f>'Module 2'!AL444</f>
        <v/>
      </c>
      <c r="Q323" s="881"/>
      <c r="R323" s="881"/>
      <c r="S323" s="881"/>
      <c r="T323" s="881"/>
      <c r="U323" s="881"/>
    </row>
    <row r="324" spans="16:21" ht="30" hidden="1" customHeight="1" x14ac:dyDescent="0.25">
      <c r="P324" s="881" t="str">
        <f>'Module 2'!AL445</f>
        <v/>
      </c>
      <c r="Q324" s="881"/>
      <c r="R324" s="881"/>
      <c r="S324" s="881"/>
      <c r="T324" s="881"/>
      <c r="U324" s="881"/>
    </row>
    <row r="325" spans="16:21" ht="30" hidden="1" customHeight="1" x14ac:dyDescent="0.25">
      <c r="P325" s="881" t="str">
        <f>'Module 2'!AL446</f>
        <v/>
      </c>
      <c r="Q325" s="881"/>
      <c r="R325" s="881"/>
      <c r="S325" s="881"/>
      <c r="T325" s="881"/>
      <c r="U325" s="881"/>
    </row>
    <row r="326" spans="16:21" ht="30" hidden="1" customHeight="1" x14ac:dyDescent="0.25">
      <c r="P326" s="881" t="str">
        <f>'Module 2'!AL447</f>
        <v/>
      </c>
      <c r="Q326" s="881"/>
      <c r="R326" s="881"/>
      <c r="S326" s="881"/>
      <c r="T326" s="881"/>
      <c r="U326" s="881"/>
    </row>
    <row r="327" spans="16:21" ht="30" hidden="1" customHeight="1" x14ac:dyDescent="0.25">
      <c r="P327" s="881" t="str">
        <f>'Module 2'!AL448</f>
        <v/>
      </c>
      <c r="Q327" s="881"/>
      <c r="R327" s="881"/>
      <c r="S327" s="881"/>
      <c r="T327" s="881"/>
      <c r="U327" s="881"/>
    </row>
    <row r="328" spans="16:21" ht="30" hidden="1" customHeight="1" x14ac:dyDescent="0.25">
      <c r="P328" s="881" t="str">
        <f>'Module 2'!AL449</f>
        <v/>
      </c>
      <c r="Q328" s="881"/>
      <c r="R328" s="881"/>
      <c r="S328" s="881"/>
      <c r="T328" s="881"/>
      <c r="U328" s="881"/>
    </row>
    <row r="329" spans="16:21" ht="30" hidden="1" customHeight="1" x14ac:dyDescent="0.25">
      <c r="P329" s="881" t="str">
        <f>'Module 2'!AL450</f>
        <v/>
      </c>
      <c r="Q329" s="881"/>
      <c r="R329" s="881"/>
      <c r="S329" s="881"/>
      <c r="T329" s="881"/>
      <c r="U329" s="881"/>
    </row>
    <row r="330" spans="16:21" ht="30" hidden="1" customHeight="1" x14ac:dyDescent="0.25">
      <c r="P330" s="881" t="str">
        <f>'Module 2'!AL451</f>
        <v/>
      </c>
      <c r="Q330" s="881"/>
      <c r="R330" s="881"/>
      <c r="S330" s="881"/>
      <c r="T330" s="881"/>
      <c r="U330" s="881"/>
    </row>
    <row r="331" spans="16:21" ht="30" hidden="1" customHeight="1" x14ac:dyDescent="0.25">
      <c r="P331" s="881" t="str">
        <f>'Module 2'!AL452</f>
        <v/>
      </c>
      <c r="Q331" s="881"/>
      <c r="R331" s="881"/>
      <c r="S331" s="881"/>
      <c r="T331" s="881"/>
      <c r="U331" s="881"/>
    </row>
    <row r="332" spans="16:21" ht="30" hidden="1" customHeight="1" x14ac:dyDescent="0.25">
      <c r="P332" s="881" t="str">
        <f>'Module 2'!AL453</f>
        <v/>
      </c>
      <c r="Q332" s="881"/>
      <c r="R332" s="881"/>
      <c r="S332" s="881"/>
      <c r="T332" s="881"/>
      <c r="U332" s="881"/>
    </row>
    <row r="333" spans="16:21" ht="30" hidden="1" customHeight="1" x14ac:dyDescent="0.25">
      <c r="P333" s="881" t="str">
        <f>'Module 2'!AL454</f>
        <v/>
      </c>
      <c r="Q333" s="881"/>
      <c r="R333" s="881"/>
      <c r="S333" s="881"/>
      <c r="T333" s="881"/>
      <c r="U333" s="881"/>
    </row>
    <row r="334" spans="16:21" ht="30" hidden="1" customHeight="1" x14ac:dyDescent="0.25">
      <c r="P334" s="881" t="str">
        <f>'Module 2'!AL456</f>
        <v/>
      </c>
      <c r="Q334" s="881"/>
      <c r="R334" s="881"/>
      <c r="S334" s="881"/>
      <c r="T334" s="881"/>
      <c r="U334" s="881"/>
    </row>
    <row r="335" spans="16:21" ht="30" hidden="1" customHeight="1" x14ac:dyDescent="0.25">
      <c r="P335" s="881" t="str">
        <f>'Module 2'!AL457</f>
        <v/>
      </c>
      <c r="Q335" s="881"/>
      <c r="R335" s="881"/>
      <c r="S335" s="881"/>
      <c r="T335" s="881"/>
      <c r="U335" s="881"/>
    </row>
    <row r="336" spans="16:21" ht="30" hidden="1" customHeight="1" x14ac:dyDescent="0.25">
      <c r="P336" s="881" t="str">
        <f>'Module 2'!AL458</f>
        <v/>
      </c>
      <c r="Q336" s="881"/>
      <c r="R336" s="881"/>
      <c r="S336" s="881"/>
      <c r="T336" s="881"/>
      <c r="U336" s="881"/>
    </row>
    <row r="337" spans="16:34" ht="15" hidden="1" customHeight="1" x14ac:dyDescent="0.25">
      <c r="P337" s="881"/>
      <c r="Q337" s="881"/>
      <c r="R337" s="881"/>
      <c r="S337" s="881"/>
      <c r="T337" s="881"/>
      <c r="U337" s="881"/>
    </row>
    <row r="338" spans="16:34" ht="15" hidden="1" customHeight="1" x14ac:dyDescent="0.25">
      <c r="P338" s="881"/>
      <c r="Q338" s="881"/>
      <c r="R338" s="881"/>
      <c r="S338" s="881"/>
      <c r="T338" s="881"/>
      <c r="U338" s="881"/>
    </row>
    <row r="339" spans="16:34" ht="15" hidden="1" customHeight="1" x14ac:dyDescent="0.25">
      <c r="P339" s="881"/>
      <c r="Q339" s="881"/>
      <c r="R339" s="881"/>
      <c r="S339" s="881"/>
      <c r="T339" s="881"/>
      <c r="U339" s="881"/>
    </row>
    <row r="340" spans="16:34" ht="15" hidden="1" customHeight="1" x14ac:dyDescent="0.25">
      <c r="P340" s="881"/>
      <c r="Q340" s="881"/>
      <c r="R340" s="881"/>
      <c r="S340" s="881"/>
      <c r="T340" s="881"/>
      <c r="U340" s="881"/>
    </row>
    <row r="341" spans="16:34" ht="15" hidden="1" customHeight="1" x14ac:dyDescent="0.25">
      <c r="P341" s="881"/>
      <c r="Q341" s="881"/>
      <c r="R341" s="881"/>
      <c r="S341" s="881"/>
      <c r="T341" s="881"/>
      <c r="U341" s="881"/>
    </row>
    <row r="342" spans="16:34" ht="15" hidden="1" customHeight="1" x14ac:dyDescent="0.25">
      <c r="P342" s="881"/>
      <c r="Q342" s="881"/>
      <c r="R342" s="881"/>
      <c r="S342" s="881"/>
      <c r="T342" s="881"/>
      <c r="U342" s="881"/>
    </row>
    <row r="343" spans="16:34" ht="15" hidden="1" customHeight="1" x14ac:dyDescent="0.25">
      <c r="P343" s="881"/>
      <c r="Q343" s="881"/>
      <c r="R343" s="881"/>
      <c r="S343" s="881"/>
      <c r="T343" s="881"/>
      <c r="U343" s="881"/>
    </row>
    <row r="344" spans="16:34" ht="25.5" hidden="1" customHeight="1" x14ac:dyDescent="0.35">
      <c r="P344" s="799" t="str">
        <f>'Module 2'!$W$525</f>
        <v>Safeguard (f) - Actions to address the risks of reversals.</v>
      </c>
      <c r="Q344" s="799"/>
      <c r="R344" s="799"/>
      <c r="S344" s="799"/>
      <c r="T344" s="799"/>
      <c r="U344" s="799"/>
    </row>
    <row r="345" spans="16:34" ht="15" hidden="1" customHeight="1" x14ac:dyDescent="0.25">
      <c r="AA345" s="186"/>
      <c r="AB345" s="186"/>
      <c r="AC345" s="186"/>
      <c r="AD345" s="187"/>
      <c r="AE345" s="187"/>
      <c r="AF345" s="187"/>
      <c r="AG345" s="187"/>
      <c r="AH345" s="187"/>
    </row>
    <row r="346" spans="16:34" ht="15" hidden="1" customHeight="1" x14ac:dyDescent="0.25">
      <c r="AA346" s="186"/>
      <c r="AB346" s="186"/>
      <c r="AC346" s="186"/>
      <c r="AD346" s="187"/>
      <c r="AE346" s="187"/>
      <c r="AF346" s="187"/>
      <c r="AG346" s="187"/>
      <c r="AH346" s="187"/>
    </row>
    <row r="347" spans="16:34" ht="15.75" hidden="1" customHeight="1" x14ac:dyDescent="0.25">
      <c r="P347" s="94" t="str">
        <f>'Module 2'!$W$81</f>
        <v>Table 2:</v>
      </c>
      <c r="Q347" s="94" t="str">
        <f>CONCATENATE("Risks relating to"," ",'Module 2'!$AA$19)</f>
        <v>Risks relating to Safeguard (f) - Address risk of reversals.</v>
      </c>
      <c r="R347" s="92"/>
      <c r="S347" s="91"/>
    </row>
    <row r="348" spans="16:34" ht="15" hidden="1" customHeight="1" x14ac:dyDescent="0.25"/>
    <row r="349" spans="16:34" ht="25.5" hidden="1" customHeight="1" x14ac:dyDescent="0.25">
      <c r="P349" s="665" t="str">
        <f>'Module 2'!$W$95</f>
        <v>Risks relevant to safeguard</v>
      </c>
      <c r="Q349" s="194" t="str">
        <f>'Module 2'!$X$95</f>
        <v>REDD+ actions from Module 1 (not all actions may have risks relevant to the safeguard)</v>
      </c>
      <c r="R349" s="882" t="str">
        <f>'Module 2'!$AC$95</f>
        <v>Risks</v>
      </c>
      <c r="S349" s="882"/>
      <c r="T349" s="33" t="str">
        <f>'Module 2'!$AH$96</f>
        <v>Probability</v>
      </c>
      <c r="U349" s="33" t="str">
        <f>'Module 2'!$AI$96</f>
        <v>Impact</v>
      </c>
    </row>
    <row r="350" spans="16:34" ht="15" hidden="1" customHeight="1" x14ac:dyDescent="0.25">
      <c r="P350" s="666"/>
      <c r="Q350" s="192" t="str">
        <f>'Module 2'!$Y573</f>
        <v/>
      </c>
      <c r="R350" s="189" t="s">
        <v>49</v>
      </c>
      <c r="S350" s="190" t="str">
        <f>'Module 2'!$AD573</f>
        <v/>
      </c>
      <c r="T350" s="191" t="str">
        <f>'Module 2'!$AH573</f>
        <v/>
      </c>
      <c r="U350" s="191" t="str">
        <f>'Module 2'!$AI573</f>
        <v/>
      </c>
    </row>
    <row r="351" spans="16:34" ht="15" hidden="1" customHeight="1" x14ac:dyDescent="0.25">
      <c r="P351" s="666"/>
      <c r="Q351" s="192" t="str">
        <f>'Module 2'!$Y574</f>
        <v/>
      </c>
      <c r="R351" s="189" t="s">
        <v>49</v>
      </c>
      <c r="S351" s="190" t="str">
        <f>'Module 2'!$AD574</f>
        <v/>
      </c>
      <c r="T351" s="191" t="str">
        <f>'Module 2'!$AH574</f>
        <v/>
      </c>
      <c r="U351" s="191" t="str">
        <f>'Module 2'!$AI574</f>
        <v/>
      </c>
    </row>
    <row r="352" spans="16:34" ht="15" hidden="1" customHeight="1" x14ac:dyDescent="0.25">
      <c r="P352" s="666"/>
      <c r="Q352" s="192" t="str">
        <f>'Module 2'!$Y575</f>
        <v/>
      </c>
      <c r="R352" s="189" t="s">
        <v>49</v>
      </c>
      <c r="S352" s="190" t="str">
        <f>'Module 2'!$AD575</f>
        <v/>
      </c>
      <c r="T352" s="191" t="str">
        <f>'Module 2'!$AH575</f>
        <v/>
      </c>
      <c r="U352" s="191" t="str">
        <f>'Module 2'!$AI575</f>
        <v/>
      </c>
    </row>
    <row r="353" spans="1:38" ht="15" hidden="1" customHeight="1" x14ac:dyDescent="0.25">
      <c r="P353" s="666"/>
      <c r="Q353" s="192" t="str">
        <f>'Module 2'!$Y576</f>
        <v/>
      </c>
      <c r="R353" s="189" t="s">
        <v>49</v>
      </c>
      <c r="S353" s="190" t="str">
        <f>'Module 2'!$AD576</f>
        <v/>
      </c>
      <c r="T353" s="191" t="str">
        <f>'Module 2'!$AH576</f>
        <v/>
      </c>
      <c r="U353" s="191" t="str">
        <f>'Module 2'!$AI576</f>
        <v/>
      </c>
    </row>
    <row r="354" spans="1:38" ht="15" hidden="1" customHeight="1" x14ac:dyDescent="0.25">
      <c r="P354" s="666"/>
      <c r="Q354" s="192" t="str">
        <f>'Module 2'!$Y577</f>
        <v/>
      </c>
      <c r="R354" s="189" t="s">
        <v>49</v>
      </c>
      <c r="S354" s="190" t="str">
        <f>'Module 2'!$AD577</f>
        <v/>
      </c>
      <c r="T354" s="191" t="str">
        <f>'Module 2'!$AH577</f>
        <v/>
      </c>
      <c r="U354" s="191" t="str">
        <f>'Module 2'!$AI577</f>
        <v/>
      </c>
    </row>
    <row r="355" spans="1:38" ht="15" hidden="1" customHeight="1" x14ac:dyDescent="0.25">
      <c r="P355" s="666"/>
      <c r="Q355" s="192" t="str">
        <f>'Module 2'!$Y578</f>
        <v/>
      </c>
      <c r="R355" s="189" t="s">
        <v>49</v>
      </c>
      <c r="S355" s="190" t="str">
        <f>'Module 2'!$AD578</f>
        <v/>
      </c>
      <c r="T355" s="191" t="str">
        <f>'Module 2'!$AH578</f>
        <v/>
      </c>
      <c r="U355" s="191" t="str">
        <f>'Module 2'!$AI578</f>
        <v/>
      </c>
    </row>
    <row r="356" spans="1:38" ht="15" hidden="1" customHeight="1" x14ac:dyDescent="0.25">
      <c r="P356" s="666"/>
      <c r="Q356" s="192" t="str">
        <f>'Module 2'!$Y579</f>
        <v/>
      </c>
      <c r="R356" s="189" t="s">
        <v>49</v>
      </c>
      <c r="S356" s="190" t="str">
        <f>'Module 2'!$AD579</f>
        <v/>
      </c>
      <c r="T356" s="191" t="str">
        <f>'Module 2'!$AH579</f>
        <v/>
      </c>
      <c r="U356" s="191" t="str">
        <f>'Module 2'!$AI579</f>
        <v/>
      </c>
    </row>
    <row r="357" spans="1:38" ht="15" hidden="1" customHeight="1" x14ac:dyDescent="0.25">
      <c r="P357" s="666"/>
      <c r="Q357" s="192" t="str">
        <f>'Module 2'!$Y580</f>
        <v/>
      </c>
      <c r="R357" s="189" t="s">
        <v>49</v>
      </c>
      <c r="S357" s="190" t="str">
        <f>'Module 2'!$AD580</f>
        <v/>
      </c>
      <c r="T357" s="191" t="str">
        <f>'Module 2'!$AH580</f>
        <v/>
      </c>
      <c r="U357" s="191" t="str">
        <f>'Module 2'!$AI580</f>
        <v/>
      </c>
    </row>
    <row r="358" spans="1:38" ht="15" hidden="1" customHeight="1" x14ac:dyDescent="0.25">
      <c r="P358" s="666"/>
      <c r="Q358" s="192" t="str">
        <f>'Module 2'!$Y581</f>
        <v/>
      </c>
      <c r="R358" s="189" t="s">
        <v>49</v>
      </c>
      <c r="S358" s="190" t="str">
        <f>'Module 2'!$AD581</f>
        <v/>
      </c>
      <c r="T358" s="191" t="str">
        <f>'Module 2'!$AH581</f>
        <v/>
      </c>
      <c r="U358" s="191" t="str">
        <f>'Module 2'!$AI581</f>
        <v/>
      </c>
    </row>
    <row r="359" spans="1:38" ht="15" hidden="1" customHeight="1" x14ac:dyDescent="0.25">
      <c r="P359" s="666"/>
      <c r="Q359" s="192" t="str">
        <f>'Module 2'!$Y582</f>
        <v/>
      </c>
      <c r="R359" s="189" t="s">
        <v>49</v>
      </c>
      <c r="S359" s="190" t="str">
        <f>'Module 2'!$AD582</f>
        <v/>
      </c>
      <c r="T359" s="191" t="str">
        <f>'Module 2'!$AH582</f>
        <v/>
      </c>
      <c r="U359" s="191" t="str">
        <f>'Module 2'!$AI582</f>
        <v/>
      </c>
    </row>
    <row r="360" spans="1:38" ht="15" hidden="1" customHeight="1" x14ac:dyDescent="0.25"/>
    <row r="361" spans="1:38" ht="15" hidden="1" customHeight="1" x14ac:dyDescent="0.25"/>
    <row r="362" spans="1:38" ht="15" hidden="1" customHeight="1" x14ac:dyDescent="0.25"/>
    <row r="363" spans="1:38" ht="15" hidden="1" customHeight="1" x14ac:dyDescent="0.25"/>
    <row r="364" spans="1:38" ht="75" hidden="1" customHeight="1" x14ac:dyDescent="0.25"/>
    <row r="365" spans="1:38" ht="15" hidden="1" customHeight="1" x14ac:dyDescent="0.25"/>
    <row r="366" spans="1:38" s="16" customFormat="1" ht="30" hidden="1" customHeight="1" x14ac:dyDescent="0.25">
      <c r="A366" s="340"/>
      <c r="D366" s="340"/>
      <c r="E366" s="340"/>
      <c r="N366" s="340"/>
      <c r="O366" s="340"/>
      <c r="P366" s="283" t="str">
        <f>IF(Z368=FALSE,Z366,"")</f>
        <v/>
      </c>
      <c r="V366" s="340"/>
      <c r="W366" s="340"/>
      <c r="X366" s="340"/>
      <c r="Y366" s="340"/>
      <c r="Z366" s="55" t="str">
        <f>$Z$80</f>
        <v>Guiding questions with "Don't know" as chosen answer</v>
      </c>
      <c r="AI366" s="340"/>
      <c r="AJ366" s="340"/>
      <c r="AL366" s="340"/>
    </row>
    <row r="367" spans="1:38" ht="0.95" hidden="1" customHeight="1" x14ac:dyDescent="0.25"/>
    <row r="368" spans="1:38" ht="15" hidden="1" customHeight="1" x14ac:dyDescent="0.25">
      <c r="P368" s="881" t="str">
        <f>'Module 2'!AL546</f>
        <v/>
      </c>
      <c r="Q368" s="881"/>
      <c r="R368" s="881"/>
      <c r="S368" s="881"/>
      <c r="T368" s="881"/>
      <c r="U368" s="881"/>
      <c r="Z368" s="54" t="b">
        <f>IF(P368="", TRUE, FALSE)</f>
        <v>1</v>
      </c>
    </row>
    <row r="369" spans="16:34" ht="15" hidden="1" customHeight="1" x14ac:dyDescent="0.25">
      <c r="P369" s="881" t="str">
        <f>'Module 2'!AL547</f>
        <v/>
      </c>
      <c r="Q369" s="881"/>
      <c r="R369" s="881"/>
      <c r="S369" s="881"/>
      <c r="T369" s="881"/>
      <c r="U369" s="881"/>
    </row>
    <row r="370" spans="16:34" ht="15" hidden="1" customHeight="1" x14ac:dyDescent="0.25">
      <c r="P370" s="881" t="str">
        <f>'Module 2'!AL548</f>
        <v/>
      </c>
      <c r="Q370" s="881"/>
      <c r="R370" s="881"/>
      <c r="S370" s="881"/>
      <c r="T370" s="881"/>
      <c r="U370" s="881"/>
    </row>
    <row r="371" spans="16:34" ht="15" hidden="1" customHeight="1" x14ac:dyDescent="0.25">
      <c r="P371" s="881" t="str">
        <f>'Module 2'!AL549</f>
        <v/>
      </c>
      <c r="Q371" s="881"/>
      <c r="R371" s="881"/>
      <c r="S371" s="881"/>
      <c r="T371" s="881"/>
      <c r="U371" s="881"/>
    </row>
    <row r="372" spans="16:34" ht="15" hidden="1" customHeight="1" x14ac:dyDescent="0.25">
      <c r="P372" s="881" t="str">
        <f>'Module 2'!AL550</f>
        <v/>
      </c>
      <c r="Q372" s="881"/>
      <c r="R372" s="881"/>
      <c r="S372" s="881"/>
      <c r="T372" s="881"/>
      <c r="U372" s="881"/>
    </row>
    <row r="373" spans="16:34" ht="15" hidden="1" customHeight="1" x14ac:dyDescent="0.25">
      <c r="P373" s="881" t="str">
        <f>'Module 2'!AL551</f>
        <v/>
      </c>
      <c r="Q373" s="881"/>
      <c r="R373" s="881"/>
      <c r="S373" s="881"/>
      <c r="T373" s="881"/>
      <c r="U373" s="881"/>
    </row>
    <row r="374" spans="16:34" ht="15" hidden="1" customHeight="1" x14ac:dyDescent="0.25"/>
    <row r="375" spans="16:34" ht="15" hidden="1" customHeight="1" x14ac:dyDescent="0.25"/>
    <row r="376" spans="16:34" ht="15" hidden="1" customHeight="1" x14ac:dyDescent="0.25"/>
    <row r="377" spans="16:34" ht="15" hidden="1" customHeight="1" x14ac:dyDescent="0.25"/>
    <row r="378" spans="16:34" ht="15" hidden="1" customHeight="1" x14ac:dyDescent="0.25"/>
    <row r="379" spans="16:34" ht="15" hidden="1" customHeight="1" x14ac:dyDescent="0.25"/>
    <row r="380" spans="16:34" ht="15" hidden="1" customHeight="1" x14ac:dyDescent="0.25"/>
    <row r="381" spans="16:34" ht="25.5" hidden="1" customHeight="1" x14ac:dyDescent="0.35">
      <c r="P381" s="799" t="str">
        <f>'Module 2'!$W$602</f>
        <v>Safeguard (g) - Actions to reduce displacement of emissions.</v>
      </c>
      <c r="Q381" s="799"/>
      <c r="R381" s="799"/>
      <c r="S381" s="799"/>
      <c r="T381" s="799"/>
      <c r="U381" s="799"/>
    </row>
    <row r="382" spans="16:34" ht="15" hidden="1" customHeight="1" x14ac:dyDescent="0.25">
      <c r="AA382" s="186"/>
      <c r="AB382" s="186"/>
      <c r="AC382" s="186"/>
      <c r="AD382" s="187"/>
      <c r="AE382" s="187"/>
      <c r="AF382" s="187"/>
      <c r="AG382" s="187"/>
      <c r="AH382" s="187"/>
    </row>
    <row r="383" spans="16:34" ht="15" hidden="1" customHeight="1" x14ac:dyDescent="0.25">
      <c r="AA383" s="186"/>
      <c r="AB383" s="186"/>
      <c r="AC383" s="186"/>
      <c r="AD383" s="187"/>
      <c r="AE383" s="187"/>
      <c r="AF383" s="187"/>
      <c r="AG383" s="187"/>
      <c r="AH383" s="187"/>
    </row>
    <row r="384" spans="16:34" ht="15.75" hidden="1" customHeight="1" x14ac:dyDescent="0.25">
      <c r="P384" s="94" t="str">
        <f>'Module 2'!$W$81</f>
        <v>Table 2:</v>
      </c>
      <c r="Q384" s="94" t="str">
        <f>CONCATENATE("Risks relating to"," ",'Module 2'!$AA$20)</f>
        <v>Risks relating to Safeguard (g) - Reduce displacement of emissions.</v>
      </c>
      <c r="R384" s="92"/>
      <c r="S384" s="91"/>
    </row>
    <row r="385" spans="16:21" ht="15" hidden="1" customHeight="1" x14ac:dyDescent="0.25"/>
    <row r="386" spans="16:21" ht="25.5" hidden="1" customHeight="1" x14ac:dyDescent="0.25">
      <c r="P386" s="665" t="str">
        <f>'Module 2'!$W$95</f>
        <v>Risks relevant to safeguard</v>
      </c>
      <c r="Q386" s="194" t="str">
        <f>'Module 2'!$X$95</f>
        <v>REDD+ actions from Module 1 (not all actions may have risks relevant to the safeguard)</v>
      </c>
      <c r="R386" s="882" t="str">
        <f>'Module 2'!$AC$95</f>
        <v>Risks</v>
      </c>
      <c r="S386" s="882"/>
      <c r="T386" s="33" t="str">
        <f>'Module 2'!$AH$96</f>
        <v>Probability</v>
      </c>
      <c r="U386" s="33" t="str">
        <f>'Module 2'!$AI$96</f>
        <v>Impact</v>
      </c>
    </row>
    <row r="387" spans="16:21" ht="15" hidden="1" customHeight="1" x14ac:dyDescent="0.25">
      <c r="P387" s="666"/>
      <c r="Q387" s="192" t="str">
        <f>'Module 2'!$Y653</f>
        <v/>
      </c>
      <c r="R387" s="189" t="s">
        <v>49</v>
      </c>
      <c r="S387" s="190" t="str">
        <f>'Module 2'!$AD653</f>
        <v/>
      </c>
      <c r="T387" s="191" t="str">
        <f>'Module 2'!$AH653</f>
        <v/>
      </c>
      <c r="U387" s="191" t="str">
        <f>'Module 2'!$AI653</f>
        <v/>
      </c>
    </row>
    <row r="388" spans="16:21" ht="15" hidden="1" customHeight="1" x14ac:dyDescent="0.25">
      <c r="P388" s="666"/>
      <c r="Q388" s="192" t="str">
        <f>'Module 2'!$Y654</f>
        <v/>
      </c>
      <c r="R388" s="189" t="s">
        <v>49</v>
      </c>
      <c r="S388" s="190" t="str">
        <f>'Module 2'!$AD654</f>
        <v/>
      </c>
      <c r="T388" s="191" t="str">
        <f>'Module 2'!$AH654</f>
        <v/>
      </c>
      <c r="U388" s="191" t="str">
        <f>'Module 2'!$AI654</f>
        <v/>
      </c>
    </row>
    <row r="389" spans="16:21" ht="15" hidden="1" customHeight="1" x14ac:dyDescent="0.25">
      <c r="P389" s="666"/>
      <c r="Q389" s="192" t="str">
        <f>'Module 2'!$Y655</f>
        <v/>
      </c>
      <c r="R389" s="189" t="s">
        <v>49</v>
      </c>
      <c r="S389" s="190" t="str">
        <f>'Module 2'!$AD655</f>
        <v/>
      </c>
      <c r="T389" s="191" t="str">
        <f>'Module 2'!$AH655</f>
        <v/>
      </c>
      <c r="U389" s="191" t="str">
        <f>'Module 2'!$AI655</f>
        <v/>
      </c>
    </row>
    <row r="390" spans="16:21" ht="15" hidden="1" customHeight="1" x14ac:dyDescent="0.25">
      <c r="P390" s="666"/>
      <c r="Q390" s="192" t="str">
        <f>'Module 2'!$Y656</f>
        <v/>
      </c>
      <c r="R390" s="189" t="s">
        <v>49</v>
      </c>
      <c r="S390" s="190" t="str">
        <f>'Module 2'!$AD656</f>
        <v/>
      </c>
      <c r="T390" s="191" t="str">
        <f>'Module 2'!$AH656</f>
        <v/>
      </c>
      <c r="U390" s="191" t="str">
        <f>'Module 2'!$AI656</f>
        <v/>
      </c>
    </row>
    <row r="391" spans="16:21" ht="15" hidden="1" customHeight="1" x14ac:dyDescent="0.25">
      <c r="P391" s="666"/>
      <c r="Q391" s="192" t="str">
        <f>'Module 2'!$Y657</f>
        <v/>
      </c>
      <c r="R391" s="189" t="s">
        <v>49</v>
      </c>
      <c r="S391" s="190" t="str">
        <f>'Module 2'!$AD657</f>
        <v/>
      </c>
      <c r="T391" s="191" t="str">
        <f>'Module 2'!$AH657</f>
        <v/>
      </c>
      <c r="U391" s="191" t="str">
        <f>'Module 2'!$AI657</f>
        <v/>
      </c>
    </row>
    <row r="392" spans="16:21" ht="15" hidden="1" customHeight="1" x14ac:dyDescent="0.25">
      <c r="P392" s="666"/>
      <c r="Q392" s="192" t="str">
        <f>'Module 2'!$Y658</f>
        <v/>
      </c>
      <c r="R392" s="189" t="s">
        <v>49</v>
      </c>
      <c r="S392" s="190" t="str">
        <f>'Module 2'!$AD658</f>
        <v/>
      </c>
      <c r="T392" s="191" t="str">
        <f>'Module 2'!$AH658</f>
        <v/>
      </c>
      <c r="U392" s="191" t="str">
        <f>'Module 2'!$AI658</f>
        <v/>
      </c>
    </row>
    <row r="393" spans="16:21" ht="15" hidden="1" customHeight="1" x14ac:dyDescent="0.25">
      <c r="P393" s="666"/>
      <c r="Q393" s="192" t="str">
        <f>'Module 2'!$Y659</f>
        <v/>
      </c>
      <c r="R393" s="189" t="s">
        <v>49</v>
      </c>
      <c r="S393" s="190" t="str">
        <f>'Module 2'!$AD659</f>
        <v/>
      </c>
      <c r="T393" s="191" t="str">
        <f>'Module 2'!$AH659</f>
        <v/>
      </c>
      <c r="U393" s="191" t="str">
        <f>'Module 2'!$AI659</f>
        <v/>
      </c>
    </row>
    <row r="394" spans="16:21" ht="15" hidden="1" customHeight="1" x14ac:dyDescent="0.25">
      <c r="P394" s="666"/>
      <c r="Q394" s="192" t="str">
        <f>'Module 2'!$Y660</f>
        <v/>
      </c>
      <c r="R394" s="189" t="s">
        <v>49</v>
      </c>
      <c r="S394" s="190" t="str">
        <f>'Module 2'!$AD660</f>
        <v/>
      </c>
      <c r="T394" s="191" t="str">
        <f>'Module 2'!$AH660</f>
        <v/>
      </c>
      <c r="U394" s="191" t="str">
        <f>'Module 2'!$AI660</f>
        <v/>
      </c>
    </row>
    <row r="395" spans="16:21" ht="15" hidden="1" customHeight="1" x14ac:dyDescent="0.25">
      <c r="P395" s="666"/>
      <c r="Q395" s="192" t="str">
        <f>'Module 2'!$Y661</f>
        <v/>
      </c>
      <c r="R395" s="189" t="s">
        <v>49</v>
      </c>
      <c r="S395" s="190" t="str">
        <f>'Module 2'!$AD661</f>
        <v/>
      </c>
      <c r="T395" s="191" t="str">
        <f>'Module 2'!$AH661</f>
        <v/>
      </c>
      <c r="U395" s="191" t="str">
        <f>'Module 2'!$AI661</f>
        <v/>
      </c>
    </row>
    <row r="396" spans="16:21" ht="15" hidden="1" customHeight="1" x14ac:dyDescent="0.25">
      <c r="P396" s="666"/>
      <c r="Q396" s="192" t="str">
        <f>'Module 2'!$Y662</f>
        <v/>
      </c>
      <c r="R396" s="189" t="s">
        <v>49</v>
      </c>
      <c r="S396" s="190" t="str">
        <f>'Module 2'!$AD662</f>
        <v/>
      </c>
      <c r="T396" s="191" t="str">
        <f>'Module 2'!$AH662</f>
        <v/>
      </c>
      <c r="U396" s="191" t="str">
        <f>'Module 2'!$AI662</f>
        <v/>
      </c>
    </row>
    <row r="397" spans="16:21" ht="15" hidden="1" customHeight="1" x14ac:dyDescent="0.25">
      <c r="P397" s="666"/>
      <c r="Q397" s="192" t="str">
        <f>'Module 2'!$Y663</f>
        <v/>
      </c>
      <c r="R397" s="189" t="s">
        <v>49</v>
      </c>
      <c r="S397" s="190" t="str">
        <f>'Module 2'!$AD663</f>
        <v/>
      </c>
      <c r="T397" s="191" t="str">
        <f>'Module 2'!$AH663</f>
        <v/>
      </c>
      <c r="U397" s="191" t="str">
        <f>'Module 2'!$AI663</f>
        <v/>
      </c>
    </row>
    <row r="398" spans="16:21" ht="15" hidden="1" customHeight="1" x14ac:dyDescent="0.25">
      <c r="P398" s="667"/>
      <c r="Q398" s="192" t="str">
        <f>'Module 2'!$Y664</f>
        <v/>
      </c>
      <c r="R398" s="189" t="s">
        <v>49</v>
      </c>
      <c r="S398" s="190" t="str">
        <f>'Module 2'!$AD664</f>
        <v/>
      </c>
      <c r="T398" s="191" t="str">
        <f>'Module 2'!$AH664</f>
        <v/>
      </c>
      <c r="U398" s="191" t="str">
        <f>'Module 2'!$AI664</f>
        <v/>
      </c>
    </row>
    <row r="399" spans="16:21" ht="15" hidden="1" customHeight="1" x14ac:dyDescent="0.25"/>
    <row r="400" spans="16:21" ht="15" hidden="1" customHeight="1" x14ac:dyDescent="0.25"/>
    <row r="401" spans="16:26" ht="15" hidden="1" customHeight="1" x14ac:dyDescent="0.25"/>
    <row r="402" spans="16:26" ht="15" hidden="1" customHeight="1" x14ac:dyDescent="0.25"/>
    <row r="403" spans="16:26" ht="75" hidden="1" customHeight="1" x14ac:dyDescent="0.25">
      <c r="Z403" s="52"/>
    </row>
    <row r="404" spans="16:26" ht="15" hidden="1" customHeight="1" x14ac:dyDescent="0.25"/>
    <row r="405" spans="16:26" ht="15.75" hidden="1" customHeight="1" x14ac:dyDescent="0.25">
      <c r="P405" s="94" t="str">
        <f>IF(Z407=FALSE,Z405,"")</f>
        <v/>
      </c>
      <c r="Z405" s="54" t="str">
        <f>$Z$80</f>
        <v>Guiding questions with "Don't know" as chosen answer</v>
      </c>
    </row>
    <row r="406" spans="16:26" ht="0.95" hidden="1" customHeight="1" x14ac:dyDescent="0.25"/>
    <row r="407" spans="16:26" ht="30" hidden="1" customHeight="1" x14ac:dyDescent="0.25">
      <c r="P407" s="881" t="str">
        <f>'Module 2'!AL625</f>
        <v/>
      </c>
      <c r="Q407" s="881"/>
      <c r="R407" s="881"/>
      <c r="S407" s="881"/>
      <c r="T407" s="881"/>
      <c r="U407" s="881"/>
      <c r="Z407" s="54" t="b">
        <f>IF(P407="", TRUE, FALSE)</f>
        <v>1</v>
      </c>
    </row>
    <row r="408" spans="16:26" ht="30" hidden="1" customHeight="1" x14ac:dyDescent="0.25">
      <c r="P408" s="881" t="str">
        <f>'Module 2'!AL626</f>
        <v/>
      </c>
      <c r="Q408" s="881"/>
      <c r="R408" s="881"/>
      <c r="S408" s="881"/>
      <c r="T408" s="881"/>
      <c r="U408" s="881"/>
    </row>
    <row r="409" spans="16:26" ht="30" hidden="1" customHeight="1" x14ac:dyDescent="0.25">
      <c r="P409" s="881" t="str">
        <f>'Module 2'!AL627</f>
        <v/>
      </c>
      <c r="Q409" s="881"/>
      <c r="R409" s="881"/>
      <c r="S409" s="881"/>
      <c r="T409" s="881"/>
      <c r="U409" s="881"/>
    </row>
    <row r="410" spans="16:26" ht="30" hidden="1" customHeight="1" x14ac:dyDescent="0.25">
      <c r="P410" s="881" t="str">
        <f>'Module 2'!AL628</f>
        <v/>
      </c>
      <c r="Q410" s="881"/>
      <c r="R410" s="881"/>
      <c r="S410" s="881"/>
      <c r="T410" s="881"/>
      <c r="U410" s="881"/>
    </row>
    <row r="411" spans="16:26" ht="30" hidden="1" customHeight="1" x14ac:dyDescent="0.25">
      <c r="P411" s="881" t="str">
        <f>'Module 2'!AL629</f>
        <v/>
      </c>
      <c r="Q411" s="881"/>
      <c r="R411" s="881"/>
      <c r="S411" s="881"/>
      <c r="T411" s="881"/>
      <c r="U411" s="881"/>
    </row>
    <row r="412" spans="16:26" ht="30" hidden="1" customHeight="1" x14ac:dyDescent="0.25">
      <c r="P412" s="881" t="str">
        <f>'Module 2'!AL630</f>
        <v/>
      </c>
      <c r="Q412" s="881"/>
      <c r="R412" s="881"/>
      <c r="S412" s="881"/>
      <c r="T412" s="881"/>
      <c r="U412" s="881"/>
    </row>
    <row r="413" spans="16:26" ht="30" hidden="1" customHeight="1" x14ac:dyDescent="0.25">
      <c r="P413" s="881" t="str">
        <f>'Module 2'!AL631</f>
        <v/>
      </c>
      <c r="Q413" s="881"/>
      <c r="R413" s="881"/>
      <c r="S413" s="881"/>
      <c r="T413" s="881"/>
      <c r="U413" s="881"/>
    </row>
    <row r="414" spans="16:26" ht="15" hidden="1" customHeight="1" x14ac:dyDescent="0.25">
      <c r="P414" s="881"/>
      <c r="Q414" s="881"/>
      <c r="R414" s="881"/>
      <c r="S414" s="881"/>
      <c r="T414" s="881"/>
      <c r="U414" s="881"/>
    </row>
    <row r="415" spans="16:26" ht="15" hidden="1" customHeight="1" x14ac:dyDescent="0.25">
      <c r="P415" s="278"/>
      <c r="Q415" s="278"/>
      <c r="R415" s="278"/>
      <c r="S415" s="278"/>
      <c r="T415" s="278"/>
      <c r="U415" s="278"/>
    </row>
    <row r="416" spans="16:26" ht="15" hidden="1" customHeight="1" x14ac:dyDescent="0.25">
      <c r="P416" s="278"/>
      <c r="Q416" s="278"/>
      <c r="R416" s="278"/>
      <c r="S416" s="278"/>
      <c r="T416" s="278"/>
      <c r="U416" s="278"/>
    </row>
    <row r="417" spans="16:37" ht="15" hidden="1" customHeight="1" x14ac:dyDescent="0.25">
      <c r="P417" s="278"/>
      <c r="Q417" s="278"/>
      <c r="R417" s="278"/>
      <c r="S417" s="278"/>
      <c r="T417" s="278"/>
      <c r="U417" s="278"/>
    </row>
    <row r="418" spans="16:37" ht="15" hidden="1" customHeight="1" x14ac:dyDescent="0.25">
      <c r="P418" s="278"/>
      <c r="Q418" s="278"/>
      <c r="R418" s="278"/>
      <c r="S418" s="278"/>
      <c r="T418" s="278"/>
      <c r="U418" s="278"/>
    </row>
    <row r="419" spans="16:37" ht="15" hidden="1" customHeight="1" x14ac:dyDescent="0.25">
      <c r="P419" s="278"/>
      <c r="Q419" s="278"/>
      <c r="R419" s="278"/>
      <c r="S419" s="278"/>
      <c r="T419" s="278"/>
      <c r="U419" s="278"/>
    </row>
    <row r="420" spans="16:37" ht="15" hidden="1" customHeight="1" x14ac:dyDescent="0.25"/>
    <row r="421" spans="16:37" ht="15" hidden="1" customHeight="1" x14ac:dyDescent="0.25">
      <c r="S421" t="s">
        <v>152</v>
      </c>
    </row>
    <row r="422" spans="16:37" ht="15" hidden="1" customHeight="1" x14ac:dyDescent="0.25"/>
    <row r="423" spans="16:37" ht="15" hidden="1" customHeight="1" x14ac:dyDescent="0.25"/>
    <row r="424" spans="16:37" ht="15.75" hidden="1" customHeight="1" x14ac:dyDescent="0.25">
      <c r="P424" s="8"/>
    </row>
    <row r="425" spans="16:37" ht="15" hidden="1" customHeight="1" x14ac:dyDescent="0.25"/>
    <row r="426" spans="16:37" ht="15" hidden="1" customHeight="1" x14ac:dyDescent="0.25"/>
    <row r="427" spans="16:37" ht="15" hidden="1" customHeight="1" x14ac:dyDescent="0.25"/>
    <row r="428" spans="16:37" ht="25.5" hidden="1" customHeight="1" x14ac:dyDescent="0.35">
      <c r="P428" s="16"/>
      <c r="Q428" s="16"/>
      <c r="R428" s="16"/>
      <c r="S428" s="16"/>
      <c r="T428" s="16"/>
      <c r="U428" s="16"/>
      <c r="AA428" s="9" t="str">
        <f>Overview!$B$1</f>
        <v>Benefits and Risks Tool (BeRT) v2:</v>
      </c>
      <c r="AB428" s="9"/>
      <c r="AC428" s="9"/>
      <c r="AK428" s="9" t="str">
        <f>Overview!$B$1</f>
        <v>Benefits and Risks Tool (BeRT) v2:</v>
      </c>
    </row>
    <row r="429" spans="16:37" ht="30" hidden="1" customHeight="1" x14ac:dyDescent="0.35">
      <c r="P429" s="16"/>
      <c r="Q429" s="16"/>
      <c r="R429" s="16"/>
      <c r="S429" s="16"/>
      <c r="T429" s="16"/>
      <c r="U429" s="16"/>
      <c r="AA429" s="301" t="str">
        <f>Overview!$B$2</f>
        <v>Supporting countries to address and respect the Cancun safeguards</v>
      </c>
      <c r="AB429" s="9"/>
      <c r="AC429" s="9"/>
      <c r="AK429" s="301" t="str">
        <f>Overview!$B$2</f>
        <v>Supporting countries to address and respect the Cancun safeguards</v>
      </c>
    </row>
    <row r="430" spans="16:37" ht="25.5" hidden="1" customHeight="1" x14ac:dyDescent="0.35">
      <c r="P430" s="16"/>
      <c r="Q430" s="16"/>
      <c r="R430" s="16"/>
      <c r="S430" s="16"/>
      <c r="T430" s="16"/>
      <c r="U430" s="16"/>
      <c r="AA430" s="9" t="str">
        <f>$F$13</f>
        <v>Output Tables</v>
      </c>
      <c r="AB430" s="9"/>
      <c r="AC430" s="9"/>
      <c r="AK430" s="9" t="str">
        <f>$F$13</f>
        <v>Output Tables</v>
      </c>
    </row>
    <row r="431" spans="16:37" ht="15" hidden="1" customHeight="1" x14ac:dyDescent="0.25"/>
    <row r="432" spans="16:37" ht="25.5" hidden="1" customHeight="1" x14ac:dyDescent="0.35">
      <c r="P432" s="16"/>
      <c r="Q432" s="16"/>
      <c r="R432" s="16"/>
      <c r="S432" s="16"/>
      <c r="T432" s="16"/>
      <c r="U432" s="16"/>
      <c r="AA432" s="880" t="str">
        <f>Overview!$C$17</f>
        <v>Module 3 - Identifying relevant policies, laws and regulations</v>
      </c>
      <c r="AB432" s="880"/>
      <c r="AC432" s="880"/>
      <c r="AD432" s="880"/>
      <c r="AE432" s="880"/>
      <c r="AF432" s="880"/>
      <c r="AG432" s="880"/>
      <c r="AH432" s="880"/>
    </row>
    <row r="433" spans="16:36" ht="15" hidden="1" customHeight="1" x14ac:dyDescent="0.35">
      <c r="P433" s="16"/>
      <c r="Q433" s="16"/>
      <c r="R433" s="16"/>
      <c r="S433" s="16"/>
      <c r="T433" s="16"/>
      <c r="U433" s="16"/>
      <c r="AA433" s="10"/>
      <c r="AB433" s="10"/>
      <c r="AC433" s="10"/>
    </row>
    <row r="434" spans="16:36" ht="45" hidden="1" customHeight="1" x14ac:dyDescent="0.35">
      <c r="P434" s="16"/>
      <c r="Q434" s="16"/>
      <c r="R434" s="16"/>
      <c r="S434" s="16"/>
      <c r="T434" s="16"/>
      <c r="U434" s="16"/>
      <c r="AA434" s="799" t="str">
        <f>'Module 3'!$O$30</f>
        <v>Safeguard (a) - [REDD+] actions complement or are consistent with the objectives of national forest programmes and relevant international conventions and agreements.</v>
      </c>
      <c r="AB434" s="799"/>
      <c r="AC434" s="799"/>
      <c r="AD434" s="799"/>
      <c r="AE434" s="799"/>
      <c r="AF434" s="799"/>
      <c r="AG434" s="799"/>
      <c r="AH434" s="799"/>
    </row>
    <row r="435" spans="16:36" ht="15" hidden="1" customHeight="1" x14ac:dyDescent="0.25">
      <c r="P435" s="16"/>
      <c r="Q435" s="16"/>
      <c r="R435" s="16"/>
      <c r="S435" s="16"/>
      <c r="T435" s="16"/>
      <c r="U435" s="16"/>
    </row>
    <row r="436" spans="16:36" ht="0.95" hidden="1" customHeight="1" x14ac:dyDescent="0.25">
      <c r="P436" s="16"/>
      <c r="Q436" s="16"/>
      <c r="R436" s="16"/>
      <c r="S436" s="16"/>
      <c r="T436" s="16"/>
      <c r="U436" s="16"/>
    </row>
    <row r="437" spans="16:36" ht="15.75" hidden="1" customHeight="1" x14ac:dyDescent="0.25">
      <c r="AA437" s="196" t="str">
        <f>'Module 3'!$C$62</f>
        <v>Table 3:  Relevant PLR related to Safeguard (a) - Consistency with national objectives and international agreements.</v>
      </c>
      <c r="AC437" s="195"/>
      <c r="AD437" s="195"/>
      <c r="AE437" s="195"/>
      <c r="AF437" s="195"/>
      <c r="AG437" s="195"/>
      <c r="AH437" s="195"/>
    </row>
    <row r="438" spans="16:36" ht="15" hidden="1" customHeight="1" x14ac:dyDescent="0.25"/>
    <row r="439" spans="16:36" ht="24" hidden="1" customHeight="1" x14ac:dyDescent="0.25">
      <c r="AA439" s="220" t="str">
        <f>'Module 3'!$O$68</f>
        <v>Benefits</v>
      </c>
      <c r="AB439" s="33" t="str">
        <f>'Module 3'!$P$66</f>
        <v>Description</v>
      </c>
      <c r="AC439" s="33" t="str">
        <f>'Module 3'!$Q$66</f>
        <v>Qty.</v>
      </c>
      <c r="AD439" s="33" t="str">
        <f>'Module 3'!$R$66</f>
        <v>PLRs relevant to this benefit</v>
      </c>
      <c r="AE439" s="33" t="str">
        <f>'Module 3'!$S$66</f>
        <v>How does this PLR cover this benefit?</v>
      </c>
      <c r="AF439" s="33" t="str">
        <f>'Module 3'!$T$66</f>
        <v>How effectively the PLR is being implemented?</v>
      </c>
      <c r="AG439" s="33" t="str">
        <f>'Module 3'!$U$66</f>
        <v>Conflicting PLRs?</v>
      </c>
      <c r="AH439" s="33" t="str">
        <f>'Module 3'!$V$66</f>
        <v>Identified Gaps</v>
      </c>
    </row>
    <row r="440" spans="16:36" ht="15" hidden="1" customHeight="1" x14ac:dyDescent="0.25">
      <c r="AA440" s="221"/>
      <c r="AB440" s="99" t="str">
        <f>'Module 3'!P68</f>
        <v/>
      </c>
      <c r="AC440" s="99" t="str">
        <f>'Module 3'!Q68</f>
        <v/>
      </c>
      <c r="AD440" s="99" t="str">
        <f>'Module 3'!R68</f>
        <v/>
      </c>
      <c r="AE440" s="99" t="str">
        <f>'Module 3'!S68</f>
        <v/>
      </c>
      <c r="AF440" s="99" t="str">
        <f>'Module 3'!T68</f>
        <v/>
      </c>
      <c r="AG440" s="99" t="str">
        <f>'Module 3'!U68</f>
        <v/>
      </c>
      <c r="AH440" s="99" t="str">
        <f>'Module 3'!V68</f>
        <v/>
      </c>
      <c r="AJ440" s="54" t="s">
        <v>74</v>
      </c>
    </row>
    <row r="441" spans="16:36" ht="15" hidden="1" customHeight="1" x14ac:dyDescent="0.25">
      <c r="AA441" s="221"/>
      <c r="AB441" s="99" t="str">
        <f>'Module 3'!P69</f>
        <v/>
      </c>
      <c r="AC441" s="99" t="str">
        <f>'Module 3'!Q69</f>
        <v/>
      </c>
      <c r="AD441" s="99" t="str">
        <f>'Module 3'!R69</f>
        <v/>
      </c>
      <c r="AE441" s="99" t="str">
        <f>'Module 3'!S69</f>
        <v/>
      </c>
      <c r="AF441" s="99" t="str">
        <f>'Module 3'!T69</f>
        <v/>
      </c>
      <c r="AG441" s="99" t="str">
        <f>'Module 3'!U69</f>
        <v/>
      </c>
      <c r="AH441" s="99" t="str">
        <f>'Module 3'!V69</f>
        <v/>
      </c>
      <c r="AJ441" s="54" t="s">
        <v>75</v>
      </c>
    </row>
    <row r="442" spans="16:36" ht="15" hidden="1" customHeight="1" x14ac:dyDescent="0.25">
      <c r="AA442" s="221"/>
      <c r="AB442" s="99" t="str">
        <f>'Module 3'!P70</f>
        <v/>
      </c>
      <c r="AC442" s="99" t="str">
        <f>'Module 3'!Q70</f>
        <v/>
      </c>
      <c r="AD442" s="99" t="str">
        <f>'Module 3'!R70</f>
        <v/>
      </c>
      <c r="AE442" s="99" t="str">
        <f>'Module 3'!S70</f>
        <v/>
      </c>
      <c r="AF442" s="99" t="str">
        <f>'Module 3'!T70</f>
        <v/>
      </c>
      <c r="AG442" s="99" t="str">
        <f>'Module 3'!U70</f>
        <v/>
      </c>
      <c r="AH442" s="99" t="str">
        <f>'Module 3'!V70</f>
        <v/>
      </c>
      <c r="AJ442" s="54" t="s">
        <v>76</v>
      </c>
    </row>
    <row r="443" spans="16:36" ht="15" hidden="1" customHeight="1" x14ac:dyDescent="0.25">
      <c r="AA443" s="221"/>
      <c r="AB443" s="99" t="str">
        <f>'Module 3'!P71</f>
        <v/>
      </c>
      <c r="AC443" s="99" t="str">
        <f>'Module 3'!Q71</f>
        <v/>
      </c>
      <c r="AD443" s="99" t="str">
        <f>'Module 3'!R71</f>
        <v/>
      </c>
      <c r="AE443" s="99" t="str">
        <f>'Module 3'!S71</f>
        <v/>
      </c>
      <c r="AF443" s="99" t="str">
        <f>'Module 3'!T71</f>
        <v/>
      </c>
      <c r="AG443" s="99" t="str">
        <f>'Module 3'!U71</f>
        <v/>
      </c>
      <c r="AH443" s="99" t="str">
        <f>'Module 3'!V71</f>
        <v/>
      </c>
      <c r="AJ443" s="54" t="s">
        <v>77</v>
      </c>
    </row>
    <row r="444" spans="16:36" ht="15" hidden="1" customHeight="1" x14ac:dyDescent="0.25">
      <c r="AA444" s="221"/>
      <c r="AB444" s="99" t="str">
        <f>'Module 3'!P72</f>
        <v/>
      </c>
      <c r="AC444" s="99" t="str">
        <f>'Module 3'!Q72</f>
        <v/>
      </c>
      <c r="AD444" s="99" t="str">
        <f>'Module 3'!R72</f>
        <v/>
      </c>
      <c r="AE444" s="99" t="str">
        <f>'Module 3'!S72</f>
        <v/>
      </c>
      <c r="AF444" s="99" t="str">
        <f>'Module 3'!T72</f>
        <v/>
      </c>
      <c r="AG444" s="99" t="str">
        <f>'Module 3'!U72</f>
        <v/>
      </c>
      <c r="AH444" s="99" t="str">
        <f>'Module 3'!V72</f>
        <v/>
      </c>
      <c r="AJ444" s="54" t="s">
        <v>78</v>
      </c>
    </row>
    <row r="445" spans="16:36" ht="15" hidden="1" customHeight="1" x14ac:dyDescent="0.25">
      <c r="AA445" s="221"/>
      <c r="AB445" s="99" t="str">
        <f>'Module 3'!P73</f>
        <v/>
      </c>
      <c r="AC445" s="99" t="str">
        <f>'Module 3'!Q73</f>
        <v/>
      </c>
      <c r="AD445" s="99" t="str">
        <f>'Module 3'!R73</f>
        <v/>
      </c>
      <c r="AE445" s="99" t="str">
        <f>'Module 3'!S73</f>
        <v/>
      </c>
      <c r="AF445" s="99" t="str">
        <f>'Module 3'!T73</f>
        <v/>
      </c>
      <c r="AG445" s="99" t="str">
        <f>'Module 3'!U73</f>
        <v/>
      </c>
      <c r="AH445" s="99" t="str">
        <f>'Module 3'!V73</f>
        <v/>
      </c>
      <c r="AJ445" s="54" t="s">
        <v>79</v>
      </c>
    </row>
    <row r="446" spans="16:36" ht="15" hidden="1" customHeight="1" x14ac:dyDescent="0.25">
      <c r="AA446" s="221"/>
      <c r="AB446" s="99" t="str">
        <f>'Module 3'!P74</f>
        <v/>
      </c>
      <c r="AC446" s="99" t="str">
        <f>'Module 3'!Q74</f>
        <v/>
      </c>
      <c r="AD446" s="99" t="str">
        <f>'Module 3'!R74</f>
        <v/>
      </c>
      <c r="AE446" s="99" t="str">
        <f>'Module 3'!S74</f>
        <v/>
      </c>
      <c r="AF446" s="99" t="str">
        <f>'Module 3'!T74</f>
        <v/>
      </c>
      <c r="AG446" s="99" t="str">
        <f>'Module 3'!U74</f>
        <v/>
      </c>
      <c r="AH446" s="99" t="str">
        <f>'Module 3'!V74</f>
        <v/>
      </c>
      <c r="AJ446" s="54" t="s">
        <v>79</v>
      </c>
    </row>
    <row r="447" spans="16:36" ht="15" hidden="1" customHeight="1" x14ac:dyDescent="0.25">
      <c r="AA447" s="221"/>
      <c r="AB447" s="99" t="str">
        <f>'Module 3'!P75</f>
        <v/>
      </c>
      <c r="AC447" s="99" t="str">
        <f>'Module 3'!Q75</f>
        <v/>
      </c>
      <c r="AD447" s="99" t="str">
        <f>'Module 3'!R75</f>
        <v/>
      </c>
      <c r="AE447" s="99" t="str">
        <f>'Module 3'!S75</f>
        <v/>
      </c>
      <c r="AF447" s="99" t="str">
        <f>'Module 3'!T75</f>
        <v/>
      </c>
      <c r="AG447" s="99" t="str">
        <f>'Module 3'!U75</f>
        <v/>
      </c>
      <c r="AH447" s="99" t="str">
        <f>'Module 3'!V75</f>
        <v/>
      </c>
      <c r="AJ447" s="54" t="s">
        <v>79</v>
      </c>
    </row>
    <row r="448" spans="16:36" ht="15" hidden="1" customHeight="1" x14ac:dyDescent="0.25">
      <c r="AA448" s="222"/>
      <c r="AB448" s="99" t="str">
        <f>'Module 3'!P76</f>
        <v/>
      </c>
      <c r="AC448" s="99" t="str">
        <f>'Module 3'!Q76</f>
        <v/>
      </c>
      <c r="AD448" s="99" t="str">
        <f>'Module 3'!R76</f>
        <v/>
      </c>
      <c r="AE448" s="99" t="str">
        <f>'Module 3'!S76</f>
        <v/>
      </c>
      <c r="AF448" s="99" t="str">
        <f>'Module 3'!T76</f>
        <v/>
      </c>
      <c r="AG448" s="99" t="str">
        <f>'Module 3'!U76</f>
        <v/>
      </c>
      <c r="AH448" s="99" t="str">
        <f>'Module 3'!V76</f>
        <v/>
      </c>
      <c r="AJ448" s="54" t="s">
        <v>79</v>
      </c>
    </row>
    <row r="449" spans="16:44" ht="24" hidden="1" customHeight="1" x14ac:dyDescent="0.25">
      <c r="AA449" s="223" t="str">
        <f>'Module 3'!$O$79</f>
        <v>Risks</v>
      </c>
      <c r="AB449" s="33" t="str">
        <f>'Module 3'!$P$77</f>
        <v>Description</v>
      </c>
      <c r="AC449" s="33" t="str">
        <f>'Module 3'!$Q$77</f>
        <v>Qty.</v>
      </c>
      <c r="AD449" s="33" t="str">
        <f>'Module 3'!$R$77</f>
        <v>PLRs relevant to this risk</v>
      </c>
      <c r="AE449" s="33" t="str">
        <f>'Module 3'!$S$77</f>
        <v>How does this PLR cover this risk?</v>
      </c>
      <c r="AF449" s="33" t="str">
        <f>'Module 3'!$T$77</f>
        <v>How effectively the PLR is being implemented?</v>
      </c>
      <c r="AG449" s="33" t="str">
        <f>'Module 3'!$U$77</f>
        <v>Conflicting PLRs?</v>
      </c>
      <c r="AH449" s="33" t="str">
        <f>'Module 3'!$V$77</f>
        <v>Identified Gaps</v>
      </c>
      <c r="AJ449" s="54"/>
    </row>
    <row r="450" spans="16:44" ht="15" hidden="1" customHeight="1" x14ac:dyDescent="0.25">
      <c r="P450" s="16"/>
      <c r="Q450" s="16"/>
      <c r="R450" s="16"/>
      <c r="S450" s="16"/>
      <c r="T450" s="16"/>
      <c r="U450" s="16"/>
      <c r="AA450" s="224"/>
      <c r="AB450" s="99" t="str">
        <f>'Module 3'!P79</f>
        <v/>
      </c>
      <c r="AC450" s="99" t="str">
        <f>'Module 3'!Q79</f>
        <v/>
      </c>
      <c r="AD450" s="99" t="str">
        <f>'Module 3'!R79</f>
        <v/>
      </c>
      <c r="AE450" s="99" t="str">
        <f>'Module 3'!S79</f>
        <v/>
      </c>
      <c r="AF450" s="99" t="str">
        <f>'Module 3'!T79</f>
        <v/>
      </c>
      <c r="AG450" s="99" t="str">
        <f>'Module 3'!U79</f>
        <v/>
      </c>
      <c r="AH450" s="99" t="str">
        <f>'Module 3'!V79</f>
        <v/>
      </c>
    </row>
    <row r="451" spans="16:44" ht="15" hidden="1" customHeight="1" x14ac:dyDescent="0.25">
      <c r="P451" s="16"/>
      <c r="Q451" s="16"/>
      <c r="R451" s="16"/>
      <c r="S451" s="16"/>
      <c r="T451" s="16"/>
      <c r="U451" s="16"/>
      <c r="AA451" s="224"/>
      <c r="AB451" s="99" t="str">
        <f>'Module 3'!P80</f>
        <v/>
      </c>
      <c r="AC451" s="99" t="str">
        <f>'Module 3'!Q80</f>
        <v/>
      </c>
      <c r="AD451" s="99" t="str">
        <f>'Module 3'!R80</f>
        <v/>
      </c>
      <c r="AE451" s="99" t="str">
        <f>'Module 3'!S80</f>
        <v/>
      </c>
      <c r="AF451" s="99" t="str">
        <f>'Module 3'!T80</f>
        <v/>
      </c>
      <c r="AG451" s="99" t="str">
        <f>'Module 3'!U80</f>
        <v/>
      </c>
      <c r="AH451" s="99" t="str">
        <f>'Module 3'!V80</f>
        <v/>
      </c>
    </row>
    <row r="452" spans="16:44" ht="15" hidden="1" customHeight="1" x14ac:dyDescent="0.25">
      <c r="P452" s="16"/>
      <c r="Q452" s="16"/>
      <c r="R452" s="16"/>
      <c r="S452" s="16"/>
      <c r="T452" s="16"/>
      <c r="U452" s="16"/>
      <c r="AA452" s="224"/>
      <c r="AB452" s="99" t="str">
        <f>'Module 3'!P81</f>
        <v/>
      </c>
      <c r="AC452" s="99" t="str">
        <f>'Module 3'!Q81</f>
        <v/>
      </c>
      <c r="AD452" s="99" t="str">
        <f>'Module 3'!R81</f>
        <v/>
      </c>
      <c r="AE452" s="99" t="str">
        <f>'Module 3'!S81</f>
        <v/>
      </c>
      <c r="AF452" s="99" t="str">
        <f>'Module 3'!T81</f>
        <v/>
      </c>
      <c r="AG452" s="99" t="str">
        <f>'Module 3'!U81</f>
        <v/>
      </c>
      <c r="AH452" s="99" t="str">
        <f>'Module 3'!V81</f>
        <v/>
      </c>
    </row>
    <row r="453" spans="16:44" ht="15" hidden="1" customHeight="1" x14ac:dyDescent="0.25">
      <c r="AA453" s="224"/>
      <c r="AB453" s="99" t="str">
        <f>'Module 3'!P82</f>
        <v/>
      </c>
      <c r="AC453" s="99" t="str">
        <f>'Module 3'!Q82</f>
        <v/>
      </c>
      <c r="AD453" s="99" t="str">
        <f>'Module 3'!R82</f>
        <v/>
      </c>
      <c r="AE453" s="99" t="str">
        <f>'Module 3'!S82</f>
        <v/>
      </c>
      <c r="AF453" s="99" t="str">
        <f>'Module 3'!T82</f>
        <v/>
      </c>
      <c r="AG453" s="99" t="str">
        <f>'Module 3'!U82</f>
        <v/>
      </c>
      <c r="AH453" s="99" t="str">
        <f>'Module 3'!V82</f>
        <v/>
      </c>
    </row>
    <row r="454" spans="16:44" ht="15" hidden="1" customHeight="1" x14ac:dyDescent="0.25">
      <c r="AA454" s="224"/>
      <c r="AB454" s="99" t="str">
        <f>'Module 3'!P83</f>
        <v/>
      </c>
      <c r="AC454" s="99" t="str">
        <f>'Module 3'!Q83</f>
        <v/>
      </c>
      <c r="AD454" s="99" t="str">
        <f>'Module 3'!R83</f>
        <v/>
      </c>
      <c r="AE454" s="99" t="str">
        <f>'Module 3'!S83</f>
        <v/>
      </c>
      <c r="AF454" s="99" t="str">
        <f>'Module 3'!T83</f>
        <v/>
      </c>
      <c r="AG454" s="99" t="str">
        <f>'Module 3'!U83</f>
        <v/>
      </c>
      <c r="AH454" s="99" t="str">
        <f>'Module 3'!V83</f>
        <v/>
      </c>
    </row>
    <row r="455" spans="16:44" ht="15" hidden="1" customHeight="1" x14ac:dyDescent="0.25">
      <c r="AA455" s="224"/>
      <c r="AB455" s="104" t="str">
        <f>'Module 3'!P84</f>
        <v/>
      </c>
      <c r="AC455" s="104" t="str">
        <f>'Module 3'!Q84</f>
        <v/>
      </c>
      <c r="AD455" s="99" t="str">
        <f>'Module 3'!R84</f>
        <v/>
      </c>
      <c r="AE455" s="99" t="str">
        <f>'Module 3'!S84</f>
        <v/>
      </c>
      <c r="AF455" s="99" t="str">
        <f>'Module 3'!T84</f>
        <v/>
      </c>
      <c r="AG455" s="99" t="str">
        <f>'Module 3'!U84</f>
        <v/>
      </c>
      <c r="AH455" s="99" t="str">
        <f>'Module 3'!V84</f>
        <v/>
      </c>
    </row>
    <row r="456" spans="16:44" ht="15" hidden="1" customHeight="1" x14ac:dyDescent="0.25">
      <c r="AA456" s="224"/>
      <c r="AB456" s="104" t="str">
        <f>'Module 3'!P85</f>
        <v/>
      </c>
      <c r="AC456" s="104" t="str">
        <f>'Module 3'!Q85</f>
        <v/>
      </c>
      <c r="AD456" s="99" t="str">
        <f>'Module 3'!R85</f>
        <v/>
      </c>
      <c r="AE456" s="99" t="str">
        <f>'Module 3'!S85</f>
        <v/>
      </c>
      <c r="AF456" s="99" t="str">
        <f>'Module 3'!T85</f>
        <v/>
      </c>
      <c r="AG456" s="99" t="str">
        <f>'Module 3'!U85</f>
        <v/>
      </c>
      <c r="AH456" s="99" t="str">
        <f>'Module 3'!V85</f>
        <v/>
      </c>
    </row>
    <row r="457" spans="16:44" ht="15" hidden="1" customHeight="1" x14ac:dyDescent="0.25">
      <c r="AA457" s="224"/>
      <c r="AB457" s="104" t="str">
        <f>'Module 3'!P86</f>
        <v/>
      </c>
      <c r="AC457" s="104" t="str">
        <f>'Module 3'!Q86</f>
        <v/>
      </c>
      <c r="AD457" s="99" t="str">
        <f>'Module 3'!R86</f>
        <v/>
      </c>
      <c r="AE457" s="99" t="str">
        <f>'Module 3'!S86</f>
        <v/>
      </c>
      <c r="AF457" s="99" t="str">
        <f>'Module 3'!T86</f>
        <v/>
      </c>
      <c r="AG457" s="99" t="str">
        <f>'Module 3'!U86</f>
        <v/>
      </c>
      <c r="AH457" s="99" t="str">
        <f>'Module 3'!V86</f>
        <v/>
      </c>
    </row>
    <row r="458" spans="16:44" ht="15" hidden="1" customHeight="1" x14ac:dyDescent="0.25">
      <c r="AA458" s="224"/>
      <c r="AB458" s="104" t="str">
        <f>'Module 3'!P87</f>
        <v/>
      </c>
      <c r="AC458" s="104" t="str">
        <f>'Module 3'!Q87</f>
        <v/>
      </c>
      <c r="AD458" s="99" t="str">
        <f>'Module 3'!R87</f>
        <v/>
      </c>
      <c r="AE458" s="99" t="str">
        <f>'Module 3'!S87</f>
        <v/>
      </c>
      <c r="AF458" s="99" t="str">
        <f>'Module 3'!T87</f>
        <v/>
      </c>
      <c r="AG458" s="99" t="str">
        <f>'Module 3'!U87</f>
        <v/>
      </c>
      <c r="AH458" s="99" t="str">
        <f>'Module 3'!V87</f>
        <v/>
      </c>
    </row>
    <row r="459" spans="16:44" ht="15.75" hidden="1" customHeight="1" thickBot="1" x14ac:dyDescent="0.3">
      <c r="AA459" s="225"/>
      <c r="AB459" s="104" t="str">
        <f>'Module 3'!P88</f>
        <v/>
      </c>
      <c r="AC459" s="104" t="str">
        <f>'Module 3'!Q88</f>
        <v/>
      </c>
      <c r="AD459" s="99" t="str">
        <f>'Module 3'!R88</f>
        <v/>
      </c>
      <c r="AE459" s="99" t="str">
        <f>'Module 3'!S88</f>
        <v/>
      </c>
      <c r="AF459" s="99" t="str">
        <f>'Module 3'!T88</f>
        <v/>
      </c>
      <c r="AG459" s="99" t="str">
        <f>'Module 3'!U88</f>
        <v/>
      </c>
      <c r="AH459" s="99" t="str">
        <f>'Module 3'!V88</f>
        <v/>
      </c>
    </row>
    <row r="460" spans="16:44" ht="99.95" hidden="1" customHeight="1" thickTop="1" x14ac:dyDescent="0.25">
      <c r="AA460" s="883" t="str">
        <f>'Module 3'!$O$89</f>
        <v>Overall PLR coverage/gaps of safeguard:</v>
      </c>
      <c r="AB460" s="884"/>
      <c r="AC460" s="884"/>
      <c r="AD460" s="885" t="str">
        <f>'Module 3'!Q89</f>
        <v xml:space="preserve"> </v>
      </c>
      <c r="AE460" s="885"/>
      <c r="AF460" s="885"/>
      <c r="AG460" s="885"/>
      <c r="AH460" s="886"/>
    </row>
    <row r="461" spans="16:44" ht="99.95" hidden="1" customHeight="1" x14ac:dyDescent="0.25"/>
    <row r="462" spans="16:44" ht="15" hidden="1" customHeight="1" x14ac:dyDescent="0.25"/>
    <row r="463" spans="16:44" ht="45" hidden="1" customHeight="1" x14ac:dyDescent="0.35">
      <c r="AK463" s="320" t="str">
        <f>Overview!$C$17</f>
        <v>Module 3 - Identifying relevant policies, laws and regulations</v>
      </c>
      <c r="AL463" s="580"/>
      <c r="AM463" s="318"/>
      <c r="AN463" s="318"/>
      <c r="AO463" s="318"/>
      <c r="AP463" s="318"/>
      <c r="AQ463" s="318"/>
      <c r="AR463" s="318"/>
    </row>
    <row r="464" spans="16:44" ht="76.5" hidden="1" x14ac:dyDescent="0.35">
      <c r="AK464" s="319" t="str">
        <f>'Module 3'!$O$30</f>
        <v>Safeguard (a) - [REDD+] actions complement or are consistent with the objectives of national forest programmes and relevant international conventions and agreements.</v>
      </c>
      <c r="AL464" s="581"/>
      <c r="AM464" s="319"/>
      <c r="AN464" s="319"/>
      <c r="AO464" s="319"/>
      <c r="AP464" s="319"/>
      <c r="AQ464" s="319"/>
      <c r="AR464" s="319"/>
    </row>
    <row r="465" spans="37:37" ht="45" hidden="1" customHeight="1" x14ac:dyDescent="0.25">
      <c r="AK465" s="321" t="s">
        <v>590</v>
      </c>
    </row>
    <row r="466" spans="37:37" hidden="1" x14ac:dyDescent="0.25">
      <c r="AK466" s="112" t="str">
        <f>'Module 3'!V37</f>
        <v/>
      </c>
    </row>
    <row r="467" spans="37:37" hidden="1" x14ac:dyDescent="0.25">
      <c r="AK467" s="112" t="str">
        <f>'Module 3'!V38</f>
        <v/>
      </c>
    </row>
    <row r="468" spans="37:37" hidden="1" x14ac:dyDescent="0.25">
      <c r="AK468" s="112" t="str">
        <f>'Module 3'!V39</f>
        <v/>
      </c>
    </row>
    <row r="469" spans="37:37" hidden="1" x14ac:dyDescent="0.25">
      <c r="AK469" s="112" t="str">
        <f>'Module 3'!V40</f>
        <v/>
      </c>
    </row>
    <row r="470" spans="37:37" hidden="1" x14ac:dyDescent="0.25">
      <c r="AK470" s="112" t="str">
        <f>'Module 3'!V41</f>
        <v/>
      </c>
    </row>
    <row r="471" spans="37:37" hidden="1" x14ac:dyDescent="0.25">
      <c r="AK471" s="112" t="str">
        <f>'Module 3'!V42</f>
        <v/>
      </c>
    </row>
    <row r="472" spans="37:37" ht="15" hidden="1" customHeight="1" x14ac:dyDescent="0.25">
      <c r="AK472" s="112" t="str">
        <f>'Module 3'!V43</f>
        <v/>
      </c>
    </row>
    <row r="473" spans="37:37" ht="15" hidden="1" customHeight="1" x14ac:dyDescent="0.25">
      <c r="AK473" s="112" t="str">
        <f>'Module 3'!V44</f>
        <v/>
      </c>
    </row>
    <row r="474" spans="37:37" ht="15" hidden="1" customHeight="1" x14ac:dyDescent="0.25">
      <c r="AK474" s="112" t="str">
        <f>'Module 3'!V45</f>
        <v/>
      </c>
    </row>
    <row r="475" spans="37:37" ht="15" hidden="1" customHeight="1" x14ac:dyDescent="0.25">
      <c r="AK475" s="112" t="str">
        <f>'Module 3'!V46</f>
        <v/>
      </c>
    </row>
    <row r="476" spans="37:37" ht="15" hidden="1" customHeight="1" x14ac:dyDescent="0.25">
      <c r="AK476" s="112" t="str">
        <f>'Module 3'!V47</f>
        <v/>
      </c>
    </row>
    <row r="477" spans="37:37" ht="15" hidden="1" customHeight="1" x14ac:dyDescent="0.25">
      <c r="AK477" s="112" t="str">
        <f>'Module 3'!V48</f>
        <v/>
      </c>
    </row>
    <row r="478" spans="37:37" ht="15" hidden="1" customHeight="1" x14ac:dyDescent="0.25">
      <c r="AK478" s="112" t="str">
        <f>'Module 3'!V49</f>
        <v/>
      </c>
    </row>
    <row r="479" spans="37:37" ht="15" hidden="1" customHeight="1" x14ac:dyDescent="0.25">
      <c r="AK479" s="112" t="str">
        <f>'Module 3'!V50</f>
        <v/>
      </c>
    </row>
    <row r="480" spans="37:37" ht="15" hidden="1" customHeight="1" x14ac:dyDescent="0.25">
      <c r="AK480" s="112" t="str">
        <f>'Module 3'!V51</f>
        <v/>
      </c>
    </row>
    <row r="481" spans="16:37" ht="15" hidden="1" customHeight="1" x14ac:dyDescent="0.25">
      <c r="AK481" s="112" t="str">
        <f>'Module 3'!V52</f>
        <v/>
      </c>
    </row>
    <row r="482" spans="16:37" ht="15" hidden="1" customHeight="1" x14ac:dyDescent="0.25">
      <c r="AK482" s="112" t="str">
        <f>'Module 3'!V53</f>
        <v/>
      </c>
    </row>
    <row r="483" spans="16:37" ht="15" hidden="1" customHeight="1" x14ac:dyDescent="0.25">
      <c r="AK483" s="112" t="str">
        <f>'Module 3'!V54</f>
        <v/>
      </c>
    </row>
    <row r="484" spans="16:37" ht="15" hidden="1" customHeight="1" x14ac:dyDescent="0.25">
      <c r="AK484" s="112" t="str">
        <f>'Module 3'!V55</f>
        <v/>
      </c>
    </row>
    <row r="485" spans="16:37" ht="15" hidden="1" customHeight="1" x14ac:dyDescent="0.25">
      <c r="AK485" s="112" t="str">
        <f>'Module 3'!V56</f>
        <v/>
      </c>
    </row>
    <row r="486" spans="16:37" ht="110.1" hidden="1" customHeight="1" x14ac:dyDescent="0.25"/>
    <row r="487" spans="16:37" ht="15" hidden="1" customHeight="1" x14ac:dyDescent="0.25"/>
    <row r="488" spans="16:37" ht="45" hidden="1" customHeight="1" x14ac:dyDescent="0.35">
      <c r="P488" s="16"/>
      <c r="Q488" s="16"/>
      <c r="R488" s="16"/>
      <c r="S488" s="16"/>
      <c r="T488" s="16"/>
      <c r="U488" s="16"/>
      <c r="AA488" s="799" t="str">
        <f>'Module 3'!$O$126</f>
        <v>Safeguard (b) - Transparent and effective national forest governance structures, taking into account national legislation and sovereignty.</v>
      </c>
      <c r="AB488" s="799"/>
      <c r="AC488" s="799"/>
      <c r="AD488" s="799"/>
      <c r="AE488" s="799"/>
      <c r="AF488" s="799"/>
      <c r="AG488" s="799"/>
      <c r="AH488" s="799"/>
    </row>
    <row r="489" spans="16:37" ht="15" hidden="1" customHeight="1" x14ac:dyDescent="0.25">
      <c r="P489" s="16"/>
      <c r="Q489" s="16"/>
      <c r="R489" s="16"/>
      <c r="S489" s="16"/>
      <c r="T489" s="16"/>
      <c r="U489" s="16"/>
    </row>
    <row r="490" spans="16:37" ht="0.95" hidden="1" customHeight="1" x14ac:dyDescent="0.25">
      <c r="P490" s="16"/>
      <c r="Q490" s="16"/>
      <c r="R490" s="16"/>
      <c r="S490" s="16"/>
      <c r="T490" s="16"/>
      <c r="U490" s="16"/>
    </row>
    <row r="491" spans="16:37" ht="15.75" hidden="1" customHeight="1" x14ac:dyDescent="0.25">
      <c r="AA491" s="196" t="str">
        <f>'Module 3'!$C$153</f>
        <v>Table 3:  Relevant PLR related to Safeguard (b) - Transparent, effective forest governance and sovereignty.</v>
      </c>
      <c r="AC491" s="195"/>
      <c r="AD491" s="195"/>
      <c r="AE491" s="195"/>
      <c r="AF491" s="195"/>
      <c r="AG491" s="195"/>
      <c r="AH491" s="195"/>
    </row>
    <row r="492" spans="16:37" ht="15" hidden="1" customHeight="1" x14ac:dyDescent="0.25"/>
    <row r="493" spans="16:37" ht="24" hidden="1" customHeight="1" x14ac:dyDescent="0.25">
      <c r="AA493" s="220" t="str">
        <f>'Module 3'!$O$68</f>
        <v>Benefits</v>
      </c>
      <c r="AB493" s="33" t="str">
        <f>'Module 3'!$P$66</f>
        <v>Description</v>
      </c>
      <c r="AC493" s="33" t="str">
        <f>'Module 3'!$Q$66</f>
        <v>Qty.</v>
      </c>
      <c r="AD493" s="33" t="str">
        <f>'Module 3'!$R$66</f>
        <v>PLRs relevant to this benefit</v>
      </c>
      <c r="AE493" s="33" t="str">
        <f>'Module 3'!$S$66</f>
        <v>How does this PLR cover this benefit?</v>
      </c>
      <c r="AF493" s="33" t="str">
        <f>'Module 3'!$T$66</f>
        <v>How effectively the PLR is being implemented?</v>
      </c>
      <c r="AG493" s="33" t="str">
        <f>'Module 3'!$U$66</f>
        <v>Conflicting PLRs?</v>
      </c>
      <c r="AH493" s="33" t="str">
        <f>'Module 3'!$V$66</f>
        <v>Identified Gaps</v>
      </c>
    </row>
    <row r="494" spans="16:37" ht="15" hidden="1" customHeight="1" x14ac:dyDescent="0.25">
      <c r="AA494" s="221"/>
      <c r="AB494" s="99" t="str">
        <f>'Module 3'!P159</f>
        <v/>
      </c>
      <c r="AC494" s="99" t="str">
        <f>'Module 3'!Q159</f>
        <v/>
      </c>
      <c r="AD494" s="99" t="str">
        <f>'Module 3'!R159</f>
        <v/>
      </c>
      <c r="AE494" s="99" t="str">
        <f>'Module 3'!S159</f>
        <v/>
      </c>
      <c r="AF494" s="99" t="str">
        <f>'Module 3'!T159</f>
        <v/>
      </c>
      <c r="AG494" s="99" t="str">
        <f>'Module 3'!U159</f>
        <v/>
      </c>
      <c r="AH494" s="99" t="str">
        <f>'Module 3'!V159</f>
        <v/>
      </c>
      <c r="AJ494" s="54" t="s">
        <v>74</v>
      </c>
    </row>
    <row r="495" spans="16:37" ht="15" hidden="1" customHeight="1" x14ac:dyDescent="0.25">
      <c r="AA495" s="221"/>
      <c r="AB495" s="99" t="str">
        <f>'Module 3'!P160</f>
        <v/>
      </c>
      <c r="AC495" s="99" t="str">
        <f>'Module 3'!Q160</f>
        <v/>
      </c>
      <c r="AD495" s="99" t="str">
        <f>'Module 3'!R160</f>
        <v/>
      </c>
      <c r="AE495" s="99" t="str">
        <f>'Module 3'!S160</f>
        <v/>
      </c>
      <c r="AF495" s="99" t="str">
        <f>'Module 3'!T160</f>
        <v/>
      </c>
      <c r="AG495" s="99" t="str">
        <f>'Module 3'!U160</f>
        <v/>
      </c>
      <c r="AH495" s="99" t="str">
        <f>'Module 3'!V160</f>
        <v/>
      </c>
      <c r="AJ495" s="54" t="s">
        <v>75</v>
      </c>
    </row>
    <row r="496" spans="16:37" ht="15" hidden="1" customHeight="1" x14ac:dyDescent="0.25">
      <c r="AA496" s="221"/>
      <c r="AB496" s="99" t="str">
        <f>'Module 3'!P161</f>
        <v/>
      </c>
      <c r="AC496" s="99" t="str">
        <f>'Module 3'!Q161</f>
        <v/>
      </c>
      <c r="AD496" s="99" t="str">
        <f>'Module 3'!R161</f>
        <v/>
      </c>
      <c r="AE496" s="99" t="str">
        <f>'Module 3'!S161</f>
        <v/>
      </c>
      <c r="AF496" s="99" t="str">
        <f>'Module 3'!T161</f>
        <v/>
      </c>
      <c r="AG496" s="99" t="str">
        <f>'Module 3'!U161</f>
        <v/>
      </c>
      <c r="AH496" s="99" t="str">
        <f>'Module 3'!V161</f>
        <v/>
      </c>
      <c r="AJ496" s="54" t="s">
        <v>76</v>
      </c>
    </row>
    <row r="497" spans="16:36" ht="15" hidden="1" customHeight="1" x14ac:dyDescent="0.25">
      <c r="AA497" s="221"/>
      <c r="AB497" s="99" t="str">
        <f>'Module 3'!P162</f>
        <v/>
      </c>
      <c r="AC497" s="99" t="str">
        <f>'Module 3'!Q162</f>
        <v/>
      </c>
      <c r="AD497" s="99" t="str">
        <f>'Module 3'!R162</f>
        <v/>
      </c>
      <c r="AE497" s="99" t="str">
        <f>'Module 3'!S162</f>
        <v/>
      </c>
      <c r="AF497" s="99" t="str">
        <f>'Module 3'!T162</f>
        <v/>
      </c>
      <c r="AG497" s="99" t="str">
        <f>'Module 3'!U162</f>
        <v/>
      </c>
      <c r="AH497" s="99" t="str">
        <f>'Module 3'!V162</f>
        <v/>
      </c>
      <c r="AJ497" s="54" t="s">
        <v>77</v>
      </c>
    </row>
    <row r="498" spans="16:36" ht="15" hidden="1" customHeight="1" x14ac:dyDescent="0.25">
      <c r="AA498" s="221"/>
      <c r="AB498" s="99" t="str">
        <f>'Module 3'!P163</f>
        <v/>
      </c>
      <c r="AC498" s="99" t="str">
        <f>'Module 3'!Q163</f>
        <v/>
      </c>
      <c r="AD498" s="99" t="str">
        <f>'Module 3'!R163</f>
        <v/>
      </c>
      <c r="AE498" s="99" t="str">
        <f>'Module 3'!S163</f>
        <v/>
      </c>
      <c r="AF498" s="99" t="str">
        <f>'Module 3'!T163</f>
        <v/>
      </c>
      <c r="AG498" s="99" t="str">
        <f>'Module 3'!U163</f>
        <v/>
      </c>
      <c r="AH498" s="99" t="str">
        <f>'Module 3'!V163</f>
        <v/>
      </c>
      <c r="AJ498" s="54" t="s">
        <v>78</v>
      </c>
    </row>
    <row r="499" spans="16:36" ht="15" hidden="1" customHeight="1" x14ac:dyDescent="0.25">
      <c r="AA499" s="221"/>
      <c r="AB499" s="99" t="str">
        <f>'Module 3'!P164</f>
        <v/>
      </c>
      <c r="AC499" s="99" t="str">
        <f>'Module 3'!Q164</f>
        <v/>
      </c>
      <c r="AD499" s="99" t="str">
        <f>'Module 3'!R164</f>
        <v/>
      </c>
      <c r="AE499" s="99" t="str">
        <f>'Module 3'!S164</f>
        <v/>
      </c>
      <c r="AF499" s="99" t="str">
        <f>'Module 3'!T164</f>
        <v/>
      </c>
      <c r="AG499" s="99" t="str">
        <f>'Module 3'!U164</f>
        <v/>
      </c>
      <c r="AH499" s="99" t="str">
        <f>'Module 3'!V164</f>
        <v/>
      </c>
      <c r="AJ499" s="54" t="s">
        <v>79</v>
      </c>
    </row>
    <row r="500" spans="16:36" ht="15" hidden="1" customHeight="1" x14ac:dyDescent="0.25">
      <c r="AA500" s="221"/>
      <c r="AB500" s="99" t="str">
        <f>'Module 3'!P165</f>
        <v/>
      </c>
      <c r="AC500" s="99" t="str">
        <f>'Module 3'!Q165</f>
        <v/>
      </c>
      <c r="AD500" s="99" t="str">
        <f>'Module 3'!R165</f>
        <v/>
      </c>
      <c r="AE500" s="99" t="str">
        <f>'Module 3'!S165</f>
        <v/>
      </c>
      <c r="AF500" s="99" t="str">
        <f>'Module 3'!T165</f>
        <v/>
      </c>
      <c r="AG500" s="99" t="str">
        <f>'Module 3'!U165</f>
        <v/>
      </c>
      <c r="AH500" s="99" t="str">
        <f>'Module 3'!V165</f>
        <v/>
      </c>
      <c r="AJ500" s="54" t="s">
        <v>79</v>
      </c>
    </row>
    <row r="501" spans="16:36" ht="15" hidden="1" customHeight="1" x14ac:dyDescent="0.25">
      <c r="AA501" s="221"/>
      <c r="AB501" s="99" t="str">
        <f>'Module 3'!P166</f>
        <v/>
      </c>
      <c r="AC501" s="99" t="str">
        <f>'Module 3'!Q166</f>
        <v/>
      </c>
      <c r="AD501" s="99" t="str">
        <f>'Module 3'!R166</f>
        <v/>
      </c>
      <c r="AE501" s="99" t="str">
        <f>'Module 3'!S166</f>
        <v/>
      </c>
      <c r="AF501" s="99" t="str">
        <f>'Module 3'!T166</f>
        <v/>
      </c>
      <c r="AG501" s="99" t="str">
        <f>'Module 3'!U166</f>
        <v/>
      </c>
      <c r="AH501" s="99" t="str">
        <f>'Module 3'!V166</f>
        <v/>
      </c>
      <c r="AJ501" s="54"/>
    </row>
    <row r="502" spans="16:36" ht="15" hidden="1" customHeight="1" x14ac:dyDescent="0.25">
      <c r="AA502" s="221"/>
      <c r="AB502" s="99" t="str">
        <f>'Module 3'!P167</f>
        <v/>
      </c>
      <c r="AC502" s="99" t="str">
        <f>'Module 3'!Q167</f>
        <v/>
      </c>
      <c r="AD502" s="99" t="str">
        <f>'Module 3'!R167</f>
        <v/>
      </c>
      <c r="AE502" s="99" t="str">
        <f>'Module 3'!S167</f>
        <v/>
      </c>
      <c r="AF502" s="99" t="str">
        <f>'Module 3'!T167</f>
        <v/>
      </c>
      <c r="AG502" s="99" t="str">
        <f>'Module 3'!U167</f>
        <v/>
      </c>
      <c r="AH502" s="99" t="str">
        <f>'Module 3'!V167</f>
        <v/>
      </c>
      <c r="AJ502" s="54"/>
    </row>
    <row r="503" spans="16:36" ht="15" hidden="1" customHeight="1" x14ac:dyDescent="0.25">
      <c r="AA503" s="221"/>
      <c r="AB503" s="99" t="str">
        <f>'Module 3'!P168</f>
        <v/>
      </c>
      <c r="AC503" s="99" t="str">
        <f>'Module 3'!Q168</f>
        <v/>
      </c>
      <c r="AD503" s="99" t="str">
        <f>'Module 3'!R168</f>
        <v/>
      </c>
      <c r="AE503" s="99" t="str">
        <f>'Module 3'!S168</f>
        <v/>
      </c>
      <c r="AF503" s="99" t="str">
        <f>'Module 3'!T168</f>
        <v/>
      </c>
      <c r="AG503" s="99" t="str">
        <f>'Module 3'!U168</f>
        <v/>
      </c>
      <c r="AH503" s="99" t="str">
        <f>'Module 3'!V168</f>
        <v/>
      </c>
      <c r="AJ503" s="54"/>
    </row>
    <row r="504" spans="16:36" ht="15" hidden="1" customHeight="1" x14ac:dyDescent="0.25">
      <c r="AA504" s="221"/>
      <c r="AB504" s="99" t="str">
        <f>'Module 3'!P169</f>
        <v/>
      </c>
      <c r="AC504" s="99" t="str">
        <f>'Module 3'!Q169</f>
        <v/>
      </c>
      <c r="AD504" s="99" t="str">
        <f>'Module 3'!R169</f>
        <v/>
      </c>
      <c r="AE504" s="99" t="str">
        <f>'Module 3'!S169</f>
        <v/>
      </c>
      <c r="AF504" s="99" t="str">
        <f>'Module 3'!T169</f>
        <v/>
      </c>
      <c r="AG504" s="99" t="str">
        <f>'Module 3'!U169</f>
        <v/>
      </c>
      <c r="AH504" s="99" t="str">
        <f>'Module 3'!V169</f>
        <v/>
      </c>
      <c r="AJ504" s="54"/>
    </row>
    <row r="505" spans="16:36" ht="15" hidden="1" customHeight="1" x14ac:dyDescent="0.25">
      <c r="AA505" s="222"/>
      <c r="AB505" s="99" t="str">
        <f>'Module 3'!P170</f>
        <v/>
      </c>
      <c r="AC505" s="99" t="str">
        <f>'Module 3'!Q170</f>
        <v/>
      </c>
      <c r="AD505" s="99" t="str">
        <f>'Module 3'!R170</f>
        <v/>
      </c>
      <c r="AE505" s="99" t="str">
        <f>'Module 3'!S170</f>
        <v/>
      </c>
      <c r="AF505" s="99" t="str">
        <f>'Module 3'!T170</f>
        <v/>
      </c>
      <c r="AG505" s="99" t="str">
        <f>'Module 3'!U170</f>
        <v/>
      </c>
      <c r="AH505" s="99" t="str">
        <f>'Module 3'!V170</f>
        <v/>
      </c>
      <c r="AJ505" s="54" t="s">
        <v>79</v>
      </c>
    </row>
    <row r="506" spans="16:36" ht="24" hidden="1" customHeight="1" x14ac:dyDescent="0.25">
      <c r="AA506" s="223" t="str">
        <f>'Module 3'!$O$79</f>
        <v>Risks</v>
      </c>
      <c r="AB506" s="33" t="str">
        <f>'Module 3'!$P$77</f>
        <v>Description</v>
      </c>
      <c r="AC506" s="33" t="str">
        <f>'Module 3'!$Q$77</f>
        <v>Qty.</v>
      </c>
      <c r="AD506" s="33" t="str">
        <f>'Module 3'!$R$77</f>
        <v>PLRs relevant to this risk</v>
      </c>
      <c r="AE506" s="33" t="str">
        <f>'Module 3'!$S$77</f>
        <v>How does this PLR cover this risk?</v>
      </c>
      <c r="AF506" s="33" t="str">
        <f>'Module 3'!$T$77</f>
        <v>How effectively the PLR is being implemented?</v>
      </c>
      <c r="AG506" s="33" t="str">
        <f>'Module 3'!$U$77</f>
        <v>Conflicting PLRs?</v>
      </c>
      <c r="AH506" s="33" t="str">
        <f>'Module 3'!$V$77</f>
        <v>Identified Gaps</v>
      </c>
      <c r="AJ506" s="54"/>
    </row>
    <row r="507" spans="16:36" ht="15" hidden="1" customHeight="1" x14ac:dyDescent="0.25">
      <c r="P507" s="16"/>
      <c r="Q507" s="16"/>
      <c r="R507" s="16"/>
      <c r="S507" s="16"/>
      <c r="T507" s="16"/>
      <c r="U507" s="16"/>
      <c r="AA507" s="224"/>
      <c r="AB507" s="99" t="str">
        <f>'Module 3'!P173</f>
        <v/>
      </c>
      <c r="AC507" s="99" t="str">
        <f>'Module 3'!Q173</f>
        <v/>
      </c>
      <c r="AD507" s="99" t="str">
        <f>'Module 3'!R173</f>
        <v/>
      </c>
      <c r="AE507" s="99" t="str">
        <f>'Module 3'!S173</f>
        <v/>
      </c>
      <c r="AF507" s="99" t="str">
        <f>'Module 3'!T173</f>
        <v/>
      </c>
      <c r="AG507" s="99" t="str">
        <f>'Module 3'!U173</f>
        <v/>
      </c>
      <c r="AH507" s="99" t="str">
        <f>'Module 3'!V173</f>
        <v/>
      </c>
    </row>
    <row r="508" spans="16:36" ht="15" hidden="1" customHeight="1" x14ac:dyDescent="0.25">
      <c r="P508" s="16"/>
      <c r="Q508" s="16"/>
      <c r="R508" s="16"/>
      <c r="S508" s="16"/>
      <c r="T508" s="16"/>
      <c r="U508" s="16"/>
      <c r="AA508" s="224"/>
      <c r="AB508" s="99" t="str">
        <f>'Module 3'!P174</f>
        <v/>
      </c>
      <c r="AC508" s="99" t="str">
        <f>'Module 3'!Q174</f>
        <v/>
      </c>
      <c r="AD508" s="99" t="str">
        <f>'Module 3'!R174</f>
        <v/>
      </c>
      <c r="AE508" s="99" t="str">
        <f>'Module 3'!S174</f>
        <v/>
      </c>
      <c r="AF508" s="99" t="str">
        <f>'Module 3'!T174</f>
        <v/>
      </c>
      <c r="AG508" s="99" t="str">
        <f>'Module 3'!U174</f>
        <v/>
      </c>
      <c r="AH508" s="99" t="str">
        <f>'Module 3'!V174</f>
        <v/>
      </c>
    </row>
    <row r="509" spans="16:36" ht="15" hidden="1" customHeight="1" x14ac:dyDescent="0.25">
      <c r="P509" s="16"/>
      <c r="Q509" s="16"/>
      <c r="R509" s="16"/>
      <c r="S509" s="16"/>
      <c r="T509" s="16"/>
      <c r="U509" s="16"/>
      <c r="AA509" s="224"/>
      <c r="AB509" s="99" t="str">
        <f>'Module 3'!P175</f>
        <v/>
      </c>
      <c r="AC509" s="99" t="str">
        <f>'Module 3'!Q175</f>
        <v/>
      </c>
      <c r="AD509" s="99" t="str">
        <f>'Module 3'!R175</f>
        <v/>
      </c>
      <c r="AE509" s="99" t="str">
        <f>'Module 3'!S175</f>
        <v/>
      </c>
      <c r="AF509" s="99" t="str">
        <f>'Module 3'!T175</f>
        <v/>
      </c>
      <c r="AG509" s="99" t="str">
        <f>'Module 3'!U175</f>
        <v/>
      </c>
      <c r="AH509" s="99" t="str">
        <f>'Module 3'!V175</f>
        <v/>
      </c>
    </row>
    <row r="510" spans="16:36" ht="15" hidden="1" customHeight="1" x14ac:dyDescent="0.25">
      <c r="AA510" s="224"/>
      <c r="AB510" s="99" t="str">
        <f>'Module 3'!P176</f>
        <v/>
      </c>
      <c r="AC510" s="99" t="str">
        <f>'Module 3'!Q176</f>
        <v/>
      </c>
      <c r="AD510" s="99" t="str">
        <f>'Module 3'!R176</f>
        <v/>
      </c>
      <c r="AE510" s="99" t="str">
        <f>'Module 3'!S176</f>
        <v/>
      </c>
      <c r="AF510" s="99" t="str">
        <f>'Module 3'!T176</f>
        <v/>
      </c>
      <c r="AG510" s="99" t="str">
        <f>'Module 3'!U176</f>
        <v/>
      </c>
      <c r="AH510" s="99" t="str">
        <f>'Module 3'!V176</f>
        <v/>
      </c>
    </row>
    <row r="511" spans="16:36" ht="15" hidden="1" customHeight="1" x14ac:dyDescent="0.25">
      <c r="AA511" s="224"/>
      <c r="AB511" s="99" t="str">
        <f>'Module 3'!P177</f>
        <v/>
      </c>
      <c r="AC511" s="99" t="str">
        <f>'Module 3'!Q177</f>
        <v/>
      </c>
      <c r="AD511" s="99" t="str">
        <f>'Module 3'!R177</f>
        <v/>
      </c>
      <c r="AE511" s="99" t="str">
        <f>'Module 3'!S177</f>
        <v/>
      </c>
      <c r="AF511" s="99" t="str">
        <f>'Module 3'!T177</f>
        <v/>
      </c>
      <c r="AG511" s="99" t="str">
        <f>'Module 3'!U177</f>
        <v/>
      </c>
      <c r="AH511" s="99" t="str">
        <f>'Module 3'!V177</f>
        <v/>
      </c>
    </row>
    <row r="512" spans="16:36" ht="15" hidden="1" customHeight="1" x14ac:dyDescent="0.25">
      <c r="AA512" s="224"/>
      <c r="AB512" s="99" t="str">
        <f>'Module 3'!P178</f>
        <v/>
      </c>
      <c r="AC512" s="99" t="str">
        <f>'Module 3'!Q178</f>
        <v/>
      </c>
      <c r="AD512" s="99" t="str">
        <f>'Module 3'!R178</f>
        <v/>
      </c>
      <c r="AE512" s="99" t="str">
        <f>'Module 3'!S178</f>
        <v/>
      </c>
      <c r="AF512" s="99" t="str">
        <f>'Module 3'!T178</f>
        <v/>
      </c>
      <c r="AG512" s="99" t="str">
        <f>'Module 3'!U178</f>
        <v/>
      </c>
      <c r="AH512" s="99" t="str">
        <f>'Module 3'!V178</f>
        <v/>
      </c>
    </row>
    <row r="513" spans="27:37" ht="15" hidden="1" customHeight="1" x14ac:dyDescent="0.25">
      <c r="AA513" s="224"/>
      <c r="AB513" s="99" t="str">
        <f>'Module 3'!P179</f>
        <v/>
      </c>
      <c r="AC513" s="99" t="str">
        <f>'Module 3'!Q179</f>
        <v/>
      </c>
      <c r="AD513" s="99" t="str">
        <f>'Module 3'!R179</f>
        <v/>
      </c>
      <c r="AE513" s="99" t="str">
        <f>'Module 3'!S179</f>
        <v/>
      </c>
      <c r="AF513" s="99" t="str">
        <f>'Module 3'!T179</f>
        <v/>
      </c>
      <c r="AG513" s="99" t="str">
        <f>'Module 3'!U179</f>
        <v/>
      </c>
      <c r="AH513" s="99" t="str">
        <f>'Module 3'!V179</f>
        <v/>
      </c>
    </row>
    <row r="514" spans="27:37" ht="15" hidden="1" customHeight="1" x14ac:dyDescent="0.25">
      <c r="AA514" s="224"/>
      <c r="AB514" s="99" t="str">
        <f>'Module 3'!P180</f>
        <v/>
      </c>
      <c r="AC514" s="99" t="str">
        <f>'Module 3'!Q180</f>
        <v/>
      </c>
      <c r="AD514" s="99" t="str">
        <f>'Module 3'!R180</f>
        <v/>
      </c>
      <c r="AE514" s="99" t="str">
        <f>'Module 3'!S180</f>
        <v/>
      </c>
      <c r="AF514" s="99" t="str">
        <f>'Module 3'!T180</f>
        <v/>
      </c>
      <c r="AG514" s="99" t="str">
        <f>'Module 3'!U180</f>
        <v/>
      </c>
      <c r="AH514" s="99" t="str">
        <f>'Module 3'!V180</f>
        <v/>
      </c>
    </row>
    <row r="515" spans="27:37" ht="15" hidden="1" customHeight="1" x14ac:dyDescent="0.25">
      <c r="AA515" s="224"/>
      <c r="AB515" s="99" t="str">
        <f>'Module 3'!P181</f>
        <v/>
      </c>
      <c r="AC515" s="99" t="str">
        <f>'Module 3'!Q181</f>
        <v/>
      </c>
      <c r="AD515" s="99" t="str">
        <f>'Module 3'!R181</f>
        <v/>
      </c>
      <c r="AE515" s="99" t="str">
        <f>'Module 3'!S181</f>
        <v/>
      </c>
      <c r="AF515" s="99" t="str">
        <f>'Module 3'!T181</f>
        <v/>
      </c>
      <c r="AG515" s="99" t="str">
        <f>'Module 3'!U181</f>
        <v/>
      </c>
      <c r="AH515" s="99" t="str">
        <f>'Module 3'!V181</f>
        <v/>
      </c>
    </row>
    <row r="516" spans="27:37" ht="15" hidden="1" customHeight="1" x14ac:dyDescent="0.25">
      <c r="AA516" s="224"/>
      <c r="AB516" s="99" t="str">
        <f>'Module 3'!P182</f>
        <v/>
      </c>
      <c r="AC516" s="99" t="str">
        <f>'Module 3'!Q182</f>
        <v/>
      </c>
      <c r="AD516" s="99" t="str">
        <f>'Module 3'!R182</f>
        <v/>
      </c>
      <c r="AE516" s="99" t="str">
        <f>'Module 3'!S182</f>
        <v/>
      </c>
      <c r="AF516" s="99" t="str">
        <f>'Module 3'!T182</f>
        <v/>
      </c>
      <c r="AG516" s="99" t="str">
        <f>'Module 3'!U182</f>
        <v/>
      </c>
      <c r="AH516" s="99" t="str">
        <f>'Module 3'!V182</f>
        <v/>
      </c>
    </row>
    <row r="517" spans="27:37" ht="15" hidden="1" customHeight="1" x14ac:dyDescent="0.25">
      <c r="AA517" s="224"/>
      <c r="AB517" s="99" t="str">
        <f>'Module 3'!P183</f>
        <v/>
      </c>
      <c r="AC517" s="99" t="str">
        <f>'Module 3'!Q183</f>
        <v/>
      </c>
      <c r="AD517" s="99" t="str">
        <f>'Module 3'!R183</f>
        <v/>
      </c>
      <c r="AE517" s="99" t="str">
        <f>'Module 3'!S183</f>
        <v/>
      </c>
      <c r="AF517" s="99" t="str">
        <f>'Module 3'!T183</f>
        <v/>
      </c>
      <c r="AG517" s="99" t="str">
        <f>'Module 3'!U183</f>
        <v/>
      </c>
      <c r="AH517" s="99" t="str">
        <f>'Module 3'!V183</f>
        <v/>
      </c>
    </row>
    <row r="518" spans="27:37" ht="15" hidden="1" customHeight="1" x14ac:dyDescent="0.25">
      <c r="AA518" s="224"/>
      <c r="AB518" s="99" t="str">
        <f>'Module 3'!P184</f>
        <v/>
      </c>
      <c r="AC518" s="99" t="str">
        <f>'Module 3'!Q184</f>
        <v/>
      </c>
      <c r="AD518" s="99" t="str">
        <f>'Module 3'!R184</f>
        <v/>
      </c>
      <c r="AE518" s="99" t="str">
        <f>'Module 3'!S184</f>
        <v/>
      </c>
      <c r="AF518" s="99" t="str">
        <f>'Module 3'!T184</f>
        <v/>
      </c>
      <c r="AG518" s="99" t="str">
        <f>'Module 3'!U184</f>
        <v/>
      </c>
      <c r="AH518" s="99" t="str">
        <f>'Module 3'!V184</f>
        <v/>
      </c>
    </row>
    <row r="519" spans="27:37" ht="15" hidden="1" customHeight="1" x14ac:dyDescent="0.25">
      <c r="AA519" s="224"/>
      <c r="AB519" s="99" t="str">
        <f>'Module 3'!P185</f>
        <v/>
      </c>
      <c r="AC519" s="99" t="str">
        <f>'Module 3'!Q185</f>
        <v/>
      </c>
      <c r="AD519" s="99" t="str">
        <f>'Module 3'!R185</f>
        <v/>
      </c>
      <c r="AE519" s="99" t="str">
        <f>'Module 3'!S185</f>
        <v/>
      </c>
      <c r="AF519" s="99" t="str">
        <f>'Module 3'!T185</f>
        <v/>
      </c>
      <c r="AG519" s="99" t="str">
        <f>'Module 3'!U185</f>
        <v/>
      </c>
      <c r="AH519" s="99" t="str">
        <f>'Module 3'!V185</f>
        <v/>
      </c>
    </row>
    <row r="520" spans="27:37" ht="15" hidden="1" customHeight="1" x14ac:dyDescent="0.25">
      <c r="AA520" s="224"/>
      <c r="AB520" s="99" t="str">
        <f>'Module 3'!P186</f>
        <v/>
      </c>
      <c r="AC520" s="99" t="str">
        <f>'Module 3'!Q186</f>
        <v/>
      </c>
      <c r="AD520" s="99" t="str">
        <f>'Module 3'!R186</f>
        <v/>
      </c>
      <c r="AE520" s="99" t="str">
        <f>'Module 3'!S186</f>
        <v/>
      </c>
      <c r="AF520" s="99" t="str">
        <f>'Module 3'!T186</f>
        <v/>
      </c>
      <c r="AG520" s="99" t="str">
        <f>'Module 3'!U186</f>
        <v/>
      </c>
      <c r="AH520" s="99" t="str">
        <f>'Module 3'!V186</f>
        <v/>
      </c>
    </row>
    <row r="521" spans="27:37" ht="15.75" hidden="1" customHeight="1" thickBot="1" x14ac:dyDescent="0.3">
      <c r="AA521" s="225"/>
      <c r="AB521" s="99" t="str">
        <f>'Module 3'!P187</f>
        <v/>
      </c>
      <c r="AC521" s="99" t="str">
        <f>'Module 3'!Q187</f>
        <v/>
      </c>
      <c r="AD521" s="99" t="str">
        <f>'Module 3'!R187</f>
        <v/>
      </c>
      <c r="AE521" s="99" t="str">
        <f>'Module 3'!S187</f>
        <v/>
      </c>
      <c r="AF521" s="99" t="str">
        <f>'Module 3'!T187</f>
        <v/>
      </c>
      <c r="AG521" s="99" t="str">
        <f>'Module 3'!U187</f>
        <v/>
      </c>
      <c r="AH521" s="99" t="str">
        <f>'Module 3'!V187</f>
        <v/>
      </c>
    </row>
    <row r="522" spans="27:37" ht="99.95" hidden="1" customHeight="1" thickTop="1" x14ac:dyDescent="0.25">
      <c r="AA522" s="883" t="str">
        <f>'Module 3'!$O$89</f>
        <v>Overall PLR coverage/gaps of safeguard:</v>
      </c>
      <c r="AB522" s="884"/>
      <c r="AC522" s="884"/>
      <c r="AD522" s="885" t="str">
        <f>'Module 3'!Q188</f>
        <v xml:space="preserve"> </v>
      </c>
      <c r="AE522" s="885"/>
      <c r="AF522" s="885"/>
      <c r="AG522" s="885"/>
      <c r="AH522" s="886"/>
    </row>
    <row r="523" spans="27:37" ht="99.95" hidden="1" customHeight="1" x14ac:dyDescent="0.25"/>
    <row r="524" spans="27:37" ht="15" hidden="1" customHeight="1" x14ac:dyDescent="0.25"/>
    <row r="525" spans="27:37" ht="45" hidden="1" customHeight="1" x14ac:dyDescent="0.25">
      <c r="AK525" s="320" t="str">
        <f>Overview!$C$17</f>
        <v>Module 3 - Identifying relevant policies, laws and regulations</v>
      </c>
    </row>
    <row r="526" spans="27:37" ht="51" hidden="1" x14ac:dyDescent="0.35">
      <c r="AK526" s="319" t="str">
        <f>'Module 3'!$O$126</f>
        <v>Safeguard (b) - Transparent and effective national forest governance structures, taking into account national legislation and sovereignty.</v>
      </c>
    </row>
    <row r="527" spans="27:37" ht="45" hidden="1" customHeight="1" x14ac:dyDescent="0.25">
      <c r="AK527" s="321" t="str">
        <f>$AK$465</f>
        <v>Notes from Guiding Questions</v>
      </c>
    </row>
    <row r="528" spans="27:37" ht="15" hidden="1" customHeight="1" x14ac:dyDescent="0.25">
      <c r="AK528" s="112" t="str">
        <f>'Module 3'!V133</f>
        <v/>
      </c>
    </row>
    <row r="529" spans="37:37" hidden="1" x14ac:dyDescent="0.25">
      <c r="AK529" s="112" t="str">
        <f>'Module 3'!V134</f>
        <v/>
      </c>
    </row>
    <row r="530" spans="37:37" ht="15" hidden="1" customHeight="1" x14ac:dyDescent="0.25">
      <c r="AK530" s="112" t="str">
        <f>'Module 3'!V135</f>
        <v/>
      </c>
    </row>
    <row r="531" spans="37:37" ht="15" hidden="1" customHeight="1" x14ac:dyDescent="0.25">
      <c r="AK531" s="112" t="str">
        <f>'Module 3'!V136</f>
        <v/>
      </c>
    </row>
    <row r="532" spans="37:37" ht="15" hidden="1" customHeight="1" x14ac:dyDescent="0.25">
      <c r="AK532" s="112" t="str">
        <f>'Module 3'!V137</f>
        <v/>
      </c>
    </row>
    <row r="533" spans="37:37" ht="15" hidden="1" customHeight="1" x14ac:dyDescent="0.25">
      <c r="AK533" s="112" t="str">
        <f>'Module 3'!V138</f>
        <v/>
      </c>
    </row>
    <row r="534" spans="37:37" hidden="1" x14ac:dyDescent="0.25">
      <c r="AK534" s="112" t="str">
        <f>'Module 3'!V139</f>
        <v/>
      </c>
    </row>
    <row r="535" spans="37:37" ht="15" hidden="1" customHeight="1" x14ac:dyDescent="0.25">
      <c r="AK535" s="112" t="str">
        <f>'Module 3'!V140</f>
        <v/>
      </c>
    </row>
    <row r="536" spans="37:37" ht="15" hidden="1" customHeight="1" x14ac:dyDescent="0.25">
      <c r="AK536" s="112" t="str">
        <f>'Module 3'!V141</f>
        <v/>
      </c>
    </row>
    <row r="537" spans="37:37" ht="15" hidden="1" customHeight="1" x14ac:dyDescent="0.25">
      <c r="AK537" s="112" t="str">
        <f>'Module 3'!V142</f>
        <v/>
      </c>
    </row>
    <row r="538" spans="37:37" ht="15" hidden="1" customHeight="1" x14ac:dyDescent="0.25">
      <c r="AK538" s="112" t="str">
        <f>'Module 3'!V143</f>
        <v/>
      </c>
    </row>
    <row r="539" spans="37:37" ht="15" hidden="1" customHeight="1" x14ac:dyDescent="0.25">
      <c r="AK539" s="112" t="str">
        <f>'Module 3'!V144</f>
        <v/>
      </c>
    </row>
    <row r="540" spans="37:37" ht="15" hidden="1" customHeight="1" x14ac:dyDescent="0.25">
      <c r="AK540" s="112" t="str">
        <f>'Module 3'!V145</f>
        <v/>
      </c>
    </row>
    <row r="541" spans="37:37" ht="15" hidden="1" customHeight="1" x14ac:dyDescent="0.25">
      <c r="AK541" s="112" t="str">
        <f>'Module 3'!V146</f>
        <v/>
      </c>
    </row>
    <row r="542" spans="37:37" ht="15" hidden="1" customHeight="1" x14ac:dyDescent="0.25">
      <c r="AK542" s="112" t="str">
        <f>'Module 3'!V147</f>
        <v/>
      </c>
    </row>
    <row r="543" spans="37:37" ht="110.1" hidden="1" customHeight="1" x14ac:dyDescent="0.25"/>
    <row r="544" spans="37:37" ht="15" hidden="1" customHeight="1" x14ac:dyDescent="0.25"/>
    <row r="545" spans="16:36" ht="15" hidden="1" customHeight="1" x14ac:dyDescent="0.25"/>
    <row r="546" spans="16:36" ht="129" hidden="1" customHeight="1" x14ac:dyDescent="0.35">
      <c r="P546" s="16"/>
      <c r="Q546" s="16"/>
      <c r="R546" s="16"/>
      <c r="S546" s="16"/>
      <c r="T546" s="16"/>
      <c r="U546" s="16"/>
      <c r="AA546" s="799" t="str">
        <f>'Module 3'!$O$233</f>
        <v>Safeguard (c) - Respect for the knowledge and rights of indigenous peoples and members of local communities, by taking into account relevant international obligations, national circumstances and laws, and noting that the United Nations General Assembly has adopted the United Nations Declaration on the Rights of Indigenous Peoples.</v>
      </c>
      <c r="AB546" s="799"/>
      <c r="AC546" s="799"/>
      <c r="AD546" s="799"/>
      <c r="AE546" s="799"/>
      <c r="AF546" s="799"/>
      <c r="AG546" s="799"/>
      <c r="AH546" s="799"/>
    </row>
    <row r="547" spans="16:36" ht="15" hidden="1" customHeight="1" x14ac:dyDescent="0.25">
      <c r="P547" s="16"/>
      <c r="Q547" s="16"/>
      <c r="R547" s="16"/>
      <c r="S547" s="16"/>
      <c r="T547" s="16"/>
      <c r="U547" s="16"/>
    </row>
    <row r="548" spans="16:36" ht="0.95" hidden="1" customHeight="1" x14ac:dyDescent="0.25">
      <c r="P548" s="16"/>
      <c r="Q548" s="16"/>
      <c r="R548" s="16"/>
      <c r="S548" s="16"/>
      <c r="T548" s="16"/>
      <c r="U548" s="16"/>
    </row>
    <row r="549" spans="16:36" ht="33.75" hidden="1" customHeight="1" x14ac:dyDescent="0.25">
      <c r="AA549" s="815" t="str">
        <f>'Module 3'!$C$258</f>
        <v>Table 3:  Relevant PLR related to Safeguard (c) - Respect for knowledge and rights of indigenous peoples and members of local communities.</v>
      </c>
      <c r="AB549" s="815"/>
      <c r="AC549" s="815"/>
      <c r="AD549" s="815"/>
      <c r="AE549" s="815"/>
      <c r="AF549" s="815"/>
      <c r="AG549" s="815"/>
      <c r="AH549" s="815"/>
    </row>
    <row r="550" spans="16:36" ht="15" hidden="1" customHeight="1" x14ac:dyDescent="0.25"/>
    <row r="551" spans="16:36" ht="24" hidden="1" customHeight="1" x14ac:dyDescent="0.25">
      <c r="AA551" s="297" t="str">
        <f>'Module 3'!$O$68</f>
        <v>Benefits</v>
      </c>
      <c r="AB551" s="33" t="str">
        <f>'Module 3'!$P$66</f>
        <v>Description</v>
      </c>
      <c r="AC551" s="33" t="str">
        <f>'Module 3'!$Q$66</f>
        <v>Qty.</v>
      </c>
      <c r="AD551" s="33" t="str">
        <f>'Module 3'!$R$66</f>
        <v>PLRs relevant to this benefit</v>
      </c>
      <c r="AE551" s="33" t="str">
        <f>'Module 3'!$S$66</f>
        <v>How does this PLR cover this benefit?</v>
      </c>
      <c r="AF551" s="33" t="str">
        <f>'Module 3'!$T$66</f>
        <v>How effectively the PLR is being implemented?</v>
      </c>
      <c r="AG551" s="33" t="str">
        <f>'Module 3'!$U$66</f>
        <v>Conflicting PLRs?</v>
      </c>
      <c r="AH551" s="33" t="str">
        <f>'Module 3'!$V$66</f>
        <v>Identified Gaps</v>
      </c>
    </row>
    <row r="552" spans="16:36" ht="15" hidden="1" customHeight="1" x14ac:dyDescent="0.25">
      <c r="AA552" s="296"/>
      <c r="AB552" s="99" t="str">
        <f>'Module 3'!P264</f>
        <v/>
      </c>
      <c r="AC552" s="99" t="str">
        <f>'Module 3'!Q264</f>
        <v/>
      </c>
      <c r="AD552" s="99" t="str">
        <f>'Module 3'!R264</f>
        <v/>
      </c>
      <c r="AE552" s="99" t="str">
        <f>'Module 3'!S264</f>
        <v/>
      </c>
      <c r="AF552" s="99" t="str">
        <f>'Module 3'!T264</f>
        <v/>
      </c>
      <c r="AG552" s="99" t="str">
        <f>'Module 3'!U264</f>
        <v/>
      </c>
      <c r="AH552" s="99" t="str">
        <f>'Module 3'!V264</f>
        <v/>
      </c>
      <c r="AJ552" s="54" t="s">
        <v>74</v>
      </c>
    </row>
    <row r="553" spans="16:36" ht="15" hidden="1" customHeight="1" x14ac:dyDescent="0.25">
      <c r="AA553" s="296"/>
      <c r="AB553" s="99" t="str">
        <f>'Module 3'!P265</f>
        <v/>
      </c>
      <c r="AC553" s="99" t="str">
        <f>'Module 3'!Q265</f>
        <v/>
      </c>
      <c r="AD553" s="99" t="str">
        <f>'Module 3'!R265</f>
        <v/>
      </c>
      <c r="AE553" s="99" t="str">
        <f>'Module 3'!S265</f>
        <v/>
      </c>
      <c r="AF553" s="99" t="str">
        <f>'Module 3'!T265</f>
        <v/>
      </c>
      <c r="AG553" s="99" t="str">
        <f>'Module 3'!U265</f>
        <v/>
      </c>
      <c r="AH553" s="99" t="str">
        <f>'Module 3'!V265</f>
        <v/>
      </c>
      <c r="AJ553" s="54" t="s">
        <v>75</v>
      </c>
    </row>
    <row r="554" spans="16:36" ht="15" hidden="1" customHeight="1" x14ac:dyDescent="0.25">
      <c r="AA554" s="296"/>
      <c r="AB554" s="99" t="str">
        <f>'Module 3'!P266</f>
        <v/>
      </c>
      <c r="AC554" s="99" t="str">
        <f>'Module 3'!Q266</f>
        <v/>
      </c>
      <c r="AD554" s="99" t="str">
        <f>'Module 3'!R266</f>
        <v/>
      </c>
      <c r="AE554" s="99" t="str">
        <f>'Module 3'!S266</f>
        <v/>
      </c>
      <c r="AF554" s="99" t="str">
        <f>'Module 3'!T266</f>
        <v/>
      </c>
      <c r="AG554" s="99" t="str">
        <f>'Module 3'!U266</f>
        <v/>
      </c>
      <c r="AH554" s="99" t="str">
        <f>'Module 3'!V266</f>
        <v/>
      </c>
      <c r="AJ554" s="54" t="s">
        <v>76</v>
      </c>
    </row>
    <row r="555" spans="16:36" ht="15" hidden="1" customHeight="1" x14ac:dyDescent="0.25">
      <c r="AA555" s="296"/>
      <c r="AB555" s="99" t="str">
        <f>'Module 3'!P267</f>
        <v/>
      </c>
      <c r="AC555" s="99" t="str">
        <f>'Module 3'!Q267</f>
        <v/>
      </c>
      <c r="AD555" s="99" t="str">
        <f>'Module 3'!R267</f>
        <v/>
      </c>
      <c r="AE555" s="99" t="str">
        <f>'Module 3'!S267</f>
        <v/>
      </c>
      <c r="AF555" s="99" t="str">
        <f>'Module 3'!T267</f>
        <v/>
      </c>
      <c r="AG555" s="99" t="str">
        <f>'Module 3'!U267</f>
        <v/>
      </c>
      <c r="AH555" s="99" t="str">
        <f>'Module 3'!V267</f>
        <v/>
      </c>
      <c r="AJ555" s="54" t="s">
        <v>77</v>
      </c>
    </row>
    <row r="556" spans="16:36" ht="15" hidden="1" customHeight="1" x14ac:dyDescent="0.25">
      <c r="AA556" s="298"/>
      <c r="AB556" s="99" t="str">
        <f>'Module 3'!P268</f>
        <v/>
      </c>
      <c r="AC556" s="99" t="str">
        <f>'Module 3'!Q268</f>
        <v/>
      </c>
      <c r="AD556" s="99" t="str">
        <f>'Module 3'!R268</f>
        <v/>
      </c>
      <c r="AE556" s="99" t="str">
        <f>'Module 3'!S268</f>
        <v/>
      </c>
      <c r="AF556" s="99" t="str">
        <f>'Module 3'!T268</f>
        <v/>
      </c>
      <c r="AG556" s="99" t="str">
        <f>'Module 3'!U268</f>
        <v/>
      </c>
      <c r="AH556" s="99" t="str">
        <f>'Module 3'!V268</f>
        <v/>
      </c>
      <c r="AJ556" s="54" t="s">
        <v>79</v>
      </c>
    </row>
    <row r="557" spans="16:36" ht="24" hidden="1" customHeight="1" x14ac:dyDescent="0.25">
      <c r="AA557" s="223" t="str">
        <f>'Module 3'!$O$79</f>
        <v>Risks</v>
      </c>
      <c r="AB557" s="33" t="str">
        <f>'Module 3'!$P$77</f>
        <v>Description</v>
      </c>
      <c r="AC557" s="33" t="str">
        <f>'Module 3'!$Q$77</f>
        <v>Qty.</v>
      </c>
      <c r="AD557" s="33" t="str">
        <f>'Module 3'!$R$77</f>
        <v>PLRs relevant to this risk</v>
      </c>
      <c r="AE557" s="33" t="str">
        <f>'Module 3'!$S$77</f>
        <v>How does this PLR cover this risk?</v>
      </c>
      <c r="AF557" s="33" t="str">
        <f>'Module 3'!$T$77</f>
        <v>How effectively the PLR is being implemented?</v>
      </c>
      <c r="AG557" s="33" t="str">
        <f>'Module 3'!$U$77</f>
        <v>Conflicting PLRs?</v>
      </c>
      <c r="AH557" s="33" t="str">
        <f>'Module 3'!$V$77</f>
        <v>Identified Gaps</v>
      </c>
      <c r="AJ557" s="54"/>
    </row>
    <row r="558" spans="16:36" ht="15" hidden="1" customHeight="1" x14ac:dyDescent="0.25">
      <c r="P558" s="16"/>
      <c r="Q558" s="16"/>
      <c r="R558" s="16"/>
      <c r="S558" s="16"/>
      <c r="T558" s="16"/>
      <c r="U558" s="16"/>
      <c r="AA558" s="224"/>
      <c r="AB558" s="99" t="str">
        <f>'Module 3'!P271</f>
        <v/>
      </c>
      <c r="AC558" s="99" t="str">
        <f>'Module 3'!Q271</f>
        <v/>
      </c>
      <c r="AD558" s="99" t="str">
        <f>'Module 3'!R271</f>
        <v/>
      </c>
      <c r="AE558" s="99" t="str">
        <f>'Module 3'!S271</f>
        <v/>
      </c>
      <c r="AF558" s="99" t="str">
        <f>'Module 3'!T271</f>
        <v/>
      </c>
      <c r="AG558" s="99" t="str">
        <f>'Module 3'!U271</f>
        <v/>
      </c>
      <c r="AH558" s="99" t="str">
        <f>'Module 3'!V271</f>
        <v/>
      </c>
    </row>
    <row r="559" spans="16:36" ht="15" hidden="1" customHeight="1" x14ac:dyDescent="0.25">
      <c r="P559" s="16"/>
      <c r="Q559" s="16"/>
      <c r="R559" s="16"/>
      <c r="S559" s="16"/>
      <c r="T559" s="16"/>
      <c r="U559" s="16"/>
      <c r="AA559" s="224"/>
      <c r="AB559" s="99" t="str">
        <f>'Module 3'!P272</f>
        <v/>
      </c>
      <c r="AC559" s="99" t="str">
        <f>'Module 3'!Q272</f>
        <v/>
      </c>
      <c r="AD559" s="99" t="str">
        <f>'Module 3'!R272</f>
        <v/>
      </c>
      <c r="AE559" s="99" t="str">
        <f>'Module 3'!S272</f>
        <v/>
      </c>
      <c r="AF559" s="99" t="str">
        <f>'Module 3'!T272</f>
        <v/>
      </c>
      <c r="AG559" s="99" t="str">
        <f>'Module 3'!U272</f>
        <v/>
      </c>
      <c r="AH559" s="99" t="str">
        <f>'Module 3'!V272</f>
        <v/>
      </c>
    </row>
    <row r="560" spans="16:36" ht="15" hidden="1" customHeight="1" x14ac:dyDescent="0.25">
      <c r="P560" s="16"/>
      <c r="Q560" s="16"/>
      <c r="R560" s="16"/>
      <c r="S560" s="16"/>
      <c r="T560" s="16"/>
      <c r="U560" s="16"/>
      <c r="AA560" s="224"/>
      <c r="AB560" s="99" t="str">
        <f>'Module 3'!P273</f>
        <v/>
      </c>
      <c r="AC560" s="99" t="str">
        <f>'Module 3'!Q273</f>
        <v/>
      </c>
      <c r="AD560" s="99" t="str">
        <f>'Module 3'!R273</f>
        <v/>
      </c>
      <c r="AE560" s="99" t="str">
        <f>'Module 3'!S273</f>
        <v/>
      </c>
      <c r="AF560" s="99" t="str">
        <f>'Module 3'!T273</f>
        <v/>
      </c>
      <c r="AG560" s="99" t="str">
        <f>'Module 3'!U273</f>
        <v/>
      </c>
      <c r="AH560" s="99" t="str">
        <f>'Module 3'!V273</f>
        <v/>
      </c>
    </row>
    <row r="561" spans="27:37" ht="15" hidden="1" customHeight="1" x14ac:dyDescent="0.25">
      <c r="AA561" s="224"/>
      <c r="AB561" s="99" t="str">
        <f>'Module 3'!P274</f>
        <v/>
      </c>
      <c r="AC561" s="99" t="str">
        <f>'Module 3'!Q274</f>
        <v/>
      </c>
      <c r="AD561" s="99" t="str">
        <f>'Module 3'!R274</f>
        <v/>
      </c>
      <c r="AE561" s="99" t="str">
        <f>'Module 3'!S274</f>
        <v/>
      </c>
      <c r="AF561" s="99" t="str">
        <f>'Module 3'!T274</f>
        <v/>
      </c>
      <c r="AG561" s="99" t="str">
        <f>'Module 3'!U274</f>
        <v/>
      </c>
      <c r="AH561" s="99" t="str">
        <f>'Module 3'!V274</f>
        <v/>
      </c>
    </row>
    <row r="562" spans="27:37" ht="15" hidden="1" customHeight="1" x14ac:dyDescent="0.25">
      <c r="AA562" s="224"/>
      <c r="AB562" s="99" t="str">
        <f>'Module 3'!P275</f>
        <v/>
      </c>
      <c r="AC562" s="99" t="str">
        <f>'Module 3'!Q275</f>
        <v/>
      </c>
      <c r="AD562" s="99" t="str">
        <f>'Module 3'!R275</f>
        <v/>
      </c>
      <c r="AE562" s="99" t="str">
        <f>'Module 3'!S275</f>
        <v/>
      </c>
      <c r="AF562" s="99" t="str">
        <f>'Module 3'!T275</f>
        <v/>
      </c>
      <c r="AG562" s="99" t="str">
        <f>'Module 3'!U275</f>
        <v/>
      </c>
      <c r="AH562" s="99" t="str">
        <f>'Module 3'!V275</f>
        <v/>
      </c>
    </row>
    <row r="563" spans="27:37" ht="15" hidden="1" customHeight="1" x14ac:dyDescent="0.25">
      <c r="AA563" s="224"/>
      <c r="AB563" s="99" t="str">
        <f>'Module 3'!P276</f>
        <v/>
      </c>
      <c r="AC563" s="99" t="str">
        <f>'Module 3'!Q276</f>
        <v/>
      </c>
      <c r="AD563" s="99" t="str">
        <f>'Module 3'!R276</f>
        <v/>
      </c>
      <c r="AE563" s="99" t="str">
        <f>'Module 3'!S276</f>
        <v/>
      </c>
      <c r="AF563" s="99" t="str">
        <f>'Module 3'!T276</f>
        <v/>
      </c>
      <c r="AG563" s="99" t="str">
        <f>'Module 3'!U276</f>
        <v/>
      </c>
      <c r="AH563" s="99" t="str">
        <f>'Module 3'!V276</f>
        <v/>
      </c>
    </row>
    <row r="564" spans="27:37" ht="15" hidden="1" customHeight="1" x14ac:dyDescent="0.25">
      <c r="AA564" s="224"/>
      <c r="AB564" s="99" t="str">
        <f>'Module 3'!P277</f>
        <v/>
      </c>
      <c r="AC564" s="99" t="str">
        <f>'Module 3'!Q277</f>
        <v/>
      </c>
      <c r="AD564" s="99" t="str">
        <f>'Module 3'!R277</f>
        <v/>
      </c>
      <c r="AE564" s="99" t="str">
        <f>'Module 3'!S277</f>
        <v/>
      </c>
      <c r="AF564" s="99" t="str">
        <f>'Module 3'!T277</f>
        <v/>
      </c>
      <c r="AG564" s="99" t="str">
        <f>'Module 3'!U277</f>
        <v/>
      </c>
      <c r="AH564" s="99" t="str">
        <f>'Module 3'!V277</f>
        <v/>
      </c>
    </row>
    <row r="565" spans="27:37" ht="15" hidden="1" customHeight="1" x14ac:dyDescent="0.25">
      <c r="AA565" s="224"/>
      <c r="AB565" s="99" t="str">
        <f>'Module 3'!P278</f>
        <v/>
      </c>
      <c r="AC565" s="99" t="str">
        <f>'Module 3'!Q278</f>
        <v/>
      </c>
      <c r="AD565" s="99" t="str">
        <f>'Module 3'!R278</f>
        <v/>
      </c>
      <c r="AE565" s="99" t="str">
        <f>'Module 3'!S278</f>
        <v/>
      </c>
      <c r="AF565" s="99" t="str">
        <f>'Module 3'!T278</f>
        <v/>
      </c>
      <c r="AG565" s="99" t="str">
        <f>'Module 3'!U278</f>
        <v/>
      </c>
      <c r="AH565" s="99" t="str">
        <f>'Module 3'!V278</f>
        <v/>
      </c>
    </row>
    <row r="566" spans="27:37" ht="15" hidden="1" customHeight="1" x14ac:dyDescent="0.25">
      <c r="AA566" s="224"/>
      <c r="AB566" s="99" t="str">
        <f>'Module 3'!P279</f>
        <v/>
      </c>
      <c r="AC566" s="99" t="str">
        <f>'Module 3'!Q279</f>
        <v/>
      </c>
      <c r="AD566" s="99" t="str">
        <f>'Module 3'!R279</f>
        <v/>
      </c>
      <c r="AE566" s="99" t="str">
        <f>'Module 3'!S279</f>
        <v/>
      </c>
      <c r="AF566" s="99" t="str">
        <f>'Module 3'!T279</f>
        <v/>
      </c>
      <c r="AG566" s="99" t="str">
        <f>'Module 3'!U279</f>
        <v/>
      </c>
      <c r="AH566" s="99" t="str">
        <f>'Module 3'!V279</f>
        <v/>
      </c>
    </row>
    <row r="567" spans="27:37" ht="15" hidden="1" customHeight="1" x14ac:dyDescent="0.25">
      <c r="AA567" s="224"/>
      <c r="AB567" s="99" t="str">
        <f>'Module 3'!P280</f>
        <v/>
      </c>
      <c r="AC567" s="99" t="str">
        <f>'Module 3'!Q280</f>
        <v/>
      </c>
      <c r="AD567" s="99" t="str">
        <f>'Module 3'!R280</f>
        <v/>
      </c>
      <c r="AE567" s="99" t="str">
        <f>'Module 3'!S280</f>
        <v/>
      </c>
      <c r="AF567" s="99" t="str">
        <f>'Module 3'!T280</f>
        <v/>
      </c>
      <c r="AG567" s="99" t="str">
        <f>'Module 3'!U280</f>
        <v/>
      </c>
      <c r="AH567" s="99" t="str">
        <f>'Module 3'!V280</f>
        <v/>
      </c>
    </row>
    <row r="568" spans="27:37" ht="15" hidden="1" customHeight="1" x14ac:dyDescent="0.25">
      <c r="AA568" s="224"/>
      <c r="AB568" s="99" t="str">
        <f>'Module 3'!P281</f>
        <v/>
      </c>
      <c r="AC568" s="99" t="str">
        <f>'Module 3'!Q281</f>
        <v/>
      </c>
      <c r="AD568" s="99" t="str">
        <f>'Module 3'!R281</f>
        <v/>
      </c>
      <c r="AE568" s="99" t="str">
        <f>'Module 3'!S281</f>
        <v/>
      </c>
      <c r="AF568" s="99" t="str">
        <f>'Module 3'!T281</f>
        <v/>
      </c>
      <c r="AG568" s="99" t="str">
        <f>'Module 3'!U281</f>
        <v/>
      </c>
      <c r="AH568" s="99" t="str">
        <f>'Module 3'!V281</f>
        <v/>
      </c>
    </row>
    <row r="569" spans="27:37" ht="15" hidden="1" customHeight="1" x14ac:dyDescent="0.25">
      <c r="AA569" s="224"/>
      <c r="AB569" s="99" t="str">
        <f>'Module 3'!P282</f>
        <v/>
      </c>
      <c r="AC569" s="99" t="str">
        <f>'Module 3'!Q282</f>
        <v/>
      </c>
      <c r="AD569" s="99" t="str">
        <f>'Module 3'!R282</f>
        <v/>
      </c>
      <c r="AE569" s="99" t="str">
        <f>'Module 3'!S282</f>
        <v/>
      </c>
      <c r="AF569" s="99" t="str">
        <f>'Module 3'!T282</f>
        <v/>
      </c>
      <c r="AG569" s="99" t="str">
        <f>'Module 3'!U282</f>
        <v/>
      </c>
      <c r="AH569" s="99" t="str">
        <f>'Module 3'!V282</f>
        <v/>
      </c>
    </row>
    <row r="570" spans="27:37" ht="15" hidden="1" customHeight="1" x14ac:dyDescent="0.25">
      <c r="AA570" s="224"/>
      <c r="AB570" s="99" t="str">
        <f>'Module 3'!P283</f>
        <v/>
      </c>
      <c r="AC570" s="99" t="str">
        <f>'Module 3'!Q283</f>
        <v/>
      </c>
      <c r="AD570" s="99" t="str">
        <f>'Module 3'!R283</f>
        <v/>
      </c>
      <c r="AE570" s="99" t="str">
        <f>'Module 3'!S283</f>
        <v/>
      </c>
      <c r="AF570" s="99" t="str">
        <f>'Module 3'!T283</f>
        <v/>
      </c>
      <c r="AG570" s="99" t="str">
        <f>'Module 3'!U283</f>
        <v/>
      </c>
      <c r="AH570" s="99" t="str">
        <f>'Module 3'!V283</f>
        <v/>
      </c>
    </row>
    <row r="571" spans="27:37" ht="15" hidden="1" customHeight="1" x14ac:dyDescent="0.25">
      <c r="AA571" s="224"/>
      <c r="AB571" s="99" t="str">
        <f>'Module 3'!P284</f>
        <v/>
      </c>
      <c r="AC571" s="99" t="str">
        <f>'Module 3'!Q284</f>
        <v/>
      </c>
      <c r="AD571" s="99" t="str">
        <f>'Module 3'!R284</f>
        <v/>
      </c>
      <c r="AE571" s="99" t="str">
        <f>'Module 3'!S284</f>
        <v/>
      </c>
      <c r="AF571" s="99" t="str">
        <f>'Module 3'!T284</f>
        <v/>
      </c>
      <c r="AG571" s="99" t="str">
        <f>'Module 3'!U284</f>
        <v/>
      </c>
      <c r="AH571" s="99" t="str">
        <f>'Module 3'!V284</f>
        <v/>
      </c>
    </row>
    <row r="572" spans="27:37" ht="15.75" hidden="1" customHeight="1" thickBot="1" x14ac:dyDescent="0.3">
      <c r="AA572" s="225"/>
      <c r="AB572" s="99" t="str">
        <f>'Module 3'!P285</f>
        <v/>
      </c>
      <c r="AC572" s="99" t="str">
        <f>'Module 3'!Q285</f>
        <v/>
      </c>
      <c r="AD572" s="99" t="str">
        <f>'Module 3'!R285</f>
        <v/>
      </c>
      <c r="AE572" s="99" t="str">
        <f>'Module 3'!S285</f>
        <v/>
      </c>
      <c r="AF572" s="99" t="str">
        <f>'Module 3'!T285</f>
        <v/>
      </c>
      <c r="AG572" s="99" t="str">
        <f>'Module 3'!U285</f>
        <v/>
      </c>
      <c r="AH572" s="99" t="str">
        <f>'Module 3'!V285</f>
        <v/>
      </c>
    </row>
    <row r="573" spans="27:37" ht="99.95" hidden="1" customHeight="1" thickTop="1" x14ac:dyDescent="0.25">
      <c r="AA573" s="883" t="str">
        <f>'Module 3'!$O$89</f>
        <v>Overall PLR coverage/gaps of safeguard:</v>
      </c>
      <c r="AB573" s="884"/>
      <c r="AC573" s="884"/>
      <c r="AD573" s="885" t="str">
        <f>'Module 3'!Q286</f>
        <v xml:space="preserve"> </v>
      </c>
      <c r="AE573" s="885"/>
      <c r="AF573" s="885"/>
      <c r="AG573" s="885"/>
      <c r="AH573" s="886"/>
    </row>
    <row r="574" spans="27:37" ht="99.95" hidden="1" customHeight="1" x14ac:dyDescent="0.25"/>
    <row r="575" spans="27:37" ht="15" hidden="1" customHeight="1" x14ac:dyDescent="0.25"/>
    <row r="576" spans="27:37" ht="45" hidden="1" customHeight="1" x14ac:dyDescent="0.25">
      <c r="AK576" s="320" t="str">
        <f>Overview!$C$17</f>
        <v>Module 3 - Identifying relevant policies, laws and regulations</v>
      </c>
    </row>
    <row r="577" spans="37:37" ht="127.5" hidden="1" x14ac:dyDescent="0.35">
      <c r="AK577" s="319" t="str">
        <f>'Module 3'!$O$233</f>
        <v>Safeguard (c) - Respect for the knowledge and rights of indigenous peoples and members of local communities, by taking into account relevant international obligations, national circumstances and laws, and noting that the United Nations General Assembly has adopted the United Nations Declaration on the Rights of Indigenous Peoples.</v>
      </c>
    </row>
    <row r="578" spans="37:37" ht="45" hidden="1" customHeight="1" x14ac:dyDescent="0.25">
      <c r="AK578" s="321" t="str">
        <f>$AK$465</f>
        <v>Notes from Guiding Questions</v>
      </c>
    </row>
    <row r="579" spans="37:37" ht="15" hidden="1" customHeight="1" x14ac:dyDescent="0.25">
      <c r="AK579" s="112" t="str">
        <f>'Module 3'!V240</f>
        <v/>
      </c>
    </row>
    <row r="580" spans="37:37" hidden="1" x14ac:dyDescent="0.25">
      <c r="AK580" s="112" t="str">
        <f>'Module 3'!V241</f>
        <v/>
      </c>
    </row>
    <row r="581" spans="37:37" ht="15" hidden="1" customHeight="1" x14ac:dyDescent="0.25">
      <c r="AK581" s="112" t="str">
        <f>'Module 3'!V242</f>
        <v/>
      </c>
    </row>
    <row r="582" spans="37:37" hidden="1" x14ac:dyDescent="0.25">
      <c r="AK582" s="112" t="str">
        <f>'Module 3'!V243</f>
        <v/>
      </c>
    </row>
    <row r="583" spans="37:37" ht="15" hidden="1" customHeight="1" x14ac:dyDescent="0.25">
      <c r="AK583" s="112" t="str">
        <f>'Module 3'!V244</f>
        <v/>
      </c>
    </row>
    <row r="584" spans="37:37" ht="15" hidden="1" customHeight="1" x14ac:dyDescent="0.25">
      <c r="AK584" s="112" t="str">
        <f>'Module 3'!V245</f>
        <v/>
      </c>
    </row>
    <row r="585" spans="37:37" ht="15" hidden="1" customHeight="1" x14ac:dyDescent="0.25">
      <c r="AK585" s="112" t="str">
        <f>'Module 3'!V246</f>
        <v/>
      </c>
    </row>
    <row r="586" spans="37:37" ht="15" hidden="1" customHeight="1" x14ac:dyDescent="0.25">
      <c r="AK586" s="112" t="str">
        <f>'Module 3'!V247</f>
        <v/>
      </c>
    </row>
    <row r="587" spans="37:37" ht="15" hidden="1" customHeight="1" x14ac:dyDescent="0.25">
      <c r="AK587" s="112" t="str">
        <f>'Module 3'!V248</f>
        <v/>
      </c>
    </row>
    <row r="588" spans="37:37" ht="15" hidden="1" customHeight="1" x14ac:dyDescent="0.25">
      <c r="AK588" s="112" t="str">
        <f>'Module 3'!V249</f>
        <v/>
      </c>
    </row>
    <row r="589" spans="37:37" ht="15" hidden="1" customHeight="1" x14ac:dyDescent="0.25">
      <c r="AK589" s="112" t="str">
        <f>'Module 3'!V250</f>
        <v/>
      </c>
    </row>
    <row r="590" spans="37:37" ht="15" hidden="1" customHeight="1" x14ac:dyDescent="0.25">
      <c r="AK590" s="112" t="str">
        <f>'Module 3'!V251</f>
        <v/>
      </c>
    </row>
    <row r="591" spans="37:37" ht="15" hidden="1" customHeight="1" x14ac:dyDescent="0.25">
      <c r="AK591" s="112" t="str">
        <f>'Module 3'!V252</f>
        <v/>
      </c>
    </row>
    <row r="592" spans="37:37" ht="110.1" hidden="1" customHeight="1" x14ac:dyDescent="0.25"/>
    <row r="593" spans="16:36" ht="15" hidden="1" customHeight="1" x14ac:dyDescent="0.25"/>
    <row r="594" spans="16:36" ht="45" hidden="1" customHeight="1" x14ac:dyDescent="0.35">
      <c r="P594" s="16"/>
      <c r="Q594" s="16"/>
      <c r="R594" s="16"/>
      <c r="S594" s="16"/>
      <c r="T594" s="16"/>
      <c r="U594" s="16"/>
      <c r="AA594" s="799" t="str">
        <f>'Module 3'!$O$324</f>
        <v>Safeguard (d) - The full and effective participation of relevant stakeholders, in particular indigenous peoples and local communities, in REDD+ actions.</v>
      </c>
      <c r="AB594" s="799"/>
      <c r="AC594" s="799"/>
      <c r="AD594" s="799"/>
      <c r="AE594" s="799"/>
      <c r="AF594" s="799"/>
      <c r="AG594" s="799"/>
      <c r="AH594" s="799"/>
    </row>
    <row r="595" spans="16:36" ht="15" hidden="1" customHeight="1" x14ac:dyDescent="0.25">
      <c r="P595" s="16"/>
      <c r="Q595" s="16"/>
      <c r="R595" s="16"/>
      <c r="S595" s="16"/>
      <c r="T595" s="16"/>
      <c r="U595" s="16"/>
    </row>
    <row r="596" spans="16:36" ht="0.95" hidden="1" customHeight="1" x14ac:dyDescent="0.25">
      <c r="P596" s="16"/>
      <c r="Q596" s="16"/>
      <c r="R596" s="16"/>
      <c r="S596" s="16"/>
      <c r="T596" s="16"/>
      <c r="U596" s="16"/>
    </row>
    <row r="597" spans="16:36" ht="15.75" hidden="1" customHeight="1" x14ac:dyDescent="0.25">
      <c r="AA597" s="196" t="str">
        <f>'Module 3'!$C$344</f>
        <v>Table 3:  Relevant PLR related to Safeguard (d) - Full and effective participation of stakeholders.</v>
      </c>
      <c r="AC597" s="195"/>
      <c r="AD597" s="195"/>
      <c r="AE597" s="195"/>
      <c r="AF597" s="195"/>
      <c r="AG597" s="195"/>
      <c r="AH597" s="195"/>
    </row>
    <row r="598" spans="16:36" ht="15" hidden="1" customHeight="1" x14ac:dyDescent="0.25"/>
    <row r="599" spans="16:36" ht="24" hidden="1" customHeight="1" x14ac:dyDescent="0.25">
      <c r="AA599" s="220" t="str">
        <f>'Module 3'!$O$68</f>
        <v>Benefits</v>
      </c>
      <c r="AB599" s="33" t="str">
        <f>'Module 3'!$P$66</f>
        <v>Description</v>
      </c>
      <c r="AC599" s="33" t="str">
        <f>'Module 3'!$Q$66</f>
        <v>Qty.</v>
      </c>
      <c r="AD599" s="33" t="str">
        <f>'Module 3'!$R$66</f>
        <v>PLRs relevant to this benefit</v>
      </c>
      <c r="AE599" s="33" t="str">
        <f>'Module 3'!$S$66</f>
        <v>How does this PLR cover this benefit?</v>
      </c>
      <c r="AF599" s="33" t="str">
        <f>'Module 3'!$T$66</f>
        <v>How effectively the PLR is being implemented?</v>
      </c>
      <c r="AG599" s="33" t="str">
        <f>'Module 3'!$U$66</f>
        <v>Conflicting PLRs?</v>
      </c>
      <c r="AH599" s="33" t="str">
        <f>'Module 3'!$V$66</f>
        <v>Identified Gaps</v>
      </c>
    </row>
    <row r="600" spans="16:36" ht="15" hidden="1" customHeight="1" x14ac:dyDescent="0.25">
      <c r="AA600" s="221"/>
      <c r="AB600" s="99" t="str">
        <f>'Module 3'!P350</f>
        <v/>
      </c>
      <c r="AC600" s="99" t="str">
        <f>'Module 3'!Q350</f>
        <v/>
      </c>
      <c r="AD600" s="99" t="str">
        <f>'Module 3'!R350</f>
        <v/>
      </c>
      <c r="AE600" s="99" t="str">
        <f>'Module 3'!S350</f>
        <v/>
      </c>
      <c r="AF600" s="99" t="str">
        <f>'Module 3'!T350</f>
        <v/>
      </c>
      <c r="AG600" s="99" t="str">
        <f>'Module 3'!U350</f>
        <v/>
      </c>
      <c r="AH600" s="99" t="str">
        <f>'Module 3'!V350</f>
        <v/>
      </c>
      <c r="AJ600" s="54" t="s">
        <v>74</v>
      </c>
    </row>
    <row r="601" spans="16:36" ht="15" hidden="1" customHeight="1" x14ac:dyDescent="0.25">
      <c r="AA601" s="221"/>
      <c r="AB601" s="99" t="str">
        <f>'Module 3'!P351</f>
        <v/>
      </c>
      <c r="AC601" s="99" t="str">
        <f>'Module 3'!Q351</f>
        <v/>
      </c>
      <c r="AD601" s="99" t="str">
        <f>'Module 3'!R351</f>
        <v/>
      </c>
      <c r="AE601" s="99" t="str">
        <f>'Module 3'!S351</f>
        <v/>
      </c>
      <c r="AF601" s="99" t="str">
        <f>'Module 3'!T351</f>
        <v/>
      </c>
      <c r="AG601" s="99" t="str">
        <f>'Module 3'!U351</f>
        <v/>
      </c>
      <c r="AH601" s="99" t="str">
        <f>'Module 3'!V351</f>
        <v/>
      </c>
      <c r="AJ601" s="54" t="s">
        <v>75</v>
      </c>
    </row>
    <row r="602" spans="16:36" ht="15" hidden="1" customHeight="1" x14ac:dyDescent="0.25">
      <c r="AA602" s="221"/>
      <c r="AB602" s="99" t="str">
        <f>'Module 3'!P352</f>
        <v/>
      </c>
      <c r="AC602" s="99" t="str">
        <f>'Module 3'!Q352</f>
        <v/>
      </c>
      <c r="AD602" s="99" t="str">
        <f>'Module 3'!R352</f>
        <v/>
      </c>
      <c r="AE602" s="99" t="str">
        <f>'Module 3'!S352</f>
        <v/>
      </c>
      <c r="AF602" s="99" t="str">
        <f>'Module 3'!T352</f>
        <v/>
      </c>
      <c r="AG602" s="99" t="str">
        <f>'Module 3'!U352</f>
        <v/>
      </c>
      <c r="AH602" s="99" t="str">
        <f>'Module 3'!V352</f>
        <v/>
      </c>
      <c r="AJ602" s="54" t="s">
        <v>76</v>
      </c>
    </row>
    <row r="603" spans="16:36" ht="15" hidden="1" customHeight="1" x14ac:dyDescent="0.25">
      <c r="AA603" s="221"/>
      <c r="AB603" s="99" t="str">
        <f>'Module 3'!P353</f>
        <v/>
      </c>
      <c r="AC603" s="99" t="str">
        <f>'Module 3'!Q353</f>
        <v/>
      </c>
      <c r="AD603" s="99" t="str">
        <f>'Module 3'!R353</f>
        <v/>
      </c>
      <c r="AE603" s="99" t="str">
        <f>'Module 3'!S353</f>
        <v/>
      </c>
      <c r="AF603" s="99" t="str">
        <f>'Module 3'!T353</f>
        <v/>
      </c>
      <c r="AG603" s="99" t="str">
        <f>'Module 3'!U353</f>
        <v/>
      </c>
      <c r="AH603" s="99" t="str">
        <f>'Module 3'!V353</f>
        <v/>
      </c>
      <c r="AJ603" s="54" t="s">
        <v>77</v>
      </c>
    </row>
    <row r="604" spans="16:36" ht="15" hidden="1" customHeight="1" x14ac:dyDescent="0.25">
      <c r="AA604" s="221"/>
      <c r="AB604" s="99" t="str">
        <f>'Module 3'!P354</f>
        <v/>
      </c>
      <c r="AC604" s="99" t="str">
        <f>'Module 3'!Q354</f>
        <v/>
      </c>
      <c r="AD604" s="99" t="str">
        <f>'Module 3'!R354</f>
        <v/>
      </c>
      <c r="AE604" s="99" t="str">
        <f>'Module 3'!S354</f>
        <v/>
      </c>
      <c r="AF604" s="99" t="str">
        <f>'Module 3'!T354</f>
        <v/>
      </c>
      <c r="AG604" s="99" t="str">
        <f>'Module 3'!U354</f>
        <v/>
      </c>
      <c r="AH604" s="99" t="str">
        <f>'Module 3'!V354</f>
        <v/>
      </c>
      <c r="AJ604" s="54" t="s">
        <v>78</v>
      </c>
    </row>
    <row r="605" spans="16:36" ht="15" hidden="1" customHeight="1" x14ac:dyDescent="0.25">
      <c r="AA605" s="221"/>
      <c r="AB605" s="99" t="str">
        <f>'Module 3'!P355</f>
        <v/>
      </c>
      <c r="AC605" s="99" t="str">
        <f>'Module 3'!Q355</f>
        <v/>
      </c>
      <c r="AD605" s="99" t="str">
        <f>'Module 3'!R355</f>
        <v/>
      </c>
      <c r="AE605" s="99" t="str">
        <f>'Module 3'!S355</f>
        <v/>
      </c>
      <c r="AF605" s="99" t="str">
        <f>'Module 3'!T355</f>
        <v/>
      </c>
      <c r="AG605" s="99" t="str">
        <f>'Module 3'!U355</f>
        <v/>
      </c>
      <c r="AH605" s="99" t="str">
        <f>'Module 3'!V355</f>
        <v/>
      </c>
      <c r="AJ605" s="54" t="s">
        <v>79</v>
      </c>
    </row>
    <row r="606" spans="16:36" ht="15" hidden="1" customHeight="1" x14ac:dyDescent="0.25">
      <c r="AA606" s="221"/>
      <c r="AB606" s="99" t="str">
        <f>'Module 3'!P356</f>
        <v/>
      </c>
      <c r="AC606" s="99" t="str">
        <f>'Module 3'!Q356</f>
        <v/>
      </c>
      <c r="AD606" s="99" t="str">
        <f>'Module 3'!R356</f>
        <v/>
      </c>
      <c r="AE606" s="99" t="str">
        <f>'Module 3'!S356</f>
        <v/>
      </c>
      <c r="AF606" s="99" t="str">
        <f>'Module 3'!T356</f>
        <v/>
      </c>
      <c r="AG606" s="99" t="str">
        <f>'Module 3'!U356</f>
        <v/>
      </c>
      <c r="AH606" s="99" t="str">
        <f>'Module 3'!V356</f>
        <v/>
      </c>
      <c r="AJ606" s="54" t="s">
        <v>79</v>
      </c>
    </row>
    <row r="607" spans="16:36" ht="15" hidden="1" customHeight="1" x14ac:dyDescent="0.25">
      <c r="AA607" s="221"/>
      <c r="AB607" s="99" t="str">
        <f>'Module 3'!P357</f>
        <v/>
      </c>
      <c r="AC607" s="99" t="str">
        <f>'Module 3'!Q357</f>
        <v/>
      </c>
      <c r="AD607" s="99" t="str">
        <f>'Module 3'!R357</f>
        <v/>
      </c>
      <c r="AE607" s="99" t="str">
        <f>'Module 3'!S357</f>
        <v/>
      </c>
      <c r="AF607" s="99" t="str">
        <f>'Module 3'!T357</f>
        <v/>
      </c>
      <c r="AG607" s="99" t="str">
        <f>'Module 3'!U357</f>
        <v/>
      </c>
      <c r="AH607" s="99" t="str">
        <f>'Module 3'!V357</f>
        <v/>
      </c>
      <c r="AJ607" s="54" t="s">
        <v>79</v>
      </c>
    </row>
    <row r="608" spans="16:36" ht="15" hidden="1" customHeight="1" x14ac:dyDescent="0.25">
      <c r="AA608" s="221"/>
      <c r="AB608" s="99" t="str">
        <f>'Module 3'!P358</f>
        <v/>
      </c>
      <c r="AC608" s="99" t="str">
        <f>'Module 3'!Q358</f>
        <v/>
      </c>
      <c r="AD608" s="99" t="str">
        <f>'Module 3'!R358</f>
        <v/>
      </c>
      <c r="AE608" s="99" t="str">
        <f>'Module 3'!S358</f>
        <v/>
      </c>
      <c r="AF608" s="99" t="str">
        <f>'Module 3'!T358</f>
        <v/>
      </c>
      <c r="AG608" s="99" t="str">
        <f>'Module 3'!U358</f>
        <v/>
      </c>
      <c r="AH608" s="99" t="str">
        <f>'Module 3'!V358</f>
        <v/>
      </c>
      <c r="AJ608" s="54" t="s">
        <v>79</v>
      </c>
    </row>
    <row r="609" spans="16:36" ht="15" hidden="1" customHeight="1" x14ac:dyDescent="0.25">
      <c r="AA609" s="221"/>
      <c r="AB609" s="99" t="str">
        <f>'Module 3'!P359</f>
        <v/>
      </c>
      <c r="AC609" s="99" t="str">
        <f>'Module 3'!Q359</f>
        <v/>
      </c>
      <c r="AD609" s="99" t="str">
        <f>'Module 3'!R359</f>
        <v/>
      </c>
      <c r="AE609" s="99" t="str">
        <f>'Module 3'!S359</f>
        <v/>
      </c>
      <c r="AF609" s="99" t="str">
        <f>'Module 3'!T359</f>
        <v/>
      </c>
      <c r="AG609" s="99" t="str">
        <f>'Module 3'!U359</f>
        <v/>
      </c>
      <c r="AH609" s="99" t="str">
        <f>'Module 3'!V359</f>
        <v/>
      </c>
      <c r="AJ609" s="54" t="s">
        <v>79</v>
      </c>
    </row>
    <row r="610" spans="16:36" ht="15" hidden="1" customHeight="1" x14ac:dyDescent="0.25">
      <c r="AA610" s="222"/>
      <c r="AB610" s="99" t="str">
        <f>'Module 3'!P360</f>
        <v/>
      </c>
      <c r="AC610" s="99" t="str">
        <f>'Module 3'!Q360</f>
        <v/>
      </c>
      <c r="AD610" s="99" t="str">
        <f>'Module 3'!R360</f>
        <v/>
      </c>
      <c r="AE610" s="99" t="str">
        <f>'Module 3'!S360</f>
        <v/>
      </c>
      <c r="AF610" s="99" t="str">
        <f>'Module 3'!T360</f>
        <v/>
      </c>
      <c r="AG610" s="99" t="str">
        <f>'Module 3'!U360</f>
        <v/>
      </c>
      <c r="AH610" s="99" t="str">
        <f>'Module 3'!V360</f>
        <v/>
      </c>
      <c r="AJ610" s="54" t="s">
        <v>79</v>
      </c>
    </row>
    <row r="611" spans="16:36" ht="24" hidden="1" customHeight="1" x14ac:dyDescent="0.25">
      <c r="AA611" s="223" t="str">
        <f>'Module 3'!$O$79</f>
        <v>Risks</v>
      </c>
      <c r="AB611" s="33" t="str">
        <f>'Module 3'!$P$77</f>
        <v>Description</v>
      </c>
      <c r="AC611" s="33" t="str">
        <f>'Module 3'!$Q$77</f>
        <v>Qty.</v>
      </c>
      <c r="AD611" s="33" t="str">
        <f>'Module 3'!$R$77</f>
        <v>PLRs relevant to this risk</v>
      </c>
      <c r="AE611" s="33" t="str">
        <f>'Module 3'!$S$77</f>
        <v>How does this PLR cover this risk?</v>
      </c>
      <c r="AF611" s="33" t="str">
        <f>'Module 3'!$T$77</f>
        <v>How effectively the PLR is being implemented?</v>
      </c>
      <c r="AG611" s="33" t="str">
        <f>'Module 3'!$U$77</f>
        <v>Conflicting PLRs?</v>
      </c>
      <c r="AH611" s="33" t="str">
        <f>'Module 3'!$V$77</f>
        <v>Identified Gaps</v>
      </c>
      <c r="AJ611" s="54"/>
    </row>
    <row r="612" spans="16:36" ht="15" hidden="1" customHeight="1" x14ac:dyDescent="0.25">
      <c r="P612" s="16"/>
      <c r="Q612" s="16"/>
      <c r="R612" s="16"/>
      <c r="S612" s="16"/>
      <c r="T612" s="16"/>
      <c r="U612" s="16"/>
      <c r="AA612" s="224"/>
      <c r="AB612" s="99" t="str">
        <f>'Module 3'!P363</f>
        <v/>
      </c>
      <c r="AC612" s="99" t="str">
        <f>'Module 3'!Q363</f>
        <v/>
      </c>
      <c r="AD612" s="99" t="str">
        <f>'Module 3'!R363</f>
        <v/>
      </c>
      <c r="AE612" s="99" t="str">
        <f>'Module 3'!S363</f>
        <v/>
      </c>
      <c r="AF612" s="99" t="str">
        <f>'Module 3'!T363</f>
        <v/>
      </c>
      <c r="AG612" s="99" t="str">
        <f>'Module 3'!U363</f>
        <v/>
      </c>
      <c r="AH612" s="99" t="str">
        <f>'Module 3'!V363</f>
        <v/>
      </c>
    </row>
    <row r="613" spans="16:36" ht="15" hidden="1" customHeight="1" x14ac:dyDescent="0.25">
      <c r="P613" s="16"/>
      <c r="Q613" s="16"/>
      <c r="R613" s="16"/>
      <c r="S613" s="16"/>
      <c r="T613" s="16"/>
      <c r="U613" s="16"/>
      <c r="AA613" s="224"/>
      <c r="AB613" s="99" t="str">
        <f>'Module 3'!P364</f>
        <v/>
      </c>
      <c r="AC613" s="99" t="str">
        <f>'Module 3'!Q364</f>
        <v/>
      </c>
      <c r="AD613" s="99" t="str">
        <f>'Module 3'!R364</f>
        <v/>
      </c>
      <c r="AE613" s="99" t="str">
        <f>'Module 3'!S364</f>
        <v/>
      </c>
      <c r="AF613" s="99" t="str">
        <f>'Module 3'!T364</f>
        <v/>
      </c>
      <c r="AG613" s="99" t="str">
        <f>'Module 3'!U364</f>
        <v/>
      </c>
      <c r="AH613" s="99" t="str">
        <f>'Module 3'!V364</f>
        <v/>
      </c>
    </row>
    <row r="614" spans="16:36" ht="15" hidden="1" customHeight="1" x14ac:dyDescent="0.25">
      <c r="P614" s="16"/>
      <c r="Q614" s="16"/>
      <c r="R614" s="16"/>
      <c r="S614" s="16"/>
      <c r="T614" s="16"/>
      <c r="U614" s="16"/>
      <c r="AA614" s="224"/>
      <c r="AB614" s="99" t="str">
        <f>'Module 3'!P365</f>
        <v/>
      </c>
      <c r="AC614" s="99" t="str">
        <f>'Module 3'!Q365</f>
        <v/>
      </c>
      <c r="AD614" s="99" t="str">
        <f>'Module 3'!R365</f>
        <v/>
      </c>
      <c r="AE614" s="99" t="str">
        <f>'Module 3'!S365</f>
        <v/>
      </c>
      <c r="AF614" s="99" t="str">
        <f>'Module 3'!T365</f>
        <v/>
      </c>
      <c r="AG614" s="99" t="str">
        <f>'Module 3'!U365</f>
        <v/>
      </c>
      <c r="AH614" s="99" t="str">
        <f>'Module 3'!V365</f>
        <v/>
      </c>
    </row>
    <row r="615" spans="16:36" ht="15" hidden="1" customHeight="1" x14ac:dyDescent="0.25">
      <c r="AA615" s="224"/>
      <c r="AB615" s="99" t="str">
        <f>'Module 3'!P366</f>
        <v/>
      </c>
      <c r="AC615" s="99" t="str">
        <f>'Module 3'!Q366</f>
        <v/>
      </c>
      <c r="AD615" s="99" t="str">
        <f>'Module 3'!R366</f>
        <v/>
      </c>
      <c r="AE615" s="99" t="str">
        <f>'Module 3'!S366</f>
        <v/>
      </c>
      <c r="AF615" s="99" t="str">
        <f>'Module 3'!T366</f>
        <v/>
      </c>
      <c r="AG615" s="99" t="str">
        <f>'Module 3'!U366</f>
        <v/>
      </c>
      <c r="AH615" s="99" t="str">
        <f>'Module 3'!V366</f>
        <v/>
      </c>
    </row>
    <row r="616" spans="16:36" ht="15" hidden="1" customHeight="1" x14ac:dyDescent="0.25">
      <c r="AA616" s="224"/>
      <c r="AB616" s="99" t="str">
        <f>'Module 3'!P367</f>
        <v/>
      </c>
      <c r="AC616" s="99" t="str">
        <f>'Module 3'!Q367</f>
        <v/>
      </c>
      <c r="AD616" s="99" t="str">
        <f>'Module 3'!R367</f>
        <v/>
      </c>
      <c r="AE616" s="99" t="str">
        <f>'Module 3'!S367</f>
        <v/>
      </c>
      <c r="AF616" s="99" t="str">
        <f>'Module 3'!T367</f>
        <v/>
      </c>
      <c r="AG616" s="99" t="str">
        <f>'Module 3'!U367</f>
        <v/>
      </c>
      <c r="AH616" s="99" t="str">
        <f>'Module 3'!V367</f>
        <v/>
      </c>
    </row>
    <row r="617" spans="16:36" ht="15" hidden="1" customHeight="1" x14ac:dyDescent="0.25">
      <c r="AA617" s="224"/>
      <c r="AB617" s="99" t="str">
        <f>'Module 3'!P368</f>
        <v/>
      </c>
      <c r="AC617" s="99" t="str">
        <f>'Module 3'!Q368</f>
        <v/>
      </c>
      <c r="AD617" s="99" t="str">
        <f>'Module 3'!R368</f>
        <v/>
      </c>
      <c r="AE617" s="99" t="str">
        <f>'Module 3'!S368</f>
        <v/>
      </c>
      <c r="AF617" s="99" t="str">
        <f>'Module 3'!T368</f>
        <v/>
      </c>
      <c r="AG617" s="99" t="str">
        <f>'Module 3'!U368</f>
        <v/>
      </c>
      <c r="AH617" s="99" t="str">
        <f>'Module 3'!V368</f>
        <v/>
      </c>
    </row>
    <row r="618" spans="16:36" ht="15" hidden="1" customHeight="1" x14ac:dyDescent="0.25">
      <c r="AA618" s="224"/>
      <c r="AB618" s="99" t="str">
        <f>'Module 3'!P369</f>
        <v/>
      </c>
      <c r="AC618" s="99" t="str">
        <f>'Module 3'!Q369</f>
        <v/>
      </c>
      <c r="AD618" s="99" t="str">
        <f>'Module 3'!R369</f>
        <v/>
      </c>
      <c r="AE618" s="99" t="str">
        <f>'Module 3'!S369</f>
        <v/>
      </c>
      <c r="AF618" s="99" t="str">
        <f>'Module 3'!T369</f>
        <v/>
      </c>
      <c r="AG618" s="99" t="str">
        <f>'Module 3'!U369</f>
        <v/>
      </c>
      <c r="AH618" s="99" t="str">
        <f>'Module 3'!V369</f>
        <v/>
      </c>
    </row>
    <row r="619" spans="16:36" ht="15" hidden="1" customHeight="1" x14ac:dyDescent="0.25">
      <c r="AA619" s="224"/>
      <c r="AB619" s="99" t="str">
        <f>'Module 3'!P370</f>
        <v/>
      </c>
      <c r="AC619" s="99" t="str">
        <f>'Module 3'!Q370</f>
        <v/>
      </c>
      <c r="AD619" s="99" t="str">
        <f>'Module 3'!R370</f>
        <v/>
      </c>
      <c r="AE619" s="99" t="str">
        <f>'Module 3'!S370</f>
        <v/>
      </c>
      <c r="AF619" s="99" t="str">
        <f>'Module 3'!T370</f>
        <v/>
      </c>
      <c r="AG619" s="99" t="str">
        <f>'Module 3'!U370</f>
        <v/>
      </c>
      <c r="AH619" s="99" t="str">
        <f>'Module 3'!V370</f>
        <v/>
      </c>
    </row>
    <row r="620" spans="16:36" ht="15" hidden="1" customHeight="1" x14ac:dyDescent="0.25">
      <c r="AA620" s="224"/>
      <c r="AB620" s="99" t="str">
        <f>'Module 3'!P371</f>
        <v/>
      </c>
      <c r="AC620" s="99" t="str">
        <f>'Module 3'!Q371</f>
        <v/>
      </c>
      <c r="AD620" s="99" t="str">
        <f>'Module 3'!R371</f>
        <v/>
      </c>
      <c r="AE620" s="99" t="str">
        <f>'Module 3'!S371</f>
        <v/>
      </c>
      <c r="AF620" s="99" t="str">
        <f>'Module 3'!T371</f>
        <v/>
      </c>
      <c r="AG620" s="99" t="str">
        <f>'Module 3'!U371</f>
        <v/>
      </c>
      <c r="AH620" s="99" t="str">
        <f>'Module 3'!V371</f>
        <v/>
      </c>
    </row>
    <row r="621" spans="16:36" ht="15" hidden="1" customHeight="1" x14ac:dyDescent="0.25">
      <c r="AA621" s="224"/>
      <c r="AB621" s="99" t="str">
        <f>'Module 3'!P372</f>
        <v/>
      </c>
      <c r="AC621" s="99" t="str">
        <f>'Module 3'!Q372</f>
        <v/>
      </c>
      <c r="AD621" s="99" t="str">
        <f>'Module 3'!R372</f>
        <v/>
      </c>
      <c r="AE621" s="99" t="str">
        <f>'Module 3'!S372</f>
        <v/>
      </c>
      <c r="AF621" s="99" t="str">
        <f>'Module 3'!T372</f>
        <v/>
      </c>
      <c r="AG621" s="99" t="str">
        <f>'Module 3'!U372</f>
        <v/>
      </c>
      <c r="AH621" s="99" t="str">
        <f>'Module 3'!V372</f>
        <v/>
      </c>
    </row>
    <row r="622" spans="16:36" ht="15" hidden="1" customHeight="1" x14ac:dyDescent="0.25">
      <c r="AA622" s="224"/>
      <c r="AB622" s="99" t="str">
        <f>'Module 3'!P373</f>
        <v/>
      </c>
      <c r="AC622" s="99" t="str">
        <f>'Module 3'!Q373</f>
        <v/>
      </c>
      <c r="AD622" s="99" t="str">
        <f>'Module 3'!R373</f>
        <v/>
      </c>
      <c r="AE622" s="99" t="str">
        <f>'Module 3'!S373</f>
        <v/>
      </c>
      <c r="AF622" s="99" t="str">
        <f>'Module 3'!T373</f>
        <v/>
      </c>
      <c r="AG622" s="99" t="str">
        <f>'Module 3'!U373</f>
        <v/>
      </c>
      <c r="AH622" s="99" t="str">
        <f>'Module 3'!V373</f>
        <v/>
      </c>
    </row>
    <row r="623" spans="16:36" ht="15" hidden="1" customHeight="1" x14ac:dyDescent="0.25">
      <c r="AA623" s="224"/>
      <c r="AB623" s="99" t="str">
        <f>'Module 3'!P374</f>
        <v/>
      </c>
      <c r="AC623" s="99" t="str">
        <f>'Module 3'!Q374</f>
        <v/>
      </c>
      <c r="AD623" s="99" t="str">
        <f>'Module 3'!R374</f>
        <v/>
      </c>
      <c r="AE623" s="99" t="str">
        <f>'Module 3'!S374</f>
        <v/>
      </c>
      <c r="AF623" s="99" t="str">
        <f>'Module 3'!T374</f>
        <v/>
      </c>
      <c r="AG623" s="99" t="str">
        <f>'Module 3'!U374</f>
        <v/>
      </c>
      <c r="AH623" s="99" t="str">
        <f>'Module 3'!V374</f>
        <v/>
      </c>
    </row>
    <row r="624" spans="16:36" ht="15.75" hidden="1" customHeight="1" thickBot="1" x14ac:dyDescent="0.3">
      <c r="AA624" s="225"/>
      <c r="AB624" s="99" t="str">
        <f>'Module 3'!P375</f>
        <v/>
      </c>
      <c r="AC624" s="99" t="str">
        <f>'Module 3'!Q375</f>
        <v/>
      </c>
      <c r="AD624" s="99" t="str">
        <f>'Module 3'!R375</f>
        <v/>
      </c>
      <c r="AE624" s="99" t="str">
        <f>'Module 3'!S375</f>
        <v/>
      </c>
      <c r="AF624" s="99" t="str">
        <f>'Module 3'!T375</f>
        <v/>
      </c>
      <c r="AG624" s="99" t="str">
        <f>'Module 3'!U375</f>
        <v/>
      </c>
      <c r="AH624" s="99" t="str">
        <f>'Module 3'!V375</f>
        <v/>
      </c>
    </row>
    <row r="625" spans="27:37" ht="99.95" hidden="1" customHeight="1" thickTop="1" x14ac:dyDescent="0.25">
      <c r="AA625" s="883" t="str">
        <f>'Module 3'!$O$89</f>
        <v>Overall PLR coverage/gaps of safeguard:</v>
      </c>
      <c r="AB625" s="884"/>
      <c r="AC625" s="884"/>
      <c r="AD625" s="885" t="str">
        <f>'Module 3'!Q376</f>
        <v xml:space="preserve"> </v>
      </c>
      <c r="AE625" s="885"/>
      <c r="AF625" s="885"/>
      <c r="AG625" s="885"/>
      <c r="AH625" s="886"/>
    </row>
    <row r="626" spans="27:37" ht="99.95" hidden="1" customHeight="1" x14ac:dyDescent="0.25"/>
    <row r="627" spans="27:37" ht="15" hidden="1" customHeight="1" x14ac:dyDescent="0.25"/>
    <row r="628" spans="27:37" ht="45" hidden="1" customHeight="1" x14ac:dyDescent="0.25">
      <c r="AK628" s="320" t="str">
        <f>Overview!$C$17</f>
        <v>Module 3 - Identifying relevant policies, laws and regulations</v>
      </c>
    </row>
    <row r="629" spans="27:37" ht="76.5" hidden="1" x14ac:dyDescent="0.35">
      <c r="AK629" s="319" t="str">
        <f>'Module 3'!$O$324</f>
        <v>Safeguard (d) - The full and effective participation of relevant stakeholders, in particular indigenous peoples and local communities, in REDD+ actions.</v>
      </c>
    </row>
    <row r="630" spans="27:37" ht="45" hidden="1" customHeight="1" x14ac:dyDescent="0.25">
      <c r="AK630" s="321" t="str">
        <f>$AK$465</f>
        <v>Notes from Guiding Questions</v>
      </c>
    </row>
    <row r="631" spans="27:37" hidden="1" x14ac:dyDescent="0.25">
      <c r="AK631" s="112" t="str">
        <f>'Module 3'!V331</f>
        <v/>
      </c>
    </row>
    <row r="632" spans="27:37" hidden="1" x14ac:dyDescent="0.25">
      <c r="AK632" s="112" t="str">
        <f>'Module 3'!V332</f>
        <v/>
      </c>
    </row>
    <row r="633" spans="27:37" ht="15" hidden="1" customHeight="1" x14ac:dyDescent="0.25">
      <c r="AK633" s="112" t="str">
        <f>'Module 3'!V333</f>
        <v/>
      </c>
    </row>
    <row r="634" spans="27:37" ht="15" hidden="1" customHeight="1" x14ac:dyDescent="0.25">
      <c r="AK634" s="112" t="str">
        <f>'Module 3'!V334</f>
        <v/>
      </c>
    </row>
    <row r="635" spans="27:37" ht="15" hidden="1" customHeight="1" x14ac:dyDescent="0.25">
      <c r="AK635" s="112" t="str">
        <f>'Module 3'!V335</f>
        <v/>
      </c>
    </row>
    <row r="636" spans="27:37" ht="15" hidden="1" customHeight="1" x14ac:dyDescent="0.25">
      <c r="AK636" s="112" t="str">
        <f>'Module 3'!V336</f>
        <v/>
      </c>
    </row>
    <row r="637" spans="27:37" ht="15" hidden="1" customHeight="1" x14ac:dyDescent="0.25">
      <c r="AK637" s="112" t="str">
        <f>'Module 3'!V337</f>
        <v/>
      </c>
    </row>
    <row r="638" spans="27:37" ht="15" hidden="1" customHeight="1" x14ac:dyDescent="0.25">
      <c r="AK638" s="112" t="str">
        <f>'Module 3'!V338</f>
        <v/>
      </c>
    </row>
    <row r="639" spans="27:37" ht="110.1" hidden="1" customHeight="1" x14ac:dyDescent="0.25"/>
    <row r="640" spans="27:37" ht="15" hidden="1" customHeight="1" x14ac:dyDescent="0.25"/>
    <row r="641" spans="16:36" ht="15" hidden="1" customHeight="1" x14ac:dyDescent="0.25"/>
    <row r="642" spans="16:36" ht="72" hidden="1" customHeight="1" x14ac:dyDescent="0.35">
      <c r="P642" s="16"/>
      <c r="Q642" s="16"/>
      <c r="R642" s="16"/>
      <c r="S642" s="16"/>
      <c r="T642" s="16"/>
      <c r="U642" s="16"/>
      <c r="AA642" s="799" t="str">
        <f>'Module 3'!$O$418</f>
        <v>Safeguard (e) - [REDD+] actions are consistent with the conservation of natural forests and biological diversity, ensuring that REDD+ actions are not used for the conversion of natural forests, but are instead used to incentivize the protection and conservation of natural forests and their ecosystem services, and to enhance other social and environmental benefits.</v>
      </c>
      <c r="AB642" s="799"/>
      <c r="AC642" s="799"/>
      <c r="AD642" s="799"/>
      <c r="AE642" s="799"/>
      <c r="AF642" s="799"/>
      <c r="AG642" s="799"/>
      <c r="AH642" s="799"/>
    </row>
    <row r="643" spans="16:36" ht="15" hidden="1" customHeight="1" x14ac:dyDescent="0.25">
      <c r="P643" s="16"/>
      <c r="Q643" s="16"/>
      <c r="R643" s="16"/>
      <c r="S643" s="16"/>
      <c r="T643" s="16"/>
      <c r="U643" s="16"/>
    </row>
    <row r="644" spans="16:36" ht="0.95" hidden="1" customHeight="1" x14ac:dyDescent="0.25">
      <c r="P644" s="16"/>
      <c r="Q644" s="16"/>
      <c r="R644" s="16"/>
      <c r="S644" s="16"/>
      <c r="T644" s="16"/>
      <c r="U644" s="16"/>
    </row>
    <row r="645" spans="16:36" ht="15.75" hidden="1" customHeight="1" x14ac:dyDescent="0.25">
      <c r="AA645" s="196" t="str">
        <f>'Module 3'!$C$452</f>
        <v>Table 3:  Relevant PLR related to Safeguard (e) - Natural forest, biological diversity and enhancement of benefits.</v>
      </c>
      <c r="AC645" s="195"/>
      <c r="AD645" s="195"/>
      <c r="AE645" s="195"/>
      <c r="AF645" s="195"/>
      <c r="AG645" s="195"/>
      <c r="AH645" s="195"/>
    </row>
    <row r="646" spans="16:36" ht="15" hidden="1" customHeight="1" x14ac:dyDescent="0.25"/>
    <row r="647" spans="16:36" ht="24" hidden="1" customHeight="1" x14ac:dyDescent="0.25">
      <c r="AA647" s="220" t="str">
        <f>'Module 3'!$O$68</f>
        <v>Benefits</v>
      </c>
      <c r="AB647" s="33" t="str">
        <f>'Module 3'!$P$66</f>
        <v>Description</v>
      </c>
      <c r="AC647" s="33" t="str">
        <f>'Module 3'!$Q$66</f>
        <v>Qty.</v>
      </c>
      <c r="AD647" s="33" t="str">
        <f>'Module 3'!$R$66</f>
        <v>PLRs relevant to this benefit</v>
      </c>
      <c r="AE647" s="33" t="str">
        <f>'Module 3'!$S$66</f>
        <v>How does this PLR cover this benefit?</v>
      </c>
      <c r="AF647" s="33" t="str">
        <f>'Module 3'!$T$66</f>
        <v>How effectively the PLR is being implemented?</v>
      </c>
      <c r="AG647" s="33" t="str">
        <f>'Module 3'!$U$66</f>
        <v>Conflicting PLRs?</v>
      </c>
      <c r="AH647" s="33" t="str">
        <f>'Module 3'!$V$66</f>
        <v>Identified Gaps</v>
      </c>
    </row>
    <row r="648" spans="16:36" ht="15" hidden="1" customHeight="1" x14ac:dyDescent="0.25">
      <c r="AA648" s="221"/>
      <c r="AB648" s="99" t="str">
        <f>'Module 3'!P458</f>
        <v/>
      </c>
      <c r="AC648" s="99" t="str">
        <f>'Module 3'!Q458</f>
        <v/>
      </c>
      <c r="AD648" s="99" t="str">
        <f>'Module 3'!R458</f>
        <v/>
      </c>
      <c r="AE648" s="99" t="str">
        <f>'Module 3'!S458</f>
        <v/>
      </c>
      <c r="AF648" s="99" t="str">
        <f>'Module 3'!T458</f>
        <v/>
      </c>
      <c r="AG648" s="99" t="str">
        <f>'Module 3'!U458</f>
        <v/>
      </c>
      <c r="AH648" s="99" t="str">
        <f>'Module 3'!V458</f>
        <v/>
      </c>
      <c r="AJ648" s="54" t="s">
        <v>74</v>
      </c>
    </row>
    <row r="649" spans="16:36" ht="15" hidden="1" customHeight="1" x14ac:dyDescent="0.25">
      <c r="AA649" s="221"/>
      <c r="AB649" s="99" t="str">
        <f>'Module 3'!P459</f>
        <v/>
      </c>
      <c r="AC649" s="99" t="str">
        <f>'Module 3'!Q459</f>
        <v/>
      </c>
      <c r="AD649" s="99" t="str">
        <f>'Module 3'!R459</f>
        <v/>
      </c>
      <c r="AE649" s="99" t="str">
        <f>'Module 3'!S459</f>
        <v/>
      </c>
      <c r="AF649" s="99" t="str">
        <f>'Module 3'!T459</f>
        <v/>
      </c>
      <c r="AG649" s="99" t="str">
        <f>'Module 3'!U459</f>
        <v/>
      </c>
      <c r="AH649" s="99" t="str">
        <f>'Module 3'!V459</f>
        <v/>
      </c>
      <c r="AJ649" s="54" t="s">
        <v>75</v>
      </c>
    </row>
    <row r="650" spans="16:36" ht="15" hidden="1" customHeight="1" x14ac:dyDescent="0.25">
      <c r="AA650" s="221"/>
      <c r="AB650" s="99" t="str">
        <f>'Module 3'!P460</f>
        <v/>
      </c>
      <c r="AC650" s="99" t="str">
        <f>'Module 3'!Q460</f>
        <v/>
      </c>
      <c r="AD650" s="99" t="str">
        <f>'Module 3'!R460</f>
        <v/>
      </c>
      <c r="AE650" s="99" t="str">
        <f>'Module 3'!S460</f>
        <v/>
      </c>
      <c r="AF650" s="99" t="str">
        <f>'Module 3'!T460</f>
        <v/>
      </c>
      <c r="AG650" s="99" t="str">
        <f>'Module 3'!U460</f>
        <v/>
      </c>
      <c r="AH650" s="99" t="str">
        <f>'Module 3'!V460</f>
        <v/>
      </c>
      <c r="AJ650" s="54" t="s">
        <v>76</v>
      </c>
    </row>
    <row r="651" spans="16:36" ht="15" hidden="1" customHeight="1" x14ac:dyDescent="0.25">
      <c r="AA651" s="221"/>
      <c r="AB651" s="99" t="str">
        <f>'Module 3'!P461</f>
        <v/>
      </c>
      <c r="AC651" s="99" t="str">
        <f>'Module 3'!Q461</f>
        <v/>
      </c>
      <c r="AD651" s="99" t="str">
        <f>'Module 3'!R461</f>
        <v/>
      </c>
      <c r="AE651" s="99" t="str">
        <f>'Module 3'!S461</f>
        <v/>
      </c>
      <c r="AF651" s="99" t="str">
        <f>'Module 3'!T461</f>
        <v/>
      </c>
      <c r="AG651" s="99" t="str">
        <f>'Module 3'!U461</f>
        <v/>
      </c>
      <c r="AH651" s="99" t="str">
        <f>'Module 3'!V461</f>
        <v/>
      </c>
      <c r="AJ651" s="54" t="s">
        <v>77</v>
      </c>
    </row>
    <row r="652" spans="16:36" ht="15" hidden="1" customHeight="1" x14ac:dyDescent="0.25">
      <c r="AA652" s="221"/>
      <c r="AB652" s="99" t="str">
        <f>'Module 3'!P462</f>
        <v/>
      </c>
      <c r="AC652" s="99" t="str">
        <f>'Module 3'!Q462</f>
        <v/>
      </c>
      <c r="AD652" s="99" t="str">
        <f>'Module 3'!R462</f>
        <v/>
      </c>
      <c r="AE652" s="99" t="str">
        <f>'Module 3'!S462</f>
        <v/>
      </c>
      <c r="AF652" s="99" t="str">
        <f>'Module 3'!T462</f>
        <v/>
      </c>
      <c r="AG652" s="99" t="str">
        <f>'Module 3'!U462</f>
        <v/>
      </c>
      <c r="AH652" s="99" t="str">
        <f>'Module 3'!V462</f>
        <v/>
      </c>
      <c r="AJ652" s="54" t="s">
        <v>78</v>
      </c>
    </row>
    <row r="653" spans="16:36" ht="15" hidden="1" customHeight="1" x14ac:dyDescent="0.25">
      <c r="AA653" s="221"/>
      <c r="AB653" s="99" t="str">
        <f>'Module 3'!P463</f>
        <v/>
      </c>
      <c r="AC653" s="99" t="str">
        <f>'Module 3'!Q463</f>
        <v/>
      </c>
      <c r="AD653" s="99" t="str">
        <f>'Module 3'!R463</f>
        <v/>
      </c>
      <c r="AE653" s="99" t="str">
        <f>'Module 3'!S463</f>
        <v/>
      </c>
      <c r="AF653" s="99" t="str">
        <f>'Module 3'!T463</f>
        <v/>
      </c>
      <c r="AG653" s="99" t="str">
        <f>'Module 3'!U463</f>
        <v/>
      </c>
      <c r="AH653" s="99" t="str">
        <f>'Module 3'!V463</f>
        <v/>
      </c>
      <c r="AJ653" s="54" t="s">
        <v>79</v>
      </c>
    </row>
    <row r="654" spans="16:36" ht="15" hidden="1" customHeight="1" x14ac:dyDescent="0.25">
      <c r="AA654" s="221"/>
      <c r="AB654" s="99" t="str">
        <f>'Module 3'!P464</f>
        <v/>
      </c>
      <c r="AC654" s="99" t="str">
        <f>'Module 3'!Q464</f>
        <v/>
      </c>
      <c r="AD654" s="99" t="str">
        <f>'Module 3'!R464</f>
        <v/>
      </c>
      <c r="AE654" s="99" t="str">
        <f>'Module 3'!S464</f>
        <v/>
      </c>
      <c r="AF654" s="99" t="str">
        <f>'Module 3'!T464</f>
        <v/>
      </c>
      <c r="AG654" s="99" t="str">
        <f>'Module 3'!U464</f>
        <v/>
      </c>
      <c r="AH654" s="99" t="str">
        <f>'Module 3'!V464</f>
        <v/>
      </c>
      <c r="AJ654" s="54" t="s">
        <v>79</v>
      </c>
    </row>
    <row r="655" spans="16:36" ht="15" hidden="1" customHeight="1" x14ac:dyDescent="0.25">
      <c r="AA655" s="221"/>
      <c r="AB655" s="99" t="str">
        <f>'Module 3'!P465</f>
        <v/>
      </c>
      <c r="AC655" s="99" t="str">
        <f>'Module 3'!Q465</f>
        <v/>
      </c>
      <c r="AD655" s="99" t="str">
        <f>'Module 3'!R465</f>
        <v/>
      </c>
      <c r="AE655" s="99" t="str">
        <f>'Module 3'!S465</f>
        <v/>
      </c>
      <c r="AF655" s="99" t="str">
        <f>'Module 3'!T465</f>
        <v/>
      </c>
      <c r="AG655" s="99" t="str">
        <f>'Module 3'!U465</f>
        <v/>
      </c>
      <c r="AH655" s="99" t="str">
        <f>'Module 3'!V465</f>
        <v/>
      </c>
      <c r="AJ655" s="54" t="s">
        <v>79</v>
      </c>
    </row>
    <row r="656" spans="16:36" ht="15" hidden="1" customHeight="1" x14ac:dyDescent="0.25">
      <c r="AA656" s="221"/>
      <c r="AB656" s="99" t="str">
        <f>'Module 3'!P466</f>
        <v/>
      </c>
      <c r="AC656" s="99" t="str">
        <f>'Module 3'!Q466</f>
        <v/>
      </c>
      <c r="AD656" s="99" t="str">
        <f>'Module 3'!R466</f>
        <v/>
      </c>
      <c r="AE656" s="99" t="str">
        <f>'Module 3'!S466</f>
        <v/>
      </c>
      <c r="AF656" s="99" t="str">
        <f>'Module 3'!T466</f>
        <v/>
      </c>
      <c r="AG656" s="99" t="str">
        <f>'Module 3'!U466</f>
        <v/>
      </c>
      <c r="AH656" s="99" t="str">
        <f>'Module 3'!V466</f>
        <v/>
      </c>
      <c r="AJ656" s="54" t="s">
        <v>79</v>
      </c>
    </row>
    <row r="657" spans="16:36" ht="15" hidden="1" customHeight="1" x14ac:dyDescent="0.25">
      <c r="AA657" s="224"/>
      <c r="AB657" s="99" t="str">
        <f>'Module 3'!P467</f>
        <v/>
      </c>
      <c r="AC657" s="99" t="str">
        <f>'Module 3'!Q467</f>
        <v/>
      </c>
      <c r="AD657" s="99" t="str">
        <f>'Module 3'!R467</f>
        <v/>
      </c>
      <c r="AE657" s="99" t="str">
        <f>'Module 3'!S467</f>
        <v/>
      </c>
      <c r="AF657" s="99" t="str">
        <f>'Module 3'!T467</f>
        <v/>
      </c>
      <c r="AG657" s="99" t="str">
        <f>'Module 3'!U467</f>
        <v/>
      </c>
      <c r="AH657" s="99" t="str">
        <f>'Module 3'!V467</f>
        <v/>
      </c>
      <c r="AJ657" s="54" t="s">
        <v>79</v>
      </c>
    </row>
    <row r="658" spans="16:36" ht="15" hidden="1" customHeight="1" x14ac:dyDescent="0.25">
      <c r="AA658" s="224"/>
      <c r="AB658" s="99" t="str">
        <f>'Module 3'!P468</f>
        <v/>
      </c>
      <c r="AC658" s="99" t="str">
        <f>'Module 3'!Q468</f>
        <v/>
      </c>
      <c r="AD658" s="99" t="str">
        <f>'Module 3'!R468</f>
        <v/>
      </c>
      <c r="AE658" s="99" t="str">
        <f>'Module 3'!S468</f>
        <v/>
      </c>
      <c r="AF658" s="99" t="str">
        <f>'Module 3'!T468</f>
        <v/>
      </c>
      <c r="AG658" s="99" t="str">
        <f>'Module 3'!U468</f>
        <v/>
      </c>
      <c r="AH658" s="99" t="str">
        <f>'Module 3'!V468</f>
        <v/>
      </c>
      <c r="AJ658" s="54" t="s">
        <v>79</v>
      </c>
    </row>
    <row r="659" spans="16:36" ht="15" hidden="1" customHeight="1" x14ac:dyDescent="0.25">
      <c r="AA659" s="224"/>
      <c r="AB659" s="99" t="str">
        <f>'Module 3'!P469</f>
        <v/>
      </c>
      <c r="AC659" s="99" t="str">
        <f>'Module 3'!Q469</f>
        <v/>
      </c>
      <c r="AD659" s="99" t="str">
        <f>'Module 3'!R469</f>
        <v/>
      </c>
      <c r="AE659" s="99" t="str">
        <f>'Module 3'!S469</f>
        <v/>
      </c>
      <c r="AF659" s="99" t="str">
        <f>'Module 3'!T469</f>
        <v/>
      </c>
      <c r="AG659" s="99" t="str">
        <f>'Module 3'!U469</f>
        <v/>
      </c>
      <c r="AH659" s="99" t="str">
        <f>'Module 3'!V469</f>
        <v/>
      </c>
      <c r="AJ659" s="54" t="s">
        <v>79</v>
      </c>
    </row>
    <row r="660" spans="16:36" ht="15" hidden="1" customHeight="1" x14ac:dyDescent="0.25">
      <c r="AA660" s="224"/>
      <c r="AB660" s="99" t="str">
        <f>'Module 3'!P470</f>
        <v/>
      </c>
      <c r="AC660" s="99" t="str">
        <f>'Module 3'!Q470</f>
        <v/>
      </c>
      <c r="AD660" s="99" t="str">
        <f>'Module 3'!R470</f>
        <v/>
      </c>
      <c r="AE660" s="99" t="str">
        <f>'Module 3'!S470</f>
        <v/>
      </c>
      <c r="AF660" s="99" t="str">
        <f>'Module 3'!T470</f>
        <v/>
      </c>
      <c r="AG660" s="99" t="str">
        <f>'Module 3'!U470</f>
        <v/>
      </c>
      <c r="AH660" s="99" t="str">
        <f>'Module 3'!V470</f>
        <v/>
      </c>
      <c r="AJ660" s="54" t="s">
        <v>79</v>
      </c>
    </row>
    <row r="661" spans="16:36" ht="15" hidden="1" customHeight="1" x14ac:dyDescent="0.25">
      <c r="AA661" s="224"/>
      <c r="AB661" s="99" t="str">
        <f>'Module 3'!P471</f>
        <v/>
      </c>
      <c r="AC661" s="99" t="str">
        <f>'Module 3'!Q471</f>
        <v/>
      </c>
      <c r="AD661" s="99" t="str">
        <f>'Module 3'!R471</f>
        <v/>
      </c>
      <c r="AE661" s="99" t="str">
        <f>'Module 3'!S471</f>
        <v/>
      </c>
      <c r="AF661" s="99" t="str">
        <f>'Module 3'!T471</f>
        <v/>
      </c>
      <c r="AG661" s="99" t="str">
        <f>'Module 3'!U471</f>
        <v/>
      </c>
      <c r="AH661" s="99" t="str">
        <f>'Module 3'!V471</f>
        <v/>
      </c>
      <c r="AJ661" s="54" t="s">
        <v>79</v>
      </c>
    </row>
    <row r="662" spans="16:36" ht="15" hidden="1" customHeight="1" x14ac:dyDescent="0.25">
      <c r="AA662" s="222"/>
      <c r="AB662" s="99" t="str">
        <f>'Module 3'!P472</f>
        <v/>
      </c>
      <c r="AC662" s="99" t="str">
        <f>'Module 3'!Q472</f>
        <v/>
      </c>
      <c r="AD662" s="99" t="str">
        <f>'Module 3'!R472</f>
        <v/>
      </c>
      <c r="AE662" s="99" t="str">
        <f>'Module 3'!S472</f>
        <v/>
      </c>
      <c r="AF662" s="99" t="str">
        <f>'Module 3'!T472</f>
        <v/>
      </c>
      <c r="AG662" s="99" t="str">
        <f>'Module 3'!U472</f>
        <v/>
      </c>
      <c r="AH662" s="99" t="str">
        <f>'Module 3'!V472</f>
        <v/>
      </c>
      <c r="AJ662" s="54" t="s">
        <v>79</v>
      </c>
    </row>
    <row r="663" spans="16:36" ht="24" hidden="1" customHeight="1" x14ac:dyDescent="0.25">
      <c r="AA663" s="223" t="str">
        <f>'Module 3'!$O$79</f>
        <v>Risks</v>
      </c>
      <c r="AB663" s="33" t="str">
        <f>'Module 3'!$P$77</f>
        <v>Description</v>
      </c>
      <c r="AC663" s="33" t="str">
        <f>'Module 3'!$Q$77</f>
        <v>Qty.</v>
      </c>
      <c r="AD663" s="33" t="str">
        <f>'Module 3'!$R$77</f>
        <v>PLRs relevant to this risk</v>
      </c>
      <c r="AE663" s="33" t="str">
        <f>'Module 3'!$S$77</f>
        <v>How does this PLR cover this risk?</v>
      </c>
      <c r="AF663" s="33" t="str">
        <f>'Module 3'!$T$77</f>
        <v>How effectively the PLR is being implemented?</v>
      </c>
      <c r="AG663" s="33" t="str">
        <f>'Module 3'!$U$77</f>
        <v>Conflicting PLRs?</v>
      </c>
      <c r="AH663" s="33" t="str">
        <f>'Module 3'!$V$77</f>
        <v>Identified Gaps</v>
      </c>
      <c r="AJ663" s="54"/>
    </row>
    <row r="664" spans="16:36" ht="15" hidden="1" customHeight="1" x14ac:dyDescent="0.25">
      <c r="P664" s="16"/>
      <c r="Q664" s="16"/>
      <c r="R664" s="16"/>
      <c r="S664" s="16"/>
      <c r="T664" s="16"/>
      <c r="U664" s="16"/>
      <c r="AA664" s="224"/>
      <c r="AB664" s="99" t="str">
        <f>'Module 3'!P475</f>
        <v/>
      </c>
      <c r="AC664" s="99" t="str">
        <f>'Module 3'!Q475</f>
        <v/>
      </c>
      <c r="AD664" s="99" t="str">
        <f>'Module 3'!R475</f>
        <v/>
      </c>
      <c r="AE664" s="99" t="str">
        <f>'Module 3'!S475</f>
        <v/>
      </c>
      <c r="AF664" s="99" t="str">
        <f>'Module 3'!T475</f>
        <v/>
      </c>
      <c r="AG664" s="99" t="str">
        <f>'Module 3'!U475</f>
        <v/>
      </c>
      <c r="AH664" s="99" t="str">
        <f>'Module 3'!V475</f>
        <v/>
      </c>
    </row>
    <row r="665" spans="16:36" ht="15" hidden="1" customHeight="1" x14ac:dyDescent="0.25">
      <c r="P665" s="16"/>
      <c r="Q665" s="16"/>
      <c r="R665" s="16"/>
      <c r="S665" s="16"/>
      <c r="T665" s="16"/>
      <c r="U665" s="16"/>
      <c r="AA665" s="224"/>
      <c r="AB665" s="99" t="str">
        <f>'Module 3'!P476</f>
        <v/>
      </c>
      <c r="AC665" s="99" t="str">
        <f>'Module 3'!Q476</f>
        <v/>
      </c>
      <c r="AD665" s="99" t="str">
        <f>'Module 3'!R476</f>
        <v/>
      </c>
      <c r="AE665" s="99" t="str">
        <f>'Module 3'!S476</f>
        <v/>
      </c>
      <c r="AF665" s="99" t="str">
        <f>'Module 3'!T476</f>
        <v/>
      </c>
      <c r="AG665" s="99" t="str">
        <f>'Module 3'!U476</f>
        <v/>
      </c>
      <c r="AH665" s="99" t="str">
        <f>'Module 3'!V476</f>
        <v/>
      </c>
    </row>
    <row r="666" spans="16:36" ht="15" hidden="1" customHeight="1" x14ac:dyDescent="0.25">
      <c r="P666" s="16"/>
      <c r="Q666" s="16"/>
      <c r="R666" s="16"/>
      <c r="S666" s="16"/>
      <c r="T666" s="16"/>
      <c r="U666" s="16"/>
      <c r="AA666" s="224"/>
      <c r="AB666" s="99" t="str">
        <f>'Module 3'!P477</f>
        <v/>
      </c>
      <c r="AC666" s="99" t="str">
        <f>'Module 3'!Q477</f>
        <v/>
      </c>
      <c r="AD666" s="99" t="str">
        <f>'Module 3'!R477</f>
        <v/>
      </c>
      <c r="AE666" s="99" t="str">
        <f>'Module 3'!S477</f>
        <v/>
      </c>
      <c r="AF666" s="99" t="str">
        <f>'Module 3'!T477</f>
        <v/>
      </c>
      <c r="AG666" s="99" t="str">
        <f>'Module 3'!U477</f>
        <v/>
      </c>
      <c r="AH666" s="99" t="str">
        <f>'Module 3'!V477</f>
        <v/>
      </c>
    </row>
    <row r="667" spans="16:36" ht="15" hidden="1" customHeight="1" x14ac:dyDescent="0.25">
      <c r="AA667" s="224"/>
      <c r="AB667" s="99" t="str">
        <f>'Module 3'!P478</f>
        <v/>
      </c>
      <c r="AC667" s="99" t="str">
        <f>'Module 3'!Q478</f>
        <v/>
      </c>
      <c r="AD667" s="99" t="str">
        <f>'Module 3'!R478</f>
        <v/>
      </c>
      <c r="AE667" s="99" t="str">
        <f>'Module 3'!S478</f>
        <v/>
      </c>
      <c r="AF667" s="99" t="str">
        <f>'Module 3'!T478</f>
        <v/>
      </c>
      <c r="AG667" s="99" t="str">
        <f>'Module 3'!U478</f>
        <v/>
      </c>
      <c r="AH667" s="99" t="str">
        <f>'Module 3'!V478</f>
        <v/>
      </c>
    </row>
    <row r="668" spans="16:36" ht="15" hidden="1" customHeight="1" x14ac:dyDescent="0.25">
      <c r="AA668" s="224"/>
      <c r="AB668" s="99" t="str">
        <f>'Module 3'!P479</f>
        <v/>
      </c>
      <c r="AC668" s="99" t="str">
        <f>'Module 3'!Q479</f>
        <v/>
      </c>
      <c r="AD668" s="99" t="str">
        <f>'Module 3'!R479</f>
        <v/>
      </c>
      <c r="AE668" s="99" t="str">
        <f>'Module 3'!S479</f>
        <v/>
      </c>
      <c r="AF668" s="99" t="str">
        <f>'Module 3'!T479</f>
        <v/>
      </c>
      <c r="AG668" s="99" t="str">
        <f>'Module 3'!U479</f>
        <v/>
      </c>
      <c r="AH668" s="99" t="str">
        <f>'Module 3'!V479</f>
        <v/>
      </c>
    </row>
    <row r="669" spans="16:36" ht="15" hidden="1" customHeight="1" x14ac:dyDescent="0.25">
      <c r="AA669" s="224"/>
      <c r="AB669" s="99" t="str">
        <f>'Module 3'!P480</f>
        <v/>
      </c>
      <c r="AC669" s="99" t="str">
        <f>'Module 3'!Q480</f>
        <v/>
      </c>
      <c r="AD669" s="99" t="str">
        <f>'Module 3'!R480</f>
        <v/>
      </c>
      <c r="AE669" s="99" t="str">
        <f>'Module 3'!S480</f>
        <v/>
      </c>
      <c r="AF669" s="99" t="str">
        <f>'Module 3'!T480</f>
        <v/>
      </c>
      <c r="AG669" s="99" t="str">
        <f>'Module 3'!U480</f>
        <v/>
      </c>
      <c r="AH669" s="99" t="str">
        <f>'Module 3'!V480</f>
        <v/>
      </c>
    </row>
    <row r="670" spans="16:36" ht="15" hidden="1" customHeight="1" x14ac:dyDescent="0.25">
      <c r="AA670" s="224"/>
      <c r="AB670" s="99" t="str">
        <f>'Module 3'!P481</f>
        <v/>
      </c>
      <c r="AC670" s="99" t="str">
        <f>'Module 3'!Q481</f>
        <v/>
      </c>
      <c r="AD670" s="99" t="str">
        <f>'Module 3'!R481</f>
        <v/>
      </c>
      <c r="AE670" s="99" t="str">
        <f>'Module 3'!S481</f>
        <v/>
      </c>
      <c r="AF670" s="99" t="str">
        <f>'Module 3'!T481</f>
        <v/>
      </c>
      <c r="AG670" s="99" t="str">
        <f>'Module 3'!U481</f>
        <v/>
      </c>
      <c r="AH670" s="99" t="str">
        <f>'Module 3'!V481</f>
        <v/>
      </c>
    </row>
    <row r="671" spans="16:36" ht="15" hidden="1" customHeight="1" x14ac:dyDescent="0.25">
      <c r="AA671" s="224"/>
      <c r="AB671" s="99" t="str">
        <f>'Module 3'!P482</f>
        <v/>
      </c>
      <c r="AC671" s="99" t="str">
        <f>'Module 3'!Q482</f>
        <v/>
      </c>
      <c r="AD671" s="99" t="str">
        <f>'Module 3'!R482</f>
        <v/>
      </c>
      <c r="AE671" s="99" t="str">
        <f>'Module 3'!S482</f>
        <v/>
      </c>
      <c r="AF671" s="99" t="str">
        <f>'Module 3'!T482</f>
        <v/>
      </c>
      <c r="AG671" s="99" t="str">
        <f>'Module 3'!U482</f>
        <v/>
      </c>
      <c r="AH671" s="99" t="str">
        <f>'Module 3'!V482</f>
        <v/>
      </c>
    </row>
    <row r="672" spans="16:36" ht="15" hidden="1" customHeight="1" x14ac:dyDescent="0.25">
      <c r="AA672" s="224"/>
      <c r="AB672" s="99" t="str">
        <f>'Module 3'!P483</f>
        <v/>
      </c>
      <c r="AC672" s="99" t="str">
        <f>'Module 3'!Q483</f>
        <v/>
      </c>
      <c r="AD672" s="99" t="str">
        <f>'Module 3'!R483</f>
        <v/>
      </c>
      <c r="AE672" s="99" t="str">
        <f>'Module 3'!S483</f>
        <v/>
      </c>
      <c r="AF672" s="99" t="str">
        <f>'Module 3'!T483</f>
        <v/>
      </c>
      <c r="AG672" s="99" t="str">
        <f>'Module 3'!U483</f>
        <v/>
      </c>
      <c r="AH672" s="99" t="str">
        <f>'Module 3'!V483</f>
        <v/>
      </c>
    </row>
    <row r="673" spans="27:37" ht="15" hidden="1" customHeight="1" x14ac:dyDescent="0.25">
      <c r="AA673" s="224"/>
      <c r="AB673" s="99" t="str">
        <f>'Module 3'!P484</f>
        <v/>
      </c>
      <c r="AC673" s="99" t="str">
        <f>'Module 3'!Q484</f>
        <v/>
      </c>
      <c r="AD673" s="99" t="str">
        <f>'Module 3'!R484</f>
        <v/>
      </c>
      <c r="AE673" s="99" t="str">
        <f>'Module 3'!S484</f>
        <v/>
      </c>
      <c r="AF673" s="99" t="str">
        <f>'Module 3'!T484</f>
        <v/>
      </c>
      <c r="AG673" s="99" t="str">
        <f>'Module 3'!U484</f>
        <v/>
      </c>
      <c r="AH673" s="99" t="str">
        <f>'Module 3'!V484</f>
        <v/>
      </c>
    </row>
    <row r="674" spans="27:37" ht="15" hidden="1" customHeight="1" x14ac:dyDescent="0.25">
      <c r="AA674" s="224"/>
      <c r="AB674" s="99" t="str">
        <f>'Module 3'!P485</f>
        <v/>
      </c>
      <c r="AC674" s="99" t="str">
        <f>'Module 3'!Q485</f>
        <v/>
      </c>
      <c r="AD674" s="99" t="str">
        <f>'Module 3'!R485</f>
        <v/>
      </c>
      <c r="AE674" s="99" t="str">
        <f>'Module 3'!S485</f>
        <v/>
      </c>
      <c r="AF674" s="99" t="str">
        <f>'Module 3'!T485</f>
        <v/>
      </c>
      <c r="AG674" s="99" t="str">
        <f>'Module 3'!U485</f>
        <v/>
      </c>
      <c r="AH674" s="99" t="str">
        <f>'Module 3'!V485</f>
        <v/>
      </c>
    </row>
    <row r="675" spans="27:37" ht="15" hidden="1" customHeight="1" x14ac:dyDescent="0.25">
      <c r="AA675" s="224"/>
      <c r="AB675" s="99" t="str">
        <f>'Module 3'!P486</f>
        <v/>
      </c>
      <c r="AC675" s="99" t="str">
        <f>'Module 3'!Q486</f>
        <v/>
      </c>
      <c r="AD675" s="99" t="str">
        <f>'Module 3'!R486</f>
        <v/>
      </c>
      <c r="AE675" s="99" t="str">
        <f>'Module 3'!S486</f>
        <v/>
      </c>
      <c r="AF675" s="99" t="str">
        <f>'Module 3'!T486</f>
        <v/>
      </c>
      <c r="AG675" s="99" t="str">
        <f>'Module 3'!U486</f>
        <v/>
      </c>
      <c r="AH675" s="99" t="str">
        <f>'Module 3'!V486</f>
        <v/>
      </c>
    </row>
    <row r="676" spans="27:37" ht="15" hidden="1" customHeight="1" x14ac:dyDescent="0.25">
      <c r="AA676" s="224"/>
      <c r="AB676" s="99" t="str">
        <f>'Module 3'!P487</f>
        <v/>
      </c>
      <c r="AC676" s="99" t="str">
        <f>'Module 3'!Q487</f>
        <v/>
      </c>
      <c r="AD676" s="99" t="str">
        <f>'Module 3'!R487</f>
        <v/>
      </c>
      <c r="AE676" s="99" t="str">
        <f>'Module 3'!S487</f>
        <v/>
      </c>
      <c r="AF676" s="99" t="str">
        <f>'Module 3'!T487</f>
        <v/>
      </c>
      <c r="AG676" s="99" t="str">
        <f>'Module 3'!U487</f>
        <v/>
      </c>
      <c r="AH676" s="99" t="str">
        <f>'Module 3'!V487</f>
        <v/>
      </c>
    </row>
    <row r="677" spans="27:37" ht="15" hidden="1" customHeight="1" x14ac:dyDescent="0.25">
      <c r="AA677" s="224"/>
      <c r="AB677" s="99" t="str">
        <f>'Module 3'!P488</f>
        <v/>
      </c>
      <c r="AC677" s="99" t="str">
        <f>'Module 3'!Q488</f>
        <v/>
      </c>
      <c r="AD677" s="99" t="str">
        <f>'Module 3'!R488</f>
        <v/>
      </c>
      <c r="AE677" s="99" t="str">
        <f>'Module 3'!S488</f>
        <v/>
      </c>
      <c r="AF677" s="99" t="str">
        <f>'Module 3'!T488</f>
        <v/>
      </c>
      <c r="AG677" s="99" t="str">
        <f>'Module 3'!U488</f>
        <v/>
      </c>
      <c r="AH677" s="99" t="str">
        <f>'Module 3'!V488</f>
        <v/>
      </c>
    </row>
    <row r="678" spans="27:37" ht="15.75" hidden="1" customHeight="1" thickBot="1" x14ac:dyDescent="0.3">
      <c r="AA678" s="225"/>
      <c r="AB678" s="99" t="str">
        <f>'Module 3'!P489</f>
        <v/>
      </c>
      <c r="AC678" s="99" t="str">
        <f>'Module 3'!Q489</f>
        <v/>
      </c>
      <c r="AD678" s="99" t="str">
        <f>'Module 3'!R489</f>
        <v/>
      </c>
      <c r="AE678" s="99" t="str">
        <f>'Module 3'!S489</f>
        <v/>
      </c>
      <c r="AF678" s="99" t="str">
        <f>'Module 3'!T489</f>
        <v/>
      </c>
      <c r="AG678" s="99" t="str">
        <f>'Module 3'!U489</f>
        <v/>
      </c>
      <c r="AH678" s="99" t="str">
        <f>'Module 3'!V489</f>
        <v/>
      </c>
    </row>
    <row r="679" spans="27:37" ht="99.95" hidden="1" customHeight="1" thickTop="1" x14ac:dyDescent="0.25">
      <c r="AA679" s="883" t="str">
        <f>'Module 3'!$O$89</f>
        <v>Overall PLR coverage/gaps of safeguard:</v>
      </c>
      <c r="AB679" s="884"/>
      <c r="AC679" s="884"/>
      <c r="AD679" s="885" t="str">
        <f>'Module 3'!Q490</f>
        <v xml:space="preserve"> </v>
      </c>
      <c r="AE679" s="885"/>
      <c r="AF679" s="885"/>
      <c r="AG679" s="885"/>
      <c r="AH679" s="886"/>
    </row>
    <row r="680" spans="27:37" ht="99.95" hidden="1" customHeight="1" x14ac:dyDescent="0.25"/>
    <row r="681" spans="27:37" ht="15" hidden="1" customHeight="1" x14ac:dyDescent="0.25"/>
    <row r="682" spans="27:37" ht="45" hidden="1" customHeight="1" x14ac:dyDescent="0.25">
      <c r="AK682" s="320" t="str">
        <f>Overview!$C$17</f>
        <v>Module 3 - Identifying relevant policies, laws and regulations</v>
      </c>
    </row>
    <row r="683" spans="27:37" ht="153" hidden="1" x14ac:dyDescent="0.35">
      <c r="AK683" s="319" t="str">
        <f>'Module 3'!$O$418</f>
        <v>Safeguard (e) - [REDD+] actions are consistent with the conservation of natural forests and biological diversity, ensuring that REDD+ actions are not used for the conversion of natural forests, but are instead used to incentivize the protection and conservation of natural forests and their ecosystem services, and to enhance other social and environmental benefits.</v>
      </c>
    </row>
    <row r="684" spans="27:37" ht="45" hidden="1" customHeight="1" x14ac:dyDescent="0.25">
      <c r="AK684" s="321" t="str">
        <f>$AK$465</f>
        <v>Notes from Guiding Questions</v>
      </c>
    </row>
    <row r="685" spans="27:37" ht="15" hidden="1" customHeight="1" x14ac:dyDescent="0.25">
      <c r="AK685" s="112" t="str">
        <f>'Module 3'!V425</f>
        <v/>
      </c>
    </row>
    <row r="686" spans="27:37" hidden="1" x14ac:dyDescent="0.25">
      <c r="AK686" s="112" t="str">
        <f>'Module 3'!V426</f>
        <v/>
      </c>
    </row>
    <row r="687" spans="27:37" hidden="1" x14ac:dyDescent="0.25">
      <c r="AK687" s="112" t="str">
        <f>'Module 3'!V427</f>
        <v/>
      </c>
    </row>
    <row r="688" spans="27:37" ht="15" hidden="1" customHeight="1" x14ac:dyDescent="0.25">
      <c r="AK688" s="112" t="str">
        <f>'Module 3'!V428</f>
        <v/>
      </c>
    </row>
    <row r="689" spans="37:37" ht="15" hidden="1" customHeight="1" x14ac:dyDescent="0.25">
      <c r="AK689" s="112" t="str">
        <f>'Module 3'!V429</f>
        <v/>
      </c>
    </row>
    <row r="690" spans="37:37" ht="15" hidden="1" customHeight="1" x14ac:dyDescent="0.25">
      <c r="AK690" s="112" t="str">
        <f>'Module 3'!V430</f>
        <v/>
      </c>
    </row>
    <row r="691" spans="37:37" ht="15" hidden="1" customHeight="1" x14ac:dyDescent="0.25">
      <c r="AK691" s="112" t="str">
        <f>'Module 3'!V431</f>
        <v/>
      </c>
    </row>
    <row r="692" spans="37:37" ht="15" hidden="1" customHeight="1" x14ac:dyDescent="0.25">
      <c r="AK692" s="112" t="str">
        <f>'Module 3'!V432</f>
        <v/>
      </c>
    </row>
    <row r="693" spans="37:37" ht="15" hidden="1" customHeight="1" x14ac:dyDescent="0.25">
      <c r="AK693" s="112" t="str">
        <f>'Module 3'!V433</f>
        <v/>
      </c>
    </row>
    <row r="694" spans="37:37" ht="15" hidden="1" customHeight="1" x14ac:dyDescent="0.25">
      <c r="AK694" s="112" t="str">
        <f>'Module 3'!V434</f>
        <v/>
      </c>
    </row>
    <row r="695" spans="37:37" ht="15" hidden="1" customHeight="1" x14ac:dyDescent="0.25">
      <c r="AK695" s="112" t="str">
        <f>'Module 3'!V435</f>
        <v/>
      </c>
    </row>
    <row r="696" spans="37:37" ht="15" hidden="1" customHeight="1" x14ac:dyDescent="0.25">
      <c r="AK696" s="112" t="str">
        <f>'Module 3'!V436</f>
        <v/>
      </c>
    </row>
    <row r="697" spans="37:37" ht="15" hidden="1" customHeight="1" x14ac:dyDescent="0.25">
      <c r="AK697" s="112" t="str">
        <f>'Module 3'!V437</f>
        <v/>
      </c>
    </row>
    <row r="698" spans="37:37" ht="15" hidden="1" customHeight="1" x14ac:dyDescent="0.25">
      <c r="AK698" s="112" t="str">
        <f>'Module 3'!V438</f>
        <v/>
      </c>
    </row>
    <row r="699" spans="37:37" ht="15" hidden="1" customHeight="1" x14ac:dyDescent="0.25">
      <c r="AK699" s="112" t="str">
        <f>'Module 3'!V439</f>
        <v/>
      </c>
    </row>
    <row r="700" spans="37:37" ht="15" hidden="1" customHeight="1" x14ac:dyDescent="0.25">
      <c r="AK700" s="112" t="str">
        <f>'Module 3'!V440</f>
        <v/>
      </c>
    </row>
    <row r="701" spans="37:37" ht="15" hidden="1" customHeight="1" x14ac:dyDescent="0.25">
      <c r="AK701" s="112" t="str">
        <f>'Module 3'!V441</f>
        <v/>
      </c>
    </row>
    <row r="702" spans="37:37" ht="15" hidden="1" customHeight="1" x14ac:dyDescent="0.25">
      <c r="AK702" s="112" t="str">
        <f>'Module 3'!V442</f>
        <v/>
      </c>
    </row>
    <row r="703" spans="37:37" ht="15" hidden="1" customHeight="1" x14ac:dyDescent="0.25">
      <c r="AK703" s="112" t="str">
        <f>'Module 3'!V443</f>
        <v/>
      </c>
    </row>
    <row r="704" spans="37:37" ht="15" hidden="1" customHeight="1" x14ac:dyDescent="0.25">
      <c r="AK704" s="112" t="str">
        <f>'Module 3'!V444</f>
        <v/>
      </c>
    </row>
    <row r="705" spans="16:37" ht="15" hidden="1" customHeight="1" x14ac:dyDescent="0.25">
      <c r="AK705" s="112" t="str">
        <f>'Module 3'!V445</f>
        <v/>
      </c>
    </row>
    <row r="706" spans="16:37" ht="15" hidden="1" customHeight="1" x14ac:dyDescent="0.25">
      <c r="AK706" s="112" t="str">
        <f>'Module 3'!V446</f>
        <v/>
      </c>
    </row>
    <row r="707" spans="16:37" ht="110.1" hidden="1" customHeight="1" x14ac:dyDescent="0.25"/>
    <row r="708" spans="16:37" ht="15" hidden="1" customHeight="1" x14ac:dyDescent="0.25"/>
    <row r="709" spans="16:37" ht="15" hidden="1" customHeight="1" x14ac:dyDescent="0.25"/>
    <row r="710" spans="16:37" ht="25.5" hidden="1" customHeight="1" x14ac:dyDescent="0.35">
      <c r="P710" s="16"/>
      <c r="Q710" s="16"/>
      <c r="R710" s="16"/>
      <c r="S710" s="16"/>
      <c r="T710" s="16"/>
      <c r="U710" s="16"/>
      <c r="AA710" s="799" t="str">
        <f>'Module 3'!$O$539</f>
        <v>Safeguard (f) - Actions to address the risks of reversals.</v>
      </c>
      <c r="AB710" s="799"/>
      <c r="AC710" s="799"/>
      <c r="AD710" s="799"/>
      <c r="AE710" s="799"/>
      <c r="AF710" s="799"/>
      <c r="AG710" s="799"/>
      <c r="AH710" s="799"/>
    </row>
    <row r="711" spans="16:37" ht="15" hidden="1" customHeight="1" x14ac:dyDescent="0.25">
      <c r="P711" s="16"/>
      <c r="Q711" s="16"/>
      <c r="R711" s="16"/>
      <c r="S711" s="16"/>
      <c r="T711" s="16"/>
      <c r="U711" s="16"/>
    </row>
    <row r="712" spans="16:37" ht="15" hidden="1" customHeight="1" x14ac:dyDescent="0.25">
      <c r="P712" s="16"/>
      <c r="Q712" s="16"/>
      <c r="R712" s="16"/>
      <c r="S712" s="16"/>
      <c r="T712" s="16"/>
      <c r="U712" s="16"/>
    </row>
    <row r="713" spans="16:37" ht="15.75" hidden="1" customHeight="1" x14ac:dyDescent="0.25">
      <c r="AA713" s="196" t="str">
        <f>'Module 3'!$C$561</f>
        <v>Table 3:  Relevant PLR related to Safeguard (f) - Address risk of reversals.</v>
      </c>
      <c r="AC713" s="195"/>
      <c r="AD713" s="195"/>
      <c r="AE713" s="195"/>
      <c r="AF713" s="195"/>
      <c r="AG713" s="195"/>
      <c r="AH713" s="195"/>
    </row>
    <row r="714" spans="16:37" ht="15" hidden="1" customHeight="1" x14ac:dyDescent="0.25"/>
    <row r="715" spans="16:37" ht="0.95" hidden="1" customHeight="1" x14ac:dyDescent="0.25">
      <c r="AA715" s="887"/>
      <c r="AB715" s="33" t="str">
        <f>'Module 3'!$P$66</f>
        <v>Description</v>
      </c>
      <c r="AC715" s="33" t="str">
        <f>'Module 3'!$Q$66</f>
        <v>Qty.</v>
      </c>
      <c r="AD715" s="33" t="str">
        <f>'Module 3'!$R$66</f>
        <v>PLRs relevant to this benefit</v>
      </c>
      <c r="AE715" s="33" t="str">
        <f>'Module 3'!$S$66</f>
        <v>How does this PLR cover this benefit?</v>
      </c>
      <c r="AF715" s="33" t="str">
        <f>'Module 3'!$T$66</f>
        <v>How effectively the PLR is being implemented?</v>
      </c>
      <c r="AG715" s="33" t="str">
        <f>'Module 3'!$U$66</f>
        <v>Conflicting PLRs?</v>
      </c>
      <c r="AH715" s="33" t="str">
        <f>'Module 3'!$V$66</f>
        <v>Identified Gaps</v>
      </c>
    </row>
    <row r="716" spans="16:37" ht="0.95" hidden="1" customHeight="1" x14ac:dyDescent="0.25">
      <c r="AA716" s="888"/>
      <c r="AB716" s="99" t="str">
        <f>'Module 3'!P567</f>
        <v/>
      </c>
      <c r="AC716" s="99" t="str">
        <f>'Module 3'!Q567</f>
        <v/>
      </c>
      <c r="AD716" s="99" t="str">
        <f>'Module 3'!R567</f>
        <v/>
      </c>
      <c r="AE716" s="99" t="str">
        <f>'Module 3'!S567</f>
        <v/>
      </c>
      <c r="AF716" s="99" t="str">
        <f>'Module 3'!T567</f>
        <v/>
      </c>
      <c r="AG716" s="99" t="str">
        <f>'Module 3'!U567</f>
        <v/>
      </c>
      <c r="AH716" s="99" t="str">
        <f>'Module 3'!V567</f>
        <v/>
      </c>
      <c r="AJ716" s="54" t="s">
        <v>74</v>
      </c>
    </row>
    <row r="717" spans="16:37" ht="0.95" hidden="1" customHeight="1" x14ac:dyDescent="0.25">
      <c r="AA717" s="888"/>
      <c r="AB717" s="99" t="str">
        <f>'Module 3'!P568</f>
        <v/>
      </c>
      <c r="AC717" s="99" t="str">
        <f>'Module 3'!Q568</f>
        <v/>
      </c>
      <c r="AD717" s="99" t="str">
        <f>'Module 3'!R568</f>
        <v/>
      </c>
      <c r="AE717" s="99" t="str">
        <f>'Module 3'!S568</f>
        <v/>
      </c>
      <c r="AF717" s="99" t="str">
        <f>'Module 3'!T568</f>
        <v/>
      </c>
      <c r="AG717" s="99" t="str">
        <f>'Module 3'!U568</f>
        <v/>
      </c>
      <c r="AH717" s="99" t="str">
        <f>'Module 3'!V568</f>
        <v/>
      </c>
      <c r="AJ717" s="54" t="s">
        <v>75</v>
      </c>
    </row>
    <row r="718" spans="16:37" ht="0.95" hidden="1" customHeight="1" x14ac:dyDescent="0.25">
      <c r="AA718" s="888"/>
      <c r="AB718" s="99" t="str">
        <f>'Module 3'!P569</f>
        <v/>
      </c>
      <c r="AC718" s="99" t="str">
        <f>'Module 3'!Q569</f>
        <v/>
      </c>
      <c r="AD718" s="99" t="str">
        <f>'Module 3'!R569</f>
        <v/>
      </c>
      <c r="AE718" s="99" t="str">
        <f>'Module 3'!S569</f>
        <v/>
      </c>
      <c r="AF718" s="99" t="str">
        <f>'Module 3'!T569</f>
        <v/>
      </c>
      <c r="AG718" s="99" t="str">
        <f>'Module 3'!U569</f>
        <v/>
      </c>
      <c r="AH718" s="99" t="str">
        <f>'Module 3'!V569</f>
        <v/>
      </c>
      <c r="AJ718" s="54" t="s">
        <v>76</v>
      </c>
    </row>
    <row r="719" spans="16:37" ht="0.95" hidden="1" customHeight="1" x14ac:dyDescent="0.25">
      <c r="AA719" s="888"/>
      <c r="AB719" s="99" t="str">
        <f>'Module 3'!P570</f>
        <v/>
      </c>
      <c r="AC719" s="99" t="str">
        <f>'Module 3'!Q570</f>
        <v/>
      </c>
      <c r="AD719" s="99" t="str">
        <f>'Module 3'!R570</f>
        <v/>
      </c>
      <c r="AE719" s="99" t="str">
        <f>'Module 3'!S570</f>
        <v/>
      </c>
      <c r="AF719" s="99" t="str">
        <f>'Module 3'!T570</f>
        <v/>
      </c>
      <c r="AG719" s="99" t="str">
        <f>'Module 3'!U570</f>
        <v/>
      </c>
      <c r="AH719" s="99" t="str">
        <f>'Module 3'!V570</f>
        <v/>
      </c>
      <c r="AJ719" s="54" t="s">
        <v>77</v>
      </c>
    </row>
    <row r="720" spans="16:37" ht="0.95" hidden="1" customHeight="1" x14ac:dyDescent="0.25">
      <c r="AA720" s="888"/>
      <c r="AB720" s="99" t="str">
        <f>'Module 3'!P571</f>
        <v/>
      </c>
      <c r="AC720" s="99" t="str">
        <f>'Module 3'!Q571</f>
        <v/>
      </c>
      <c r="AD720" s="99" t="str">
        <f>'Module 3'!R571</f>
        <v/>
      </c>
      <c r="AE720" s="99" t="str">
        <f>'Module 3'!S571</f>
        <v/>
      </c>
      <c r="AF720" s="99" t="str">
        <f>'Module 3'!T571</f>
        <v/>
      </c>
      <c r="AG720" s="99" t="str">
        <f>'Module 3'!U571</f>
        <v/>
      </c>
      <c r="AH720" s="99" t="str">
        <f>'Module 3'!V571</f>
        <v/>
      </c>
      <c r="AJ720" s="54" t="s">
        <v>78</v>
      </c>
    </row>
    <row r="721" spans="16:37" ht="0.95" hidden="1" customHeight="1" x14ac:dyDescent="0.25">
      <c r="AA721" s="888"/>
      <c r="AB721" s="99" t="str">
        <f>'Module 3'!P572</f>
        <v/>
      </c>
      <c r="AC721" s="99" t="str">
        <f>'Module 3'!Q572</f>
        <v/>
      </c>
      <c r="AD721" s="99" t="str">
        <f>'Module 3'!R572</f>
        <v/>
      </c>
      <c r="AE721" s="99" t="str">
        <f>'Module 3'!S572</f>
        <v/>
      </c>
      <c r="AF721" s="99" t="str">
        <f>'Module 3'!T572</f>
        <v/>
      </c>
      <c r="AG721" s="99" t="str">
        <f>'Module 3'!U572</f>
        <v/>
      </c>
      <c r="AH721" s="99" t="str">
        <f>'Module 3'!V572</f>
        <v/>
      </c>
      <c r="AJ721" s="54" t="s">
        <v>79</v>
      </c>
    </row>
    <row r="722" spans="16:37" ht="24" hidden="1" customHeight="1" x14ac:dyDescent="0.25">
      <c r="AA722" s="223" t="str">
        <f>'Module 3'!$O$79</f>
        <v>Risks</v>
      </c>
      <c r="AB722" s="33" t="str">
        <f>'Module 3'!$P$77</f>
        <v>Description</v>
      </c>
      <c r="AC722" s="33" t="str">
        <f>'Module 3'!$Q$77</f>
        <v>Qty.</v>
      </c>
      <c r="AD722" s="33" t="str">
        <f>'Module 3'!$R$77</f>
        <v>PLRs relevant to this risk</v>
      </c>
      <c r="AE722" s="33" t="str">
        <f>'Module 3'!$S$77</f>
        <v>How does this PLR cover this risk?</v>
      </c>
      <c r="AF722" s="33" t="str">
        <f>'Module 3'!$T$77</f>
        <v>How effectively the PLR is being implemented?</v>
      </c>
      <c r="AG722" s="33" t="str">
        <f>'Module 3'!$U$77</f>
        <v>Conflicting PLRs?</v>
      </c>
      <c r="AH722" s="33" t="str">
        <f>'Module 3'!$V$77</f>
        <v>Identified Gaps</v>
      </c>
      <c r="AJ722" s="54"/>
    </row>
    <row r="723" spans="16:37" ht="15" hidden="1" customHeight="1" x14ac:dyDescent="0.25">
      <c r="P723" s="16"/>
      <c r="Q723" s="16"/>
      <c r="R723" s="16"/>
      <c r="S723" s="16"/>
      <c r="T723" s="16"/>
      <c r="U723" s="16"/>
      <c r="AA723" s="224"/>
      <c r="AB723" s="99" t="str">
        <f>'Module 3'!P575</f>
        <v/>
      </c>
      <c r="AC723" s="99" t="str">
        <f>'Module 3'!Q575</f>
        <v/>
      </c>
      <c r="AD723" s="99" t="str">
        <f>'Module 3'!R575</f>
        <v/>
      </c>
      <c r="AE723" s="99" t="str">
        <f>'Module 3'!S575</f>
        <v/>
      </c>
      <c r="AF723" s="99" t="str">
        <f>'Module 3'!T575</f>
        <v/>
      </c>
      <c r="AG723" s="99" t="str">
        <f>'Module 3'!U575</f>
        <v/>
      </c>
      <c r="AH723" s="99" t="str">
        <f>'Module 3'!V575</f>
        <v/>
      </c>
    </row>
    <row r="724" spans="16:37" ht="15" hidden="1" customHeight="1" x14ac:dyDescent="0.25">
      <c r="P724" s="16"/>
      <c r="Q724" s="16"/>
      <c r="R724" s="16"/>
      <c r="S724" s="16"/>
      <c r="T724" s="16"/>
      <c r="U724" s="16"/>
      <c r="AA724" s="224"/>
      <c r="AB724" s="99" t="str">
        <f>'Module 3'!P576</f>
        <v/>
      </c>
      <c r="AC724" s="99" t="str">
        <f>'Module 3'!Q576</f>
        <v/>
      </c>
      <c r="AD724" s="99" t="str">
        <f>'Module 3'!R576</f>
        <v/>
      </c>
      <c r="AE724" s="99" t="str">
        <f>'Module 3'!S576</f>
        <v/>
      </c>
      <c r="AF724" s="99" t="str">
        <f>'Module 3'!T576</f>
        <v/>
      </c>
      <c r="AG724" s="99" t="str">
        <f>'Module 3'!U576</f>
        <v/>
      </c>
      <c r="AH724" s="99" t="str">
        <f>'Module 3'!V576</f>
        <v/>
      </c>
    </row>
    <row r="725" spans="16:37" ht="15" hidden="1" customHeight="1" x14ac:dyDescent="0.25">
      <c r="P725" s="16"/>
      <c r="Q725" s="16"/>
      <c r="R725" s="16"/>
      <c r="S725" s="16"/>
      <c r="T725" s="16"/>
      <c r="U725" s="16"/>
      <c r="AA725" s="224"/>
      <c r="AB725" s="99" t="str">
        <f>'Module 3'!P577</f>
        <v/>
      </c>
      <c r="AC725" s="99" t="str">
        <f>'Module 3'!Q577</f>
        <v/>
      </c>
      <c r="AD725" s="99" t="str">
        <f>'Module 3'!R577</f>
        <v/>
      </c>
      <c r="AE725" s="99" t="str">
        <f>'Module 3'!S577</f>
        <v/>
      </c>
      <c r="AF725" s="99" t="str">
        <f>'Module 3'!T577</f>
        <v/>
      </c>
      <c r="AG725" s="99" t="str">
        <f>'Module 3'!U577</f>
        <v/>
      </c>
      <c r="AH725" s="99" t="str">
        <f>'Module 3'!V577</f>
        <v/>
      </c>
    </row>
    <row r="726" spans="16:37" ht="15" hidden="1" customHeight="1" x14ac:dyDescent="0.25">
      <c r="AA726" s="224"/>
      <c r="AB726" s="99" t="str">
        <f>'Module 3'!P578</f>
        <v/>
      </c>
      <c r="AC726" s="99" t="str">
        <f>'Module 3'!Q578</f>
        <v/>
      </c>
      <c r="AD726" s="99" t="str">
        <f>'Module 3'!R578</f>
        <v/>
      </c>
      <c r="AE726" s="99" t="str">
        <f>'Module 3'!S578</f>
        <v/>
      </c>
      <c r="AF726" s="99" t="str">
        <f>'Module 3'!T578</f>
        <v/>
      </c>
      <c r="AG726" s="99" t="str">
        <f>'Module 3'!U578</f>
        <v/>
      </c>
      <c r="AH726" s="99" t="str">
        <f>'Module 3'!V578</f>
        <v/>
      </c>
    </row>
    <row r="727" spans="16:37" ht="15" hidden="1" customHeight="1" x14ac:dyDescent="0.25">
      <c r="AA727" s="224"/>
      <c r="AB727" s="99" t="str">
        <f>'Module 3'!P579</f>
        <v/>
      </c>
      <c r="AC727" s="99" t="str">
        <f>'Module 3'!Q579</f>
        <v/>
      </c>
      <c r="AD727" s="99" t="str">
        <f>'Module 3'!R579</f>
        <v/>
      </c>
      <c r="AE727" s="99" t="str">
        <f>'Module 3'!S579</f>
        <v/>
      </c>
      <c r="AF727" s="99" t="str">
        <f>'Module 3'!T579</f>
        <v/>
      </c>
      <c r="AG727" s="99" t="str">
        <f>'Module 3'!U579</f>
        <v/>
      </c>
      <c r="AH727" s="99" t="str">
        <f>'Module 3'!V579</f>
        <v/>
      </c>
    </row>
    <row r="728" spans="16:37" ht="15" hidden="1" customHeight="1" x14ac:dyDescent="0.25">
      <c r="AA728" s="224"/>
      <c r="AB728" s="99" t="str">
        <f>'Module 3'!P580</f>
        <v/>
      </c>
      <c r="AC728" s="99" t="str">
        <f>'Module 3'!Q580</f>
        <v/>
      </c>
      <c r="AD728" s="99" t="str">
        <f>'Module 3'!R580</f>
        <v/>
      </c>
      <c r="AE728" s="99" t="str">
        <f>'Module 3'!S580</f>
        <v/>
      </c>
      <c r="AF728" s="99" t="str">
        <f>'Module 3'!T580</f>
        <v/>
      </c>
      <c r="AG728" s="99" t="str">
        <f>'Module 3'!U580</f>
        <v/>
      </c>
      <c r="AH728" s="99" t="str">
        <f>'Module 3'!V580</f>
        <v/>
      </c>
    </row>
    <row r="729" spans="16:37" ht="15" hidden="1" customHeight="1" x14ac:dyDescent="0.25">
      <c r="AA729" s="224"/>
      <c r="AB729" s="99" t="str">
        <f>'Module 3'!P581</f>
        <v/>
      </c>
      <c r="AC729" s="99" t="str">
        <f>'Module 3'!Q581</f>
        <v/>
      </c>
      <c r="AD729" s="99" t="str">
        <f>'Module 3'!R581</f>
        <v/>
      </c>
      <c r="AE729" s="99" t="str">
        <f>'Module 3'!S581</f>
        <v/>
      </c>
      <c r="AF729" s="99" t="str">
        <f>'Module 3'!T581</f>
        <v/>
      </c>
      <c r="AG729" s="99" t="str">
        <f>'Module 3'!U581</f>
        <v/>
      </c>
      <c r="AH729" s="99" t="str">
        <f>'Module 3'!V581</f>
        <v/>
      </c>
    </row>
    <row r="730" spans="16:37" ht="15" hidden="1" customHeight="1" x14ac:dyDescent="0.25">
      <c r="AA730" s="224"/>
      <c r="AB730" s="99" t="str">
        <f>'Module 3'!P582</f>
        <v/>
      </c>
      <c r="AC730" s="99" t="str">
        <f>'Module 3'!Q582</f>
        <v/>
      </c>
      <c r="AD730" s="99" t="str">
        <f>'Module 3'!R582</f>
        <v/>
      </c>
      <c r="AE730" s="99" t="str">
        <f>'Module 3'!S582</f>
        <v/>
      </c>
      <c r="AF730" s="99" t="str">
        <f>'Module 3'!T582</f>
        <v/>
      </c>
      <c r="AG730" s="99" t="str">
        <f>'Module 3'!U582</f>
        <v/>
      </c>
      <c r="AH730" s="99" t="str">
        <f>'Module 3'!V582</f>
        <v/>
      </c>
    </row>
    <row r="731" spans="16:37" ht="15" hidden="1" customHeight="1" x14ac:dyDescent="0.25">
      <c r="AA731" s="224"/>
      <c r="AB731" s="99" t="str">
        <f>'Module 3'!P583</f>
        <v/>
      </c>
      <c r="AC731" s="99" t="str">
        <f>'Module 3'!Q583</f>
        <v/>
      </c>
      <c r="AD731" s="99" t="str">
        <f>'Module 3'!R583</f>
        <v/>
      </c>
      <c r="AE731" s="99" t="str">
        <f>'Module 3'!S583</f>
        <v/>
      </c>
      <c r="AF731" s="99" t="str">
        <f>'Module 3'!T583</f>
        <v/>
      </c>
      <c r="AG731" s="99" t="str">
        <f>'Module 3'!U583</f>
        <v/>
      </c>
      <c r="AH731" s="99" t="str">
        <f>'Module 3'!V583</f>
        <v/>
      </c>
    </row>
    <row r="732" spans="16:37" ht="15.75" hidden="1" customHeight="1" thickBot="1" x14ac:dyDescent="0.3">
      <c r="AA732" s="225"/>
      <c r="AB732" s="99" t="str">
        <f>'Module 3'!P584</f>
        <v/>
      </c>
      <c r="AC732" s="99" t="str">
        <f>'Module 3'!Q584</f>
        <v/>
      </c>
      <c r="AD732" s="99" t="str">
        <f>'Module 3'!R584</f>
        <v/>
      </c>
      <c r="AE732" s="99" t="str">
        <f>'Module 3'!S584</f>
        <v/>
      </c>
      <c r="AF732" s="99" t="str">
        <f>'Module 3'!T584</f>
        <v/>
      </c>
      <c r="AG732" s="99" t="str">
        <f>'Module 3'!U584</f>
        <v/>
      </c>
      <c r="AH732" s="99" t="str">
        <f>'Module 3'!V584</f>
        <v/>
      </c>
    </row>
    <row r="733" spans="16:37" ht="99.95" hidden="1" customHeight="1" thickTop="1" x14ac:dyDescent="0.25">
      <c r="AA733" s="883" t="str">
        <f>'Module 3'!$O$89</f>
        <v>Overall PLR coverage/gaps of safeguard:</v>
      </c>
      <c r="AB733" s="884"/>
      <c r="AC733" s="884"/>
      <c r="AD733" s="885" t="str">
        <f>'Module 3'!Q585</f>
        <v xml:space="preserve"> </v>
      </c>
      <c r="AE733" s="885"/>
      <c r="AF733" s="885"/>
      <c r="AG733" s="885"/>
      <c r="AH733" s="886"/>
    </row>
    <row r="734" spans="16:37" ht="99.95" hidden="1" customHeight="1" x14ac:dyDescent="0.25"/>
    <row r="735" spans="16:37" ht="45" hidden="1" customHeight="1" x14ac:dyDescent="0.25">
      <c r="AK735" s="320" t="str">
        <f>Overview!$C$17</f>
        <v>Module 3 - Identifying relevant policies, laws and regulations</v>
      </c>
    </row>
    <row r="736" spans="16:37" ht="25.5" hidden="1" x14ac:dyDescent="0.35">
      <c r="AK736" s="319" t="str">
        <f>'Module 3'!$O$539</f>
        <v>Safeguard (f) - Actions to address the risks of reversals.</v>
      </c>
    </row>
    <row r="737" spans="16:37" ht="45" hidden="1" customHeight="1" x14ac:dyDescent="0.25">
      <c r="AK737" s="321" t="str">
        <f>$AK$465</f>
        <v>Notes from Guiding Questions</v>
      </c>
    </row>
    <row r="738" spans="16:37" ht="15" hidden="1" customHeight="1" x14ac:dyDescent="0.25">
      <c r="AK738" s="112" t="str">
        <f>'Module 3'!V546</f>
        <v/>
      </c>
    </row>
    <row r="739" spans="16:37" hidden="1" x14ac:dyDescent="0.25">
      <c r="AK739" s="112" t="str">
        <f>'Module 3'!V547</f>
        <v/>
      </c>
    </row>
    <row r="740" spans="16:37" ht="15" hidden="1" customHeight="1" x14ac:dyDescent="0.25">
      <c r="AK740" s="112" t="str">
        <f>'Module 3'!V548</f>
        <v/>
      </c>
    </row>
    <row r="741" spans="16:37" ht="15" hidden="1" customHeight="1" x14ac:dyDescent="0.25">
      <c r="AK741" s="112" t="str">
        <f>'Module 3'!V549</f>
        <v/>
      </c>
    </row>
    <row r="742" spans="16:37" ht="15" hidden="1" customHeight="1" x14ac:dyDescent="0.25">
      <c r="AK742" s="112" t="str">
        <f>'Module 3'!V550</f>
        <v/>
      </c>
    </row>
    <row r="743" spans="16:37" ht="15" hidden="1" customHeight="1" x14ac:dyDescent="0.25">
      <c r="AK743" s="112" t="str">
        <f>'Module 3'!V551</f>
        <v/>
      </c>
    </row>
    <row r="744" spans="16:37" ht="15" hidden="1" customHeight="1" x14ac:dyDescent="0.25">
      <c r="AK744" s="112" t="str">
        <f>'Module 3'!V552</f>
        <v/>
      </c>
    </row>
    <row r="745" spans="16:37" ht="15" hidden="1" customHeight="1" x14ac:dyDescent="0.25">
      <c r="AK745" s="112" t="str">
        <f>'Module 3'!V553</f>
        <v/>
      </c>
    </row>
    <row r="746" spans="16:37" ht="15" hidden="1" customHeight="1" x14ac:dyDescent="0.25">
      <c r="AK746" s="112" t="str">
        <f>'Module 3'!V554</f>
        <v/>
      </c>
    </row>
    <row r="747" spans="16:37" ht="15" hidden="1" customHeight="1" x14ac:dyDescent="0.25">
      <c r="AK747" s="112" t="str">
        <f>'Module 3'!V555</f>
        <v/>
      </c>
    </row>
    <row r="748" spans="16:37" ht="110.1" hidden="1" customHeight="1" x14ac:dyDescent="0.25"/>
    <row r="749" spans="16:37" ht="15" hidden="1" customHeight="1" x14ac:dyDescent="0.25"/>
    <row r="750" spans="16:37" ht="15" hidden="1" customHeight="1" x14ac:dyDescent="0.25"/>
    <row r="751" spans="16:37" ht="15" hidden="1" customHeight="1" x14ac:dyDescent="0.25"/>
    <row r="752" spans="16:37" ht="36.75" hidden="1" customHeight="1" x14ac:dyDescent="0.35">
      <c r="P752" s="16"/>
      <c r="Q752" s="16"/>
      <c r="R752" s="16"/>
      <c r="S752" s="16"/>
      <c r="T752" s="16"/>
      <c r="U752" s="16"/>
      <c r="AA752" s="799" t="str">
        <f>'Module 3'!$O$619</f>
        <v>Safeguard (g) - Actions to reduce displacement of emissions.</v>
      </c>
      <c r="AB752" s="799"/>
      <c r="AC752" s="799"/>
      <c r="AD752" s="799"/>
      <c r="AE752" s="799"/>
      <c r="AF752" s="799"/>
      <c r="AG752" s="799"/>
      <c r="AH752" s="799"/>
    </row>
    <row r="753" spans="16:36" ht="15" hidden="1" customHeight="1" x14ac:dyDescent="0.25">
      <c r="P753" s="16"/>
      <c r="Q753" s="16"/>
      <c r="R753" s="16"/>
      <c r="S753" s="16"/>
      <c r="T753" s="16"/>
      <c r="U753" s="16"/>
    </row>
    <row r="754" spans="16:36" ht="0.95" hidden="1" customHeight="1" x14ac:dyDescent="0.25">
      <c r="P754" s="16"/>
      <c r="Q754" s="16"/>
      <c r="R754" s="16"/>
      <c r="S754" s="16"/>
      <c r="T754" s="16"/>
      <c r="U754" s="16"/>
    </row>
    <row r="755" spans="16:36" ht="15.75" hidden="1" customHeight="1" x14ac:dyDescent="0.25">
      <c r="AA755" s="196" t="str">
        <f>'Module 3'!$C$639</f>
        <v>Table 3:  Relevant PLR related to Safeguard (g) - Reduce displacement of emissions.</v>
      </c>
      <c r="AC755" s="195"/>
      <c r="AD755" s="195"/>
      <c r="AE755" s="195"/>
      <c r="AF755" s="195"/>
      <c r="AG755" s="195"/>
      <c r="AH755" s="195"/>
    </row>
    <row r="756" spans="16:36" ht="15" hidden="1" customHeight="1" x14ac:dyDescent="0.25"/>
    <row r="757" spans="16:36" ht="0.95" hidden="1" customHeight="1" x14ac:dyDescent="0.25">
      <c r="AA757" s="887"/>
      <c r="AB757" s="33" t="str">
        <f>'Module 3'!$P$66</f>
        <v>Description</v>
      </c>
      <c r="AC757" s="33" t="str">
        <f>'Module 3'!$Q$66</f>
        <v>Qty.</v>
      </c>
      <c r="AD757" s="33" t="str">
        <f>'Module 3'!$R$66</f>
        <v>PLRs relevant to this benefit</v>
      </c>
      <c r="AE757" s="33" t="str">
        <f>'Module 3'!$S$66</f>
        <v>How does this PLR cover this benefit?</v>
      </c>
      <c r="AF757" s="33" t="str">
        <f>'Module 3'!$T$66</f>
        <v>How effectively the PLR is being implemented?</v>
      </c>
      <c r="AG757" s="33" t="str">
        <f>'Module 3'!$U$66</f>
        <v>Conflicting PLRs?</v>
      </c>
      <c r="AH757" s="33" t="str">
        <f>'Module 3'!$V$66</f>
        <v>Identified Gaps</v>
      </c>
    </row>
    <row r="758" spans="16:36" ht="0.95" hidden="1" customHeight="1" x14ac:dyDescent="0.25">
      <c r="AA758" s="888"/>
      <c r="AB758" s="99" t="str">
        <f>'Module 3'!P645</f>
        <v/>
      </c>
      <c r="AC758" s="99" t="str">
        <f>'Module 3'!Q645</f>
        <v/>
      </c>
      <c r="AD758" s="99" t="str">
        <f>'Module 3'!R645</f>
        <v/>
      </c>
      <c r="AE758" s="99" t="str">
        <f>'Module 3'!S645</f>
        <v/>
      </c>
      <c r="AF758" s="99" t="str">
        <f>'Module 3'!T645</f>
        <v/>
      </c>
      <c r="AG758" s="99" t="str">
        <f>'Module 3'!U645</f>
        <v/>
      </c>
      <c r="AH758" s="99" t="str">
        <f>'Module 3'!V645</f>
        <v/>
      </c>
      <c r="AJ758" s="54" t="s">
        <v>74</v>
      </c>
    </row>
    <row r="759" spans="16:36" ht="0.95" hidden="1" customHeight="1" x14ac:dyDescent="0.25">
      <c r="AA759" s="888"/>
      <c r="AB759" s="99" t="str">
        <f>'Module 3'!P646</f>
        <v/>
      </c>
      <c r="AC759" s="99" t="str">
        <f>'Module 3'!Q646</f>
        <v/>
      </c>
      <c r="AD759" s="99" t="str">
        <f>'Module 3'!R646</f>
        <v/>
      </c>
      <c r="AE759" s="99" t="str">
        <f>'Module 3'!S646</f>
        <v/>
      </c>
      <c r="AF759" s="99" t="str">
        <f>'Module 3'!T646</f>
        <v/>
      </c>
      <c r="AG759" s="99" t="str">
        <f>'Module 3'!U646</f>
        <v/>
      </c>
      <c r="AH759" s="99" t="str">
        <f>'Module 3'!V646</f>
        <v/>
      </c>
      <c r="AJ759" s="54" t="s">
        <v>75</v>
      </c>
    </row>
    <row r="760" spans="16:36" ht="0.95" hidden="1" customHeight="1" x14ac:dyDescent="0.25">
      <c r="AA760" s="888"/>
      <c r="AB760" s="99" t="str">
        <f>'Module 3'!P647</f>
        <v/>
      </c>
      <c r="AC760" s="99" t="str">
        <f>'Module 3'!Q647</f>
        <v/>
      </c>
      <c r="AD760" s="99" t="str">
        <f>'Module 3'!R647</f>
        <v/>
      </c>
      <c r="AE760" s="99" t="str">
        <f>'Module 3'!S647</f>
        <v/>
      </c>
      <c r="AF760" s="99" t="str">
        <f>'Module 3'!T647</f>
        <v/>
      </c>
      <c r="AG760" s="99" t="str">
        <f>'Module 3'!U647</f>
        <v/>
      </c>
      <c r="AH760" s="99" t="str">
        <f>'Module 3'!V647</f>
        <v/>
      </c>
      <c r="AJ760" s="54" t="s">
        <v>76</v>
      </c>
    </row>
    <row r="761" spans="16:36" ht="0.95" hidden="1" customHeight="1" x14ac:dyDescent="0.25">
      <c r="AA761" s="888"/>
      <c r="AB761" s="300" t="str">
        <f>'Module 3'!P648</f>
        <v/>
      </c>
      <c r="AC761" s="300" t="str">
        <f>'Module 3'!Q648</f>
        <v/>
      </c>
      <c r="AD761" s="300" t="str">
        <f>'Module 3'!R648</f>
        <v/>
      </c>
      <c r="AE761" s="300" t="str">
        <f>'Module 3'!S648</f>
        <v/>
      </c>
      <c r="AF761" s="300" t="str">
        <f>'Module 3'!T648</f>
        <v/>
      </c>
      <c r="AG761" s="300" t="str">
        <f>'Module 3'!U648</f>
        <v/>
      </c>
      <c r="AH761" s="300" t="str">
        <f>'Module 3'!V648</f>
        <v/>
      </c>
      <c r="AJ761" s="54" t="s">
        <v>77</v>
      </c>
    </row>
    <row r="762" spans="16:36" ht="0.95" hidden="1" customHeight="1" x14ac:dyDescent="0.25">
      <c r="AA762" s="888"/>
      <c r="AB762" s="300" t="str">
        <f>'Module 3'!P649</f>
        <v/>
      </c>
      <c r="AC762" s="300" t="str">
        <f>'Module 3'!Q649</f>
        <v/>
      </c>
      <c r="AD762" s="300" t="str">
        <f>'Module 3'!R649</f>
        <v/>
      </c>
      <c r="AE762" s="300" t="str">
        <f>'Module 3'!S649</f>
        <v/>
      </c>
      <c r="AF762" s="300" t="str">
        <f>'Module 3'!T649</f>
        <v/>
      </c>
      <c r="AG762" s="300" t="str">
        <f>'Module 3'!U649</f>
        <v/>
      </c>
      <c r="AH762" s="300" t="str">
        <f>'Module 3'!V649</f>
        <v/>
      </c>
      <c r="AJ762" s="54" t="s">
        <v>78</v>
      </c>
    </row>
    <row r="763" spans="16:36" ht="0.95" hidden="1" customHeight="1" x14ac:dyDescent="0.25">
      <c r="AA763" s="888"/>
      <c r="AB763" s="99" t="str">
        <f>'Module 3'!P650</f>
        <v/>
      </c>
      <c r="AC763" s="99" t="str">
        <f>'Module 3'!Q650</f>
        <v/>
      </c>
      <c r="AD763" s="99" t="str">
        <f>'Module 3'!R650</f>
        <v/>
      </c>
      <c r="AE763" s="99" t="str">
        <f>'Module 3'!S650</f>
        <v/>
      </c>
      <c r="AF763" s="99" t="str">
        <f>'Module 3'!T650</f>
        <v/>
      </c>
      <c r="AG763" s="99" t="str">
        <f>'Module 3'!U650</f>
        <v/>
      </c>
      <c r="AH763" s="99" t="str">
        <f>'Module 3'!V650</f>
        <v/>
      </c>
      <c r="AJ763" s="54" t="s">
        <v>79</v>
      </c>
    </row>
    <row r="764" spans="16:36" ht="24" hidden="1" customHeight="1" x14ac:dyDescent="0.25">
      <c r="AA764" s="223" t="str">
        <f>'Module 3'!$O$79</f>
        <v>Risks</v>
      </c>
      <c r="AB764" s="33" t="str">
        <f>'Module 3'!$P$77</f>
        <v>Description</v>
      </c>
      <c r="AC764" s="33" t="str">
        <f>'Module 3'!$Q$77</f>
        <v>Qty.</v>
      </c>
      <c r="AD764" s="33" t="str">
        <f>'Module 3'!$R$77</f>
        <v>PLRs relevant to this risk</v>
      </c>
      <c r="AE764" s="33" t="str">
        <f>'Module 3'!$S$77</f>
        <v>How does this PLR cover this risk?</v>
      </c>
      <c r="AF764" s="33" t="str">
        <f>'Module 3'!$T$77</f>
        <v>How effectively the PLR is being implemented?</v>
      </c>
      <c r="AG764" s="33" t="str">
        <f>'Module 3'!$U$77</f>
        <v>Conflicting PLRs?</v>
      </c>
      <c r="AH764" s="33" t="str">
        <f>'Module 3'!$V$77</f>
        <v>Identified Gaps</v>
      </c>
      <c r="AJ764" s="54"/>
    </row>
    <row r="765" spans="16:36" ht="15" hidden="1" customHeight="1" x14ac:dyDescent="0.25">
      <c r="P765" s="16"/>
      <c r="Q765" s="16"/>
      <c r="R765" s="16"/>
      <c r="S765" s="16"/>
      <c r="T765" s="16"/>
      <c r="U765" s="16"/>
      <c r="AA765" s="224"/>
      <c r="AB765" s="99" t="str">
        <f>'Module 3'!P653</f>
        <v/>
      </c>
      <c r="AC765" s="99" t="str">
        <f>'Module 3'!Q653</f>
        <v/>
      </c>
      <c r="AD765" s="99" t="str">
        <f>'Module 3'!R653</f>
        <v/>
      </c>
      <c r="AE765" s="99" t="str">
        <f>'Module 3'!S653</f>
        <v/>
      </c>
      <c r="AF765" s="99" t="str">
        <f>'Module 3'!T653</f>
        <v/>
      </c>
      <c r="AG765" s="99" t="str">
        <f>'Module 3'!U653</f>
        <v/>
      </c>
      <c r="AH765" s="99" t="str">
        <f>'Module 3'!V653</f>
        <v/>
      </c>
    </row>
    <row r="766" spans="16:36" ht="15" hidden="1" customHeight="1" x14ac:dyDescent="0.25">
      <c r="P766" s="16"/>
      <c r="Q766" s="16"/>
      <c r="R766" s="16"/>
      <c r="S766" s="16"/>
      <c r="T766" s="16"/>
      <c r="U766" s="16"/>
      <c r="AA766" s="224"/>
      <c r="AB766" s="99" t="str">
        <f>'Module 3'!P654</f>
        <v/>
      </c>
      <c r="AC766" s="99" t="str">
        <f>'Module 3'!Q654</f>
        <v/>
      </c>
      <c r="AD766" s="99" t="str">
        <f>'Module 3'!R654</f>
        <v/>
      </c>
      <c r="AE766" s="99" t="str">
        <f>'Module 3'!S654</f>
        <v/>
      </c>
      <c r="AF766" s="99" t="str">
        <f>'Module 3'!T654</f>
        <v/>
      </c>
      <c r="AG766" s="99" t="str">
        <f>'Module 3'!U654</f>
        <v/>
      </c>
      <c r="AH766" s="99" t="str">
        <f>'Module 3'!V654</f>
        <v/>
      </c>
    </row>
    <row r="767" spans="16:36" ht="15" hidden="1" customHeight="1" x14ac:dyDescent="0.25">
      <c r="P767" s="16"/>
      <c r="Q767" s="16"/>
      <c r="R767" s="16"/>
      <c r="S767" s="16"/>
      <c r="T767" s="16"/>
      <c r="U767" s="16"/>
      <c r="AA767" s="224"/>
      <c r="AB767" s="99" t="str">
        <f>'Module 3'!P655</f>
        <v/>
      </c>
      <c r="AC767" s="99" t="str">
        <f>'Module 3'!Q655</f>
        <v/>
      </c>
      <c r="AD767" s="99" t="str">
        <f>'Module 3'!R655</f>
        <v/>
      </c>
      <c r="AE767" s="99" t="str">
        <f>'Module 3'!S655</f>
        <v/>
      </c>
      <c r="AF767" s="99" t="str">
        <f>'Module 3'!T655</f>
        <v/>
      </c>
      <c r="AG767" s="99" t="str">
        <f>'Module 3'!U655</f>
        <v/>
      </c>
      <c r="AH767" s="99" t="str">
        <f>'Module 3'!V655</f>
        <v/>
      </c>
    </row>
    <row r="768" spans="16:36" ht="15" hidden="1" customHeight="1" x14ac:dyDescent="0.25">
      <c r="AA768" s="224"/>
      <c r="AB768" s="99" t="str">
        <f>'Module 3'!P656</f>
        <v/>
      </c>
      <c r="AC768" s="99" t="str">
        <f>'Module 3'!Q656</f>
        <v/>
      </c>
      <c r="AD768" s="99" t="str">
        <f>'Module 3'!R656</f>
        <v/>
      </c>
      <c r="AE768" s="99" t="str">
        <f>'Module 3'!S656</f>
        <v/>
      </c>
      <c r="AF768" s="99" t="str">
        <f>'Module 3'!T656</f>
        <v/>
      </c>
      <c r="AG768" s="99" t="str">
        <f>'Module 3'!U656</f>
        <v/>
      </c>
      <c r="AH768" s="99" t="str">
        <f>'Module 3'!V656</f>
        <v/>
      </c>
    </row>
    <row r="769" spans="27:37" ht="15" hidden="1" customHeight="1" x14ac:dyDescent="0.25">
      <c r="AA769" s="224"/>
      <c r="AB769" s="99" t="str">
        <f>'Module 3'!P657</f>
        <v/>
      </c>
      <c r="AC769" s="99" t="str">
        <f>'Module 3'!Q657</f>
        <v/>
      </c>
      <c r="AD769" s="99" t="str">
        <f>'Module 3'!R657</f>
        <v/>
      </c>
      <c r="AE769" s="99" t="str">
        <f>'Module 3'!S657</f>
        <v/>
      </c>
      <c r="AF769" s="99" t="str">
        <f>'Module 3'!T657</f>
        <v/>
      </c>
      <c r="AG769" s="99" t="str">
        <f>'Module 3'!U657</f>
        <v/>
      </c>
      <c r="AH769" s="99" t="str">
        <f>'Module 3'!V657</f>
        <v/>
      </c>
    </row>
    <row r="770" spans="27:37" ht="15" hidden="1" customHeight="1" x14ac:dyDescent="0.25">
      <c r="AA770" s="224"/>
      <c r="AB770" s="99" t="str">
        <f>'Module 3'!P658</f>
        <v/>
      </c>
      <c r="AC770" s="99" t="str">
        <f>'Module 3'!Q658</f>
        <v/>
      </c>
      <c r="AD770" s="99" t="str">
        <f>'Module 3'!R658</f>
        <v/>
      </c>
      <c r="AE770" s="99" t="str">
        <f>'Module 3'!S658</f>
        <v/>
      </c>
      <c r="AF770" s="99" t="str">
        <f>'Module 3'!T658</f>
        <v/>
      </c>
      <c r="AG770" s="99" t="str">
        <f>'Module 3'!U658</f>
        <v/>
      </c>
      <c r="AH770" s="99" t="str">
        <f>'Module 3'!V658</f>
        <v/>
      </c>
    </row>
    <row r="771" spans="27:37" ht="15" hidden="1" customHeight="1" x14ac:dyDescent="0.25">
      <c r="AA771" s="224"/>
      <c r="AB771" s="99" t="str">
        <f>'Module 3'!P659</f>
        <v/>
      </c>
      <c r="AC771" s="99" t="str">
        <f>'Module 3'!Q659</f>
        <v/>
      </c>
      <c r="AD771" s="99" t="str">
        <f>'Module 3'!R659</f>
        <v/>
      </c>
      <c r="AE771" s="99" t="str">
        <f>'Module 3'!S659</f>
        <v/>
      </c>
      <c r="AF771" s="99" t="str">
        <f>'Module 3'!T659</f>
        <v/>
      </c>
      <c r="AG771" s="99" t="str">
        <f>'Module 3'!U659</f>
        <v/>
      </c>
      <c r="AH771" s="99" t="str">
        <f>'Module 3'!V659</f>
        <v/>
      </c>
    </row>
    <row r="772" spans="27:37" ht="15" hidden="1" customHeight="1" x14ac:dyDescent="0.25">
      <c r="AA772" s="224"/>
      <c r="AB772" s="99" t="str">
        <f>'Module 3'!P660</f>
        <v/>
      </c>
      <c r="AC772" s="99" t="str">
        <f>'Module 3'!Q660</f>
        <v/>
      </c>
      <c r="AD772" s="99" t="str">
        <f>'Module 3'!R660</f>
        <v/>
      </c>
      <c r="AE772" s="99" t="str">
        <f>'Module 3'!S660</f>
        <v/>
      </c>
      <c r="AF772" s="99" t="str">
        <f>'Module 3'!T660</f>
        <v/>
      </c>
      <c r="AG772" s="99" t="str">
        <f>'Module 3'!U660</f>
        <v/>
      </c>
      <c r="AH772" s="99" t="str">
        <f>'Module 3'!V660</f>
        <v/>
      </c>
    </row>
    <row r="773" spans="27:37" ht="15" hidden="1" customHeight="1" x14ac:dyDescent="0.25">
      <c r="AA773" s="224"/>
      <c r="AB773" s="99" t="str">
        <f>'Module 3'!P661</f>
        <v/>
      </c>
      <c r="AC773" s="99" t="str">
        <f>'Module 3'!Q661</f>
        <v/>
      </c>
      <c r="AD773" s="99" t="str">
        <f>'Module 3'!R661</f>
        <v/>
      </c>
      <c r="AE773" s="99" t="str">
        <f>'Module 3'!S661</f>
        <v/>
      </c>
      <c r="AF773" s="99" t="str">
        <f>'Module 3'!T661</f>
        <v/>
      </c>
      <c r="AG773" s="99" t="str">
        <f>'Module 3'!U661</f>
        <v/>
      </c>
      <c r="AH773" s="99" t="str">
        <f>'Module 3'!V661</f>
        <v/>
      </c>
    </row>
    <row r="774" spans="27:37" ht="15" hidden="1" customHeight="1" x14ac:dyDescent="0.25">
      <c r="AA774" s="224"/>
      <c r="AB774" s="99" t="str">
        <f>'Module 3'!P662</f>
        <v/>
      </c>
      <c r="AC774" s="99" t="str">
        <f>'Module 3'!Q662</f>
        <v/>
      </c>
      <c r="AD774" s="99" t="str">
        <f>'Module 3'!R662</f>
        <v/>
      </c>
      <c r="AE774" s="99" t="str">
        <f>'Module 3'!S662</f>
        <v/>
      </c>
      <c r="AF774" s="99" t="str">
        <f>'Module 3'!T662</f>
        <v/>
      </c>
      <c r="AG774" s="99" t="str">
        <f>'Module 3'!U662</f>
        <v/>
      </c>
      <c r="AH774" s="99" t="str">
        <f>'Module 3'!V662</f>
        <v/>
      </c>
    </row>
    <row r="775" spans="27:37" ht="15" hidden="1" customHeight="1" x14ac:dyDescent="0.25">
      <c r="AA775" s="224"/>
      <c r="AB775" s="99" t="str">
        <f>'Module 3'!P663</f>
        <v/>
      </c>
      <c r="AC775" s="99" t="str">
        <f>'Module 3'!Q663</f>
        <v/>
      </c>
      <c r="AD775" s="99" t="str">
        <f>'Module 3'!R663</f>
        <v/>
      </c>
      <c r="AE775" s="99" t="str">
        <f>'Module 3'!S663</f>
        <v/>
      </c>
      <c r="AF775" s="99" t="str">
        <f>'Module 3'!T663</f>
        <v/>
      </c>
      <c r="AG775" s="99" t="str">
        <f>'Module 3'!U663</f>
        <v/>
      </c>
      <c r="AH775" s="99" t="str">
        <f>'Module 3'!V663</f>
        <v/>
      </c>
    </row>
    <row r="776" spans="27:37" ht="15.75" hidden="1" customHeight="1" thickBot="1" x14ac:dyDescent="0.3">
      <c r="AA776" s="225"/>
      <c r="AB776" s="99" t="str">
        <f>'Module 3'!P664</f>
        <v/>
      </c>
      <c r="AC776" s="99" t="str">
        <f>'Module 3'!Q664</f>
        <v/>
      </c>
      <c r="AD776" s="99" t="str">
        <f>'Module 3'!R664</f>
        <v/>
      </c>
      <c r="AE776" s="99" t="str">
        <f>'Module 3'!S664</f>
        <v/>
      </c>
      <c r="AF776" s="99" t="str">
        <f>'Module 3'!T664</f>
        <v/>
      </c>
      <c r="AG776" s="99" t="str">
        <f>'Module 3'!U664</f>
        <v/>
      </c>
      <c r="AH776" s="99" t="str">
        <f>'Module 3'!V664</f>
        <v/>
      </c>
    </row>
    <row r="777" spans="27:37" ht="99.95" hidden="1" customHeight="1" thickTop="1" x14ac:dyDescent="0.25">
      <c r="AA777" s="883" t="str">
        <f>'Module 3'!$O$89</f>
        <v>Overall PLR coverage/gaps of safeguard:</v>
      </c>
      <c r="AB777" s="884"/>
      <c r="AC777" s="884"/>
      <c r="AD777" s="885" t="str">
        <f>'Module 3'!Q665</f>
        <v xml:space="preserve"> </v>
      </c>
      <c r="AE777" s="885"/>
      <c r="AF777" s="885"/>
      <c r="AG777" s="885"/>
      <c r="AH777" s="886"/>
    </row>
    <row r="778" spans="27:37" ht="99.95" hidden="1" customHeight="1" x14ac:dyDescent="0.25"/>
    <row r="779" spans="27:37" ht="15" hidden="1" customHeight="1" x14ac:dyDescent="0.25"/>
    <row r="780" spans="27:37" ht="45" hidden="1" customHeight="1" x14ac:dyDescent="0.25">
      <c r="AK780" s="320" t="str">
        <f>Overview!$C$17</f>
        <v>Module 3 - Identifying relevant policies, laws and regulations</v>
      </c>
    </row>
    <row r="781" spans="27:37" ht="25.5" hidden="1" x14ac:dyDescent="0.35">
      <c r="AK781" s="319" t="str">
        <f>'Module 3'!$O$619</f>
        <v>Safeguard (g) - Actions to reduce displacement of emissions.</v>
      </c>
    </row>
    <row r="782" spans="27:37" ht="45" hidden="1" customHeight="1" x14ac:dyDescent="0.25">
      <c r="AK782" s="321" t="str">
        <f>$AK$465</f>
        <v>Notes from Guiding Questions</v>
      </c>
    </row>
    <row r="783" spans="27:37" hidden="1" x14ac:dyDescent="0.25">
      <c r="AK783" s="112" t="str">
        <f>'Module 3'!V626</f>
        <v/>
      </c>
    </row>
    <row r="784" spans="27:37" hidden="1" x14ac:dyDescent="0.25">
      <c r="AK784" s="112" t="str">
        <f>'Module 3'!V627</f>
        <v/>
      </c>
    </row>
    <row r="785" spans="26:40" hidden="1" x14ac:dyDescent="0.25">
      <c r="AK785" s="112" t="str">
        <f>'Module 3'!V628</f>
        <v/>
      </c>
    </row>
    <row r="786" spans="26:40" hidden="1" x14ac:dyDescent="0.25">
      <c r="AK786" s="112" t="str">
        <f>'Module 3'!V629</f>
        <v/>
      </c>
    </row>
    <row r="787" spans="26:40" hidden="1" x14ac:dyDescent="0.25">
      <c r="AK787" s="112" t="str">
        <f>'Module 3'!V630</f>
        <v/>
      </c>
    </row>
    <row r="788" spans="26:40" hidden="1" x14ac:dyDescent="0.25">
      <c r="AK788" s="112" t="str">
        <f>'Module 3'!V631</f>
        <v/>
      </c>
    </row>
    <row r="789" spans="26:40" hidden="1" x14ac:dyDescent="0.25">
      <c r="AK789" s="112" t="str">
        <f>'Module 3'!V632</f>
        <v/>
      </c>
    </row>
    <row r="790" spans="26:40" hidden="1" x14ac:dyDescent="0.25">
      <c r="AK790" s="112" t="str">
        <f>'Module 3'!V633</f>
        <v/>
      </c>
    </row>
    <row r="791" spans="26:40" ht="104.25" hidden="1" customHeight="1" x14ac:dyDescent="0.25"/>
    <row r="792" spans="26:40" ht="15" hidden="1" customHeight="1" x14ac:dyDescent="0.25"/>
    <row r="793" spans="26:40" ht="24.75" hidden="1" customHeight="1" x14ac:dyDescent="0.25"/>
    <row r="794" spans="26:40" ht="15" hidden="1" customHeight="1" x14ac:dyDescent="0.25"/>
    <row r="795" spans="26:40" ht="15" hidden="1" customHeight="1" x14ac:dyDescent="0.25"/>
    <row r="796" spans="26:40" ht="25.5" hidden="1" customHeight="1" x14ac:dyDescent="0.35">
      <c r="Z796" s="52"/>
      <c r="AN796" s="9"/>
    </row>
    <row r="797" spans="26:40" ht="21" hidden="1" customHeight="1" x14ac:dyDescent="0.35">
      <c r="Z797" s="52"/>
      <c r="AN797" s="234"/>
    </row>
    <row r="798" spans="26:40" ht="5.0999999999999996" customHeight="1" x14ac:dyDescent="0.25"/>
    <row r="800" spans="26:40" ht="5.0999999999999996" customHeight="1" x14ac:dyDescent="0.25"/>
  </sheetData>
  <sheetProtection algorithmName="SHA-512" hashValue="lbyXiZQNjSygmzs3bpwyzBed2aphyS2ufYMWPHVjaGApClrZLnpF6cnQUz//j8EwFu/Oy3mNHmHmgu6Nte6yBg==" saltValue="hi8Kuv3AkHkpGDUmxCVphw==" spinCount="100000" sheet="1" objects="1" scenarios="1"/>
  <customSheetViews>
    <customSheetView guid="{C4C3192A-9920-49E5-94B5-454F08D391BF}" showPageBreaks="1" showGridLines="0" showRowCol="0" fitToPage="1" hiddenRows="1" hiddenColumns="1" topLeftCell="A430">
      <selection activeCell="AK781" sqref="AK781"/>
      <pageMargins left="0.23622047244094491" right="0.23622047244094491" top="0.74803149606299213" bottom="0.74803149606299213" header="0.31496062992125984" footer="0.31496062992125984"/>
      <pageSetup paperSize="9" scale="79" fitToHeight="0" orientation="portrait" r:id="rId1"/>
      <headerFooter>
        <oddFooter>&amp;R&amp;P/&amp;N</oddFooter>
      </headerFooter>
    </customSheetView>
    <customSheetView guid="{565C0F64-F4BA-4FBC-9547-A8DF7B5A2EFF}" showPageBreaks="1" showGridLines="0" showRowCol="0" fitToPage="1" hiddenRows="1" hiddenColumns="1" topLeftCell="A430">
      <selection activeCell="AK736" sqref="AK736"/>
      <pageMargins left="0.23622047244094491" right="0.23622047244094491" top="0.74803149606299213" bottom="0.74803149606299213" header="0.31496062992125984" footer="0.31496062992125984"/>
      <pageSetup paperSize="9" scale="79" fitToHeight="0" orientation="portrait" r:id="rId2"/>
      <headerFooter>
        <oddFooter>&amp;R&amp;P/&amp;N</oddFooter>
      </headerFooter>
    </customSheetView>
    <customSheetView guid="{14B7E1D9-F05B-44BE-A36D-1131D48DE55A}" showPageBreaks="1" showGridLines="0" showRowCol="0" fitToPage="1" hiddenRows="1" hiddenColumns="1" topLeftCell="A430">
      <selection activeCell="AK683" sqref="AK683"/>
      <pageMargins left="0.23622047244094491" right="0.23622047244094491" top="0.74803149606299213" bottom="0.74803149606299213" header="0.31496062992125984" footer="0.31496062992125984"/>
      <pageSetup paperSize="9" scale="79" fitToHeight="0" orientation="portrait" r:id="rId3"/>
      <headerFooter>
        <oddFooter>&amp;R&amp;P/&amp;N</oddFooter>
      </headerFooter>
    </customSheetView>
    <customSheetView guid="{5C446074-E11E-4485-BA91-433CA3BA4995}" showPageBreaks="1" showGridLines="0" showRowCol="0" fitToPage="1" hiddenRows="1" hiddenColumns="1" topLeftCell="A430">
      <selection activeCell="AK629" sqref="AK629"/>
      <pageMargins left="0.23622047244094491" right="0.23622047244094491" top="0.74803149606299213" bottom="0.74803149606299213" header="0.31496062992125984" footer="0.31496062992125984"/>
      <pageSetup paperSize="9" scale="79" fitToHeight="0" orientation="portrait" r:id="rId4"/>
      <headerFooter>
        <oddFooter>&amp;R&amp;P/&amp;N</oddFooter>
      </headerFooter>
    </customSheetView>
    <customSheetView guid="{7F73AAA6-ACFF-46F7-ACED-1A539712A986}" showPageBreaks="1" showGridLines="0" showRowCol="0" fitToPage="1" hiddenRows="1" hiddenColumns="1" topLeftCell="A430">
      <selection activeCell="AK577" sqref="AK577"/>
      <pageMargins left="0.23622047244094491" right="0.23622047244094491" top="0.74803149606299213" bottom="0.74803149606299213" header="0.31496062992125984" footer="0.31496062992125984"/>
      <pageSetup paperSize="9" scale="79" fitToHeight="0" orientation="portrait" r:id="rId5"/>
      <headerFooter>
        <oddFooter>&amp;R&amp;P/&amp;N</oddFooter>
      </headerFooter>
    </customSheetView>
    <customSheetView guid="{2D881BC0-D8D0-4107-9850-1E783069C556}" showPageBreaks="1" showGridLines="0" showRowCol="0" fitToPage="1" hiddenRows="1" hiddenColumns="1" topLeftCell="A430">
      <selection activeCell="AK526" sqref="AK526"/>
      <pageMargins left="0.23622047244094491" right="0.23622047244094491" top="0.74803149606299213" bottom="0.74803149606299213" header="0.31496062992125984" footer="0.31496062992125984"/>
      <pageSetup paperSize="9" scale="79" fitToHeight="0" orientation="portrait" r:id="rId6"/>
      <headerFooter>
        <oddFooter>&amp;R&amp;P/&amp;N</oddFooter>
      </headerFooter>
    </customSheetView>
    <customSheetView guid="{F3D952D1-9DBF-4F3D-9E14-469C4AA258E1}" showPageBreaks="1" showGridLines="0" showRowCol="0" fitToPage="1" hiddenRows="1" hiddenColumns="1" topLeftCell="A430">
      <selection activeCell="AK464" sqref="AK464"/>
      <pageMargins left="0.23622047244094491" right="0.23622047244094491" top="0.74803149606299213" bottom="0.74803149606299213" header="0.31496062992125984" footer="0.31496062992125984"/>
      <pageSetup paperSize="9" scale="79" fitToHeight="0" orientation="portrait" r:id="rId7"/>
      <headerFooter>
        <oddFooter>&amp;R&amp;P/&amp;N</oddFooter>
      </headerFooter>
    </customSheetView>
    <customSheetView guid="{75491233-9507-4EFC-A26E-AFD0CFFFCCCF}" showPageBreaks="1" showGridLines="0" showRowCol="0" fitToPage="1" hiddenRows="1" hiddenColumns="1" topLeftCell="A428">
      <selection activeCell="AK465" sqref="AK465"/>
      <pageMargins left="0.23622047244094491" right="0.23622047244094491" top="0.74803149606299213" bottom="0.74803149606299213" header="0.31496062992125984" footer="0.31496062992125984"/>
      <pageSetup paperSize="9" scale="79" fitToHeight="0" orientation="portrait" r:id="rId8"/>
      <headerFooter>
        <oddFooter>&amp;R&amp;P/&amp;N</oddFooter>
      </headerFooter>
    </customSheetView>
    <customSheetView guid="{7120350E-2AAD-4BA0-9512-C8C1B63F3C29}" showPageBreaks="1" showGridLines="0" showRowCol="0" fitToPage="1" hiddenRows="1" hiddenColumns="1" topLeftCell="B430">
      <selection activeCell="AA752" sqref="AA752:AH752"/>
      <pageMargins left="0.23622047244094491" right="0.23622047244094491" top="0.33" bottom="0.74803149606299213" header="0.31496062992125984" footer="0.31496062992125984"/>
      <pageSetup paperSize="9" scale="99" fitToHeight="0" orientation="landscape" r:id="rId9"/>
      <headerFooter>
        <oddFooter>&amp;R&amp;P/&amp;N</oddFooter>
      </headerFooter>
    </customSheetView>
    <customSheetView guid="{AEAF0160-A16F-4E8E-8794-9EAE35B78BBB}" showPageBreaks="1" showGridLines="0" showRowCol="0" fitToPage="1" hiddenRows="1" hiddenColumns="1" topLeftCell="B430">
      <selection activeCell="AA710" sqref="AA710:AH710"/>
      <pageMargins left="0.23622047244094491" right="0.23622047244094491" top="0.33" bottom="0.74803149606299213" header="0.31496062992125984" footer="0.31496062992125984"/>
      <pageSetup paperSize="9" scale="99" fitToHeight="0" orientation="landscape" r:id="rId10"/>
      <headerFooter>
        <oddFooter>&amp;R&amp;P/&amp;N</oddFooter>
      </headerFooter>
    </customSheetView>
    <customSheetView guid="{0398F8AF-BB01-4F41-911B-6BEB5C23013B}" showPageBreaks="1" showGridLines="0" showRowCol="0" fitToPage="1" hiddenRows="1" hiddenColumns="1" topLeftCell="B430">
      <selection activeCell="AA642" sqref="AA642:AH642"/>
      <pageMargins left="0.23622047244094491" right="0.23622047244094491" top="0.33" bottom="0.74803149606299213" header="0.31496062992125984" footer="0.31496062992125984"/>
      <pageSetup paperSize="9" scale="99" fitToHeight="0" orientation="landscape" r:id="rId11"/>
      <headerFooter>
        <oddFooter>&amp;R&amp;P/&amp;N</oddFooter>
      </headerFooter>
    </customSheetView>
    <customSheetView guid="{AFAAF24B-41FA-469A-856B-F916DB51D4C2}" showPageBreaks="1" showGridLines="0" showRowCol="0" fitToPage="1" hiddenRows="1" hiddenColumns="1" topLeftCell="B430">
      <selection activeCell="AA594" sqref="AA594:AH594"/>
      <pageMargins left="0.23622047244094491" right="0.23622047244094491" top="0.33" bottom="0.74803149606299213" header="0.31496062992125984" footer="0.31496062992125984"/>
      <pageSetup paperSize="9" scale="99" fitToHeight="0" orientation="landscape" r:id="rId12"/>
      <headerFooter>
        <oddFooter>&amp;R&amp;P/&amp;N</oddFooter>
      </headerFooter>
    </customSheetView>
    <customSheetView guid="{B968A94D-A4FB-4C1A-A9A2-04B42F46DC3F}" showPageBreaks="1" showGridLines="0" showRowCol="0" fitToPage="1" hiddenRows="1" hiddenColumns="1" topLeftCell="B430">
      <selection activeCell="AA546" sqref="AA546:AH546"/>
      <pageMargins left="0.23622047244094491" right="0.23622047244094491" top="0.33" bottom="0.74803149606299213" header="0.31496062992125984" footer="0.31496062992125984"/>
      <pageSetup paperSize="9" scale="99" fitToHeight="0" orientation="landscape" r:id="rId13"/>
      <headerFooter>
        <oddFooter>&amp;R&amp;P/&amp;N</oddFooter>
      </headerFooter>
    </customSheetView>
    <customSheetView guid="{A3B878C9-DF82-401D-A77D-F7EF64906AFE}" showPageBreaks="1" showGridLines="0" showRowCol="0" fitToPage="1" hiddenRows="1" hiddenColumns="1" topLeftCell="B430">
      <selection activeCell="AA488" sqref="AA488:AH488"/>
      <pageMargins left="0.23622047244094491" right="0.23622047244094491" top="0.33" bottom="0.74803149606299213" header="0.31496062992125984" footer="0.31496062992125984"/>
      <pageSetup paperSize="9" scale="99" fitToHeight="0" orientation="landscape" r:id="rId14"/>
      <headerFooter>
        <oddFooter>&amp;R&amp;P/&amp;N</oddFooter>
      </headerFooter>
    </customSheetView>
    <customSheetView guid="{BCFE97EC-F949-4576-ACBE-551B1DAF3C91}" showPageBreaks="1" showGridLines="0" showRowCol="0" fitToPage="1" hiddenRows="1" hiddenColumns="1" topLeftCell="B430">
      <selection activeCell="AA434" sqref="AA434:AH434"/>
      <pageMargins left="0.23622047244094491" right="0.23622047244094491" top="0.33" bottom="0.74803149606299213" header="0.31496062992125984" footer="0.31496062992125984"/>
      <pageSetup paperSize="9" scale="99" fitToHeight="0" orientation="landscape" r:id="rId15"/>
      <headerFooter>
        <oddFooter>&amp;R&amp;P/&amp;N</oddFooter>
      </headerFooter>
    </customSheetView>
    <customSheetView guid="{9297575B-FD39-4E98-918C-2EBB68924E97}" showPageBreaks="1" showGridLines="0" showRowCol="0" fitToPage="1" hiddenRows="1" hiddenColumns="1" topLeftCell="B428">
      <selection activeCell="AA432" sqref="AA432:AH432"/>
      <pageMargins left="0.23622047244094491" right="0.23622047244094491" top="0.33" bottom="0.74803149606299213" header="0.31496062992125984" footer="0.31496062992125984"/>
      <pageSetup paperSize="9" scale="99" fitToHeight="0" orientation="landscape" r:id="rId16"/>
      <headerFooter>
        <oddFooter>&amp;R&amp;P/&amp;N</oddFooter>
      </headerFooter>
    </customSheetView>
    <customSheetView guid="{D787939E-5F01-4F8F-8C48-7DC8E5F22DE5}" showPageBreaks="1" showGridLines="0" showRowCol="0" fitToPage="1" hiddenRows="1" hiddenColumns="1" topLeftCell="A43">
      <selection activeCell="P381" sqref="P381:U381"/>
      <pageMargins left="0.23622047244094491" right="0.23622047244094491" top="0.33" bottom="0.74803149606299213" header="0.31496062992125984" footer="0.31496062992125984"/>
      <pageSetup paperSize="9" fitToHeight="0" orientation="landscape" r:id="rId17"/>
      <headerFooter>
        <oddFooter>&amp;R&amp;P/&amp;N</oddFooter>
      </headerFooter>
    </customSheetView>
    <customSheetView guid="{AB0B9CFE-DCC2-486B-9AE7-3C737113C1FB}" showPageBreaks="1" showGridLines="0" showRowCol="0" fitToPage="1" hiddenRows="1" hiddenColumns="1" topLeftCell="A43">
      <selection activeCell="P344" sqref="P344:U344"/>
      <pageMargins left="0.23622047244094491" right="0.23622047244094491" top="0.33" bottom="0.74803149606299213" header="0.31496062992125984" footer="0.31496062992125984"/>
      <pageSetup paperSize="9" fitToHeight="0" orientation="landscape" r:id="rId18"/>
      <headerFooter>
        <oddFooter>&amp;R&amp;P/&amp;N</oddFooter>
      </headerFooter>
    </customSheetView>
    <customSheetView guid="{C81FC029-D9D0-4B23-8994-EFF13144DDC6}" showPageBreaks="1" showGridLines="0" showRowCol="0" fitToPage="1" hiddenRows="1" hiddenColumns="1" topLeftCell="A43">
      <selection activeCell="P268" sqref="P268:U268"/>
      <pageMargins left="0.23622047244094491" right="0.23622047244094491" top="0.33" bottom="0.74803149606299213" header="0.31496062992125984" footer="0.31496062992125984"/>
      <pageSetup paperSize="9" fitToHeight="0" orientation="landscape" r:id="rId19"/>
      <headerFooter>
        <oddFooter>&amp;R&amp;P/&amp;N</oddFooter>
      </headerFooter>
    </customSheetView>
    <customSheetView guid="{83923105-D3EF-4935-AFC9-6FBD0874636C}" showPageBreaks="1" showGridLines="0" showRowCol="0" fitToPage="1" hiddenRows="1" hiddenColumns="1" topLeftCell="A43">
      <selection activeCell="P214" sqref="P214:U214"/>
      <pageMargins left="0.23622047244094491" right="0.23622047244094491" top="0.33" bottom="0.74803149606299213" header="0.31496062992125984" footer="0.31496062992125984"/>
      <pageSetup paperSize="9" fitToHeight="0" orientation="landscape" r:id="rId20"/>
      <headerFooter>
        <oddFooter>&amp;R&amp;P/&amp;N</oddFooter>
      </headerFooter>
    </customSheetView>
    <customSheetView guid="{F18B5B93-8D1C-46BF-A46F-39AC34039376}" showPageBreaks="1" showGridLines="0" showRowCol="0" fitToPage="1" hiddenRows="1" hiddenColumns="1" topLeftCell="A43">
      <selection activeCell="P160" sqref="P160:U160"/>
      <pageMargins left="0.23622047244094491" right="0.23622047244094491" top="0.33" bottom="0.74803149606299213" header="0.31496062992125984" footer="0.31496062992125984"/>
      <pageSetup paperSize="9" fitToHeight="0" orientation="landscape" r:id="rId21"/>
      <headerFooter>
        <oddFooter>&amp;R&amp;P/&amp;N</oddFooter>
      </headerFooter>
    </customSheetView>
    <customSheetView guid="{7CBE2DA3-08E4-4F49-B633-91ACF566CC50}" showPageBreaks="1" showGridLines="0" showRowCol="0" fitToPage="1" hiddenRows="1" hiddenColumns="1" topLeftCell="A43">
      <selection activeCell="P100" sqref="P100:U100"/>
      <pageMargins left="0.23622047244094491" right="0.23622047244094491" top="0.31496062992125984" bottom="0.74803149606299213" header="0.31496062992125984" footer="0.31496062992125984"/>
      <pageSetup paperSize="9" fitToHeight="0" orientation="landscape" r:id="rId22"/>
      <headerFooter>
        <oddFooter>&amp;R&amp;P/&amp;N</oddFooter>
      </headerFooter>
    </customSheetView>
    <customSheetView guid="{127CF244-40F7-4382-B5F4-6FE7DC055927}" showPageBreaks="1" showGridLines="0" showRowCol="0" fitToPage="1" hiddenRows="1" hiddenColumns="1" topLeftCell="A43">
      <selection activeCell="P48" sqref="P48:U48"/>
      <pageMargins left="0.23622047244094491" right="0.23622047244094491" top="0.33" bottom="0.74803149606299213" header="0.31496062992125984" footer="0.31496062992125984"/>
      <pageSetup paperSize="9" fitToHeight="0" orientation="landscape" r:id="rId23"/>
      <headerFooter>
        <oddFooter>&amp;R&amp;P/&amp;N</oddFooter>
      </headerFooter>
    </customSheetView>
    <customSheetView guid="{E5934065-3B24-4BDA-9F1A-CE354801B9A9}" showPageBreaks="1" showGridLines="0" showRowCol="0" fitToPage="1" hiddenRows="1" hiddenColumns="1">
      <selection activeCell="P45" sqref="P45:U45"/>
      <pageMargins left="0.23622047244094491" right="0.23622047244094491" top="0.33" bottom="0.74803149606299213" header="0.31496062992125984" footer="0.31496062992125984"/>
      <pageSetup paperSize="9" fitToHeight="0" orientation="landscape" r:id="rId24"/>
      <headerFooter>
        <oddFooter>&amp;R&amp;P/&amp;N</oddFooter>
      </headerFooter>
    </customSheetView>
    <customSheetView guid="{1730E845-78B9-4800-8016-B034C4011192}" showPageBreaks="1" showGridLines="0" showRowCol="0" fitToPage="1" printArea="1" hiddenRows="1" hiddenColumns="1">
      <selection activeCell="C3" sqref="C3"/>
      <pageMargins left="0.7" right="0.7" top="0.75" bottom="0.75" header="0.3" footer="0.3"/>
      <pageSetup paperSize="9" orientation="landscape" r:id="rId25"/>
    </customSheetView>
    <customSheetView guid="{0596A31D-1135-4C04-B235-4F7AEFBF56EB}" showPageBreaks="1" showGridLines="0" showRowCol="0" fitToPage="1" hiddenRows="1" hiddenColumns="1" topLeftCell="A9">
      <selection activeCell="F14" sqref="F14:M14"/>
      <pageMargins left="0.23622047244094491" right="0.23622047244094491" top="0.74803149606299213" bottom="0.74803149606299213" header="0.31496062992125984" footer="0.31496062992125984"/>
      <pageSetup paperSize="9" fitToHeight="0" orientation="landscape" r:id="rId26"/>
      <headerFooter>
        <oddFooter>&amp;R&amp;P/&amp;N</oddFooter>
      </headerFooter>
    </customSheetView>
    <customSheetView guid="{58172CF4-0A99-4348-8485-AC6CB3743B28}" showPageBreaks="1" showGridLines="0" showRowCol="0" fitToPage="1" printArea="1" hiddenRows="1" hiddenColumns="1">
      <selection activeCell="C3" sqref="C3"/>
      <pageMargins left="0.7" right="0.7" top="0.75" bottom="0.75" header="0.3" footer="0.3"/>
      <pageSetup paperSize="9" orientation="landscape" r:id="rId27"/>
    </customSheetView>
    <customSheetView guid="{C35CD7D2-C5FB-4E4E-BE2C-DB3B3CB5DEE1}" showPageBreaks="1" showGridLines="0" showRowCol="0" fitToPage="1" printArea="1" hiddenRows="1" hiddenColumns="1">
      <selection activeCell="C3" sqref="C3"/>
      <pageMargins left="0.7" right="0.7" top="0.75" bottom="0.75" header="0.3" footer="0.3"/>
      <pageSetup paperSize="9" orientation="landscape" r:id="rId28"/>
    </customSheetView>
    <customSheetView guid="{FCC6B465-B403-4A38-833A-8F01BFC1F83D}" showPageBreaks="1" showGridLines="0" showRowCol="0" fitToPage="1" printArea="1" hiddenRows="1" hiddenColumns="1">
      <selection activeCell="C3" sqref="C3"/>
      <pageMargins left="0.7" right="0.7" top="0.75" bottom="0.75" header="0.3" footer="0.3"/>
      <pageSetup paperSize="9" orientation="landscape" r:id="rId29"/>
    </customSheetView>
    <customSheetView guid="{CBD23793-6C36-4ECF-99D3-B6DB83BA0330}" showPageBreaks="1" showGridLines="0" showRowCol="0" fitToPage="1" printArea="1" hiddenRows="1" hiddenColumns="1">
      <selection activeCell="C3" sqref="C3"/>
      <pageMargins left="0.7" right="0.7" top="0.75" bottom="0.75" header="0.3" footer="0.3"/>
      <pageSetup paperSize="9" orientation="landscape" r:id="rId30"/>
    </customSheetView>
    <customSheetView guid="{8C7AA061-2774-4648-9080-649D8E7084B6}" showPageBreaks="1" showGridLines="0" showRowCol="0" fitToPage="1" printArea="1" hiddenRows="1" hiddenColumns="1">
      <selection activeCell="C3" sqref="C3"/>
      <pageMargins left="0.7" right="0.7" top="0.75" bottom="0.75" header="0.3" footer="0.3"/>
      <pageSetup paperSize="9" orientation="landscape" r:id="rId31"/>
    </customSheetView>
    <customSheetView guid="{E1E93C14-89C0-47E9-80E7-72B4C8D846A8}" showPageBreaks="1" showGridLines="0" showRowCol="0" fitToPage="1" printArea="1" hiddenRows="1" hiddenColumns="1">
      <selection activeCell="C3" sqref="C3"/>
      <pageMargins left="0.7" right="0.7" top="0.75" bottom="0.75" header="0.3" footer="0.3"/>
      <pageSetup paperSize="9" orientation="landscape" r:id="rId32"/>
    </customSheetView>
    <customSheetView guid="{C35FE66B-7525-44A0-AF95-74B09883E972}" showPageBreaks="1" showGridLines="0" showRowCol="0" fitToPage="1" printArea="1" hiddenRows="1" hiddenColumns="1">
      <selection activeCell="C3" sqref="C3"/>
      <pageMargins left="0.7" right="0.7" top="0.75" bottom="0.75" header="0.3" footer="0.3"/>
      <pageSetup paperSize="9" orientation="landscape" r:id="rId33"/>
    </customSheetView>
    <customSheetView guid="{14701618-057F-44B9-A80D-6571C2675A43}" showPageBreaks="1" showGridLines="0" showRowCol="0" fitToPage="1" printArea="1" hiddenRows="1" hiddenColumns="1">
      <selection activeCell="C3" sqref="C3"/>
      <pageMargins left="0.7" right="0.7" top="0.75" bottom="0.75" header="0.3" footer="0.3"/>
      <pageSetup paperSize="9" orientation="landscape" r:id="rId34"/>
    </customSheetView>
    <customSheetView guid="{B1713CB1-717E-4290-A550-B5C8687D1DCD}" showPageBreaks="1" showGridLines="0" showRowCol="0" fitToPage="1" printArea="1" hiddenRows="1" hiddenColumns="1">
      <selection activeCell="C3" sqref="C3"/>
      <pageMargins left="0.7" right="0.7" top="0.75" bottom="0.75" header="0.3" footer="0.3"/>
      <pageSetup paperSize="9" orientation="landscape" r:id="rId35"/>
    </customSheetView>
    <customSheetView guid="{193C6D79-1DD6-46B2-B287-29B305333ABD}" showPageBreaks="1" showGridLines="0" showRowCol="0" fitToPage="1" printArea="1" hiddenRows="1" hiddenColumns="1">
      <selection activeCell="C3" sqref="C3"/>
      <pageMargins left="0.7" right="0.7" top="0.75" bottom="0.75" header="0.3" footer="0.3"/>
      <pageSetup paperSize="9" orientation="landscape" r:id="rId36"/>
    </customSheetView>
    <customSheetView guid="{3DF84044-4F18-4693-9BC0-6F1E3BB79687}" showPageBreaks="1" showGridLines="0" showRowCol="0" fitToPage="1" printArea="1" hiddenRows="1" hiddenColumns="1">
      <selection activeCell="C3" sqref="C3"/>
      <pageMargins left="0.7" right="0.7" top="0.75" bottom="0.75" header="0.3" footer="0.3"/>
      <pageSetup paperSize="9" orientation="landscape" r:id="rId37"/>
    </customSheetView>
    <customSheetView guid="{3783CD60-BBDD-4DC9-8238-7D85CC9CCE38}" showPageBreaks="1" showGridLines="0" showRowCol="0" fitToPage="1" printArea="1" hiddenRows="1" hiddenColumns="1">
      <selection activeCell="C3" sqref="C3"/>
      <pageMargins left="0.7" right="0.7" top="0.75" bottom="0.75" header="0.3" footer="0.3"/>
      <pageSetup paperSize="9" orientation="landscape" r:id="rId38"/>
    </customSheetView>
    <customSheetView guid="{1164E0A0-71A8-4DF7-935D-99E79791952A}" showPageBreaks="1" showGridLines="0" showRowCol="0" fitToPage="1" printArea="1" hiddenRows="1" hiddenColumns="1">
      <selection activeCell="C3" sqref="C3"/>
      <pageMargins left="0.7" right="0.7" top="0.75" bottom="0.75" header="0.3" footer="0.3"/>
      <pageSetup paperSize="9" orientation="landscape" r:id="rId39"/>
    </customSheetView>
    <customSheetView guid="{58809AAB-6EBE-4F93-BC39-20A189034220}" showPageBreaks="1" showGridLines="0" showRowCol="0" fitToPage="1" printArea="1" hiddenRows="1" hiddenColumns="1">
      <selection activeCell="C3" sqref="C3"/>
      <pageMargins left="0.7" right="0.7" top="0.75" bottom="0.75" header="0.3" footer="0.3"/>
      <pageSetup paperSize="9" orientation="landscape" r:id="rId40"/>
    </customSheetView>
    <customSheetView guid="{99E9AA65-9CEE-4B26-BA46-307BEC772AA0}" showPageBreaks="1" showGridLines="0" showRowCol="0" fitToPage="1" printArea="1" hiddenRows="1" hiddenColumns="1">
      <selection activeCell="C3" sqref="C3"/>
      <pageMargins left="0.7" right="0.7" top="0.75" bottom="0.75" header="0.3" footer="0.3"/>
      <pageSetup paperSize="9" orientation="landscape" r:id="rId41"/>
    </customSheetView>
    <customSheetView guid="{44126E2B-CD5D-4F43-AA3C-BFC7C80D88FD}" showPageBreaks="1" showGridLines="0" showRowCol="0" fitToPage="1" printArea="1" hiddenRows="1" hiddenColumns="1">
      <selection activeCell="C3" sqref="C3"/>
      <pageMargins left="0.7" right="0.7" top="0.75" bottom="0.75" header="0.3" footer="0.3"/>
      <pageSetup paperSize="9" orientation="landscape" r:id="rId42"/>
    </customSheetView>
    <customSheetView guid="{D2518DB8-B560-4A78-B692-B87A07E4F79E}" showPageBreaks="1" showGridLines="0" showRowCol="0" fitToPage="1" printArea="1" hiddenRows="1" hiddenColumns="1">
      <selection activeCell="C3" sqref="C3"/>
      <pageMargins left="0.7" right="0.7" top="0.75" bottom="0.75" header="0.3" footer="0.3"/>
      <pageSetup paperSize="9" orientation="landscape" r:id="rId43"/>
    </customSheetView>
    <customSheetView guid="{5903D69A-5754-456F-9596-4F981E1004F3}" showPageBreaks="1" showGridLines="0" showRowCol="0" fitToPage="1" printArea="1" hiddenRows="1" hiddenColumns="1">
      <selection activeCell="C3" sqref="C3"/>
      <pageMargins left="0.7" right="0.7" top="0.75" bottom="0.75" header="0.3" footer="0.3"/>
      <pageSetup paperSize="9" orientation="landscape" r:id="rId44"/>
    </customSheetView>
    <customSheetView guid="{C92837A6-C2DE-484E-8C7F-A006AA3E512A}" showPageBreaks="1" showGridLines="0" showRowCol="0" fitToPage="1" printArea="1" hiddenRows="1" hiddenColumns="1">
      <selection activeCell="C3" sqref="C3"/>
      <pageMargins left="0.7" right="0.7" top="0.75" bottom="0.75" header="0.3" footer="0.3"/>
      <pageSetup paperSize="9" orientation="landscape" r:id="rId45"/>
    </customSheetView>
    <customSheetView guid="{CFA82244-C6A8-4157-813A-DCED4C197819}" showPageBreaks="1" showGridLines="0" showRowCol="0" fitToPage="1" printArea="1" hiddenRows="1" hiddenColumns="1">
      <selection activeCell="C3" sqref="C3"/>
      <pageMargins left="0.7" right="0.7" top="0.75" bottom="0.75" header="0.3" footer="0.3"/>
      <pageSetup paperSize="9" orientation="landscape" r:id="rId46"/>
    </customSheetView>
    <customSheetView guid="{CA4A34C0-1123-4790-AF7E-BC7091ACA0A0}" showPageBreaks="1" showGridLines="0" showRowCol="0" fitToPage="1" printArea="1" hiddenRows="1" hiddenColumns="1">
      <selection activeCell="C3" sqref="C3"/>
      <pageMargins left="0.7" right="0.7" top="0.75" bottom="0.75" header="0.3" footer="0.3"/>
      <pageSetup paperSize="9" orientation="landscape" r:id="rId47"/>
    </customSheetView>
    <customSheetView guid="{0F44F22A-7810-43A9-8241-E43689B541F4}" showPageBreaks="1" showGridLines="0" fitToPage="1" printArea="1">
      <pageMargins left="0.7" right="0.7" top="0.75" bottom="0.75" header="0.3" footer="0.3"/>
      <pageSetup paperSize="9" scale="85" orientation="landscape" r:id="rId48"/>
    </customSheetView>
    <customSheetView guid="{8F5229F8-400B-4437-A582-E9B2FF99E882}" showPageBreaks="1" showGridLines="0" showRowCol="0" fitToPage="1" printArea="1" hiddenRows="1" hiddenColumns="1">
      <selection activeCell="C3" sqref="C3"/>
      <pageMargins left="0.7" right="0.7" top="0.75" bottom="0.75" header="0.3" footer="0.3"/>
      <pageSetup paperSize="9" orientation="landscape" r:id="rId49"/>
    </customSheetView>
    <customSheetView guid="{E0F85C5C-2180-4684-9778-FC6F760CC5FD}" showPageBreaks="1" showGridLines="0" showRowCol="0" fitToPage="1" printArea="1" hiddenRows="1" hiddenColumns="1">
      <selection activeCell="C3" sqref="C3"/>
      <pageMargins left="0.7" right="0.7" top="0.75" bottom="0.75" header="0.3" footer="0.3"/>
      <pageSetup paperSize="9" orientation="landscape" r:id="rId50"/>
    </customSheetView>
  </customSheetViews>
  <mergeCells count="187">
    <mergeCell ref="H18:L18"/>
    <mergeCell ref="M18:M19"/>
    <mergeCell ref="AA14:AH14"/>
    <mergeCell ref="AA17:AH17"/>
    <mergeCell ref="AA20:AH20"/>
    <mergeCell ref="F19:G19"/>
    <mergeCell ref="R53:S53"/>
    <mergeCell ref="P48:U48"/>
    <mergeCell ref="AD460:AH460"/>
    <mergeCell ref="P63:P73"/>
    <mergeCell ref="R63:S63"/>
    <mergeCell ref="AA434:AH434"/>
    <mergeCell ref="P100:U100"/>
    <mergeCell ref="AA29:AD29"/>
    <mergeCell ref="AA35:AD35"/>
    <mergeCell ref="AA24:AD24"/>
    <mergeCell ref="AA25:AD25"/>
    <mergeCell ref="AA26:AD26"/>
    <mergeCell ref="AA27:AD27"/>
    <mergeCell ref="AA28:AD28"/>
    <mergeCell ref="AA42:AD42"/>
    <mergeCell ref="P54:P62"/>
    <mergeCell ref="P106:P117"/>
    <mergeCell ref="P118:P133"/>
    <mergeCell ref="P82:U82"/>
    <mergeCell ref="P83:U83"/>
    <mergeCell ref="P84:U84"/>
    <mergeCell ref="P85:U85"/>
    <mergeCell ref="P86:U86"/>
    <mergeCell ref="P88:U88"/>
    <mergeCell ref="P89:U89"/>
    <mergeCell ref="AA36:AD36"/>
    <mergeCell ref="AA37:AD37"/>
    <mergeCell ref="AA38:AD38"/>
    <mergeCell ref="AA39:AD39"/>
    <mergeCell ref="AA40:AD40"/>
    <mergeCell ref="AA43:AD43"/>
    <mergeCell ref="AA44:AD44"/>
    <mergeCell ref="P87:U87"/>
    <mergeCell ref="P45:U45"/>
    <mergeCell ref="R105:S105"/>
    <mergeCell ref="R118:S118"/>
    <mergeCell ref="AA45:AD45"/>
    <mergeCell ref="P214:U214"/>
    <mergeCell ref="P198:U198"/>
    <mergeCell ref="P199:U199"/>
    <mergeCell ref="P200:U200"/>
    <mergeCell ref="P201:U201"/>
    <mergeCell ref="P202:U202"/>
    <mergeCell ref="P203:U203"/>
    <mergeCell ref="P204:U204"/>
    <mergeCell ref="P205:U205"/>
    <mergeCell ref="P206:U206"/>
    <mergeCell ref="P207:U207"/>
    <mergeCell ref="P208:U208"/>
    <mergeCell ref="P148:U148"/>
    <mergeCell ref="P149:U149"/>
    <mergeCell ref="P152:U152"/>
    <mergeCell ref="P196:U196"/>
    <mergeCell ref="P197:U197"/>
    <mergeCell ref="P90:U90"/>
    <mergeCell ref="P91:U91"/>
    <mergeCell ref="P142:U142"/>
    <mergeCell ref="P143:U143"/>
    <mergeCell ref="AA573:AC573"/>
    <mergeCell ref="AD573:AH573"/>
    <mergeCell ref="AD522:AH522"/>
    <mergeCell ref="AA522:AC522"/>
    <mergeCell ref="AA546:AH546"/>
    <mergeCell ref="P386:P398"/>
    <mergeCell ref="R386:S386"/>
    <mergeCell ref="AA488:AH488"/>
    <mergeCell ref="AA460:AC460"/>
    <mergeCell ref="P407:U407"/>
    <mergeCell ref="P408:U408"/>
    <mergeCell ref="P409:U409"/>
    <mergeCell ref="P410:U410"/>
    <mergeCell ref="P411:U411"/>
    <mergeCell ref="P412:U412"/>
    <mergeCell ref="P413:U413"/>
    <mergeCell ref="P414:U414"/>
    <mergeCell ref="AA549:AH549"/>
    <mergeCell ref="AA642:AH642"/>
    <mergeCell ref="AA679:AC679"/>
    <mergeCell ref="AD679:AH679"/>
    <mergeCell ref="AA594:AH594"/>
    <mergeCell ref="AA625:AC625"/>
    <mergeCell ref="AD625:AH625"/>
    <mergeCell ref="AA777:AC777"/>
    <mergeCell ref="AD777:AH777"/>
    <mergeCell ref="AA710:AH710"/>
    <mergeCell ref="AA715:AA721"/>
    <mergeCell ref="AA733:AC733"/>
    <mergeCell ref="AD733:AH733"/>
    <mergeCell ref="AA752:AH752"/>
    <mergeCell ref="AA757:AA763"/>
    <mergeCell ref="P144:U144"/>
    <mergeCell ref="R166:S166"/>
    <mergeCell ref="P167:P171"/>
    <mergeCell ref="P172:P187"/>
    <mergeCell ref="R172:S172"/>
    <mergeCell ref="P160:U160"/>
    <mergeCell ref="P325:U325"/>
    <mergeCell ref="P326:U326"/>
    <mergeCell ref="P324:U324"/>
    <mergeCell ref="R219:S219"/>
    <mergeCell ref="P220:P230"/>
    <mergeCell ref="P231:P244"/>
    <mergeCell ref="R231:S231"/>
    <mergeCell ref="P268:U268"/>
    <mergeCell ref="P256:U256"/>
    <mergeCell ref="P257:U257"/>
    <mergeCell ref="P258:U258"/>
    <mergeCell ref="P260:U260"/>
    <mergeCell ref="P314:U314"/>
    <mergeCell ref="P315:U315"/>
    <mergeCell ref="P316:U316"/>
    <mergeCell ref="P317:U317"/>
    <mergeCell ref="P318:U318"/>
    <mergeCell ref="R349:S349"/>
    <mergeCell ref="P328:U328"/>
    <mergeCell ref="P329:U329"/>
    <mergeCell ref="P319:U319"/>
    <mergeCell ref="P320:U320"/>
    <mergeCell ref="P321:U321"/>
    <mergeCell ref="P322:U322"/>
    <mergeCell ref="P209:U209"/>
    <mergeCell ref="P211:U211"/>
    <mergeCell ref="P253:U253"/>
    <mergeCell ref="P254:U254"/>
    <mergeCell ref="P255:U255"/>
    <mergeCell ref="R273:S273"/>
    <mergeCell ref="P274:P288"/>
    <mergeCell ref="P289:P304"/>
    <mergeCell ref="R289:S289"/>
    <mergeCell ref="P259:U259"/>
    <mergeCell ref="P323:U323"/>
    <mergeCell ref="P327:U327"/>
    <mergeCell ref="P313:U313"/>
    <mergeCell ref="P97:U97"/>
    <mergeCell ref="P98:U98"/>
    <mergeCell ref="P99:U99"/>
    <mergeCell ref="P145:U145"/>
    <mergeCell ref="P146:U146"/>
    <mergeCell ref="P147:U147"/>
    <mergeCell ref="P151:U151"/>
    <mergeCell ref="P150:U150"/>
    <mergeCell ref="P381:U381"/>
    <mergeCell ref="P371:U371"/>
    <mergeCell ref="P372:U372"/>
    <mergeCell ref="P373:U373"/>
    <mergeCell ref="P344:U344"/>
    <mergeCell ref="P335:U335"/>
    <mergeCell ref="P336:U336"/>
    <mergeCell ref="P368:U368"/>
    <mergeCell ref="P369:U369"/>
    <mergeCell ref="P370:U370"/>
    <mergeCell ref="P330:U330"/>
    <mergeCell ref="P331:U331"/>
    <mergeCell ref="P332:U332"/>
    <mergeCell ref="P333:U333"/>
    <mergeCell ref="P334:U334"/>
    <mergeCell ref="P349:P359"/>
    <mergeCell ref="F14:M14"/>
    <mergeCell ref="AA432:AH432"/>
    <mergeCell ref="P337:U337"/>
    <mergeCell ref="P343:U343"/>
    <mergeCell ref="P338:U338"/>
    <mergeCell ref="P339:U339"/>
    <mergeCell ref="P340:U340"/>
    <mergeCell ref="P341:U341"/>
    <mergeCell ref="P342:U342"/>
    <mergeCell ref="P92:U92"/>
    <mergeCell ref="P93:U93"/>
    <mergeCell ref="P210:U210"/>
    <mergeCell ref="P212:U212"/>
    <mergeCell ref="P213:U213"/>
    <mergeCell ref="P153:U153"/>
    <mergeCell ref="P154:U154"/>
    <mergeCell ref="P155:U155"/>
    <mergeCell ref="P156:U156"/>
    <mergeCell ref="P157:U157"/>
    <mergeCell ref="P158:U158"/>
    <mergeCell ref="P159:U159"/>
    <mergeCell ref="P94:U94"/>
    <mergeCell ref="P95:U95"/>
    <mergeCell ref="P96:U96"/>
  </mergeCells>
  <conditionalFormatting sqref="T54:U59 T64:U70 T232:U242 T350:U359 T387:U398 T119:U131 T73:U73 T106:U117 T133:U133 T167:U171 T173:U187 T220:U230 T244:U244 T274:U288 T290:U304">
    <cfRule type="cellIs" dxfId="421" priority="472" operator="equal">
      <formula>$Y$58</formula>
    </cfRule>
  </conditionalFormatting>
  <conditionalFormatting sqref="AB440:AH440 AB450:AH455 AB507:AH512 AB558:AH563 AB600:AH605 AB648:AH653 AB723:AH728 AB765:AH770 AC441:AH445 AB441:AB448">
    <cfRule type="cellIs" dxfId="420" priority="516" operator="equal">
      <formula>$AJ$445</formula>
    </cfRule>
    <cfRule type="cellIs" dxfId="419" priority="517" operator="equal">
      <formula>$AJ$444</formula>
    </cfRule>
    <cfRule type="cellIs" dxfId="418" priority="518" operator="equal">
      <formula>$AJ$443</formula>
    </cfRule>
    <cfRule type="cellIs" dxfId="417" priority="519" operator="equal">
      <formula>$AJ$442</formula>
    </cfRule>
    <cfRule type="cellIs" dxfId="416" priority="520" operator="equal">
      <formula>$AJ$441</formula>
    </cfRule>
    <cfRule type="cellIs" dxfId="415" priority="521" operator="equal">
      <formula>$AJ$440</formula>
    </cfRule>
  </conditionalFormatting>
  <conditionalFormatting sqref="AB494:AH499">
    <cfRule type="cellIs" dxfId="414" priority="452" operator="equal">
      <formula>$AJ$445</formula>
    </cfRule>
    <cfRule type="cellIs" dxfId="413" priority="453" operator="equal">
      <formula>$AJ$444</formula>
    </cfRule>
    <cfRule type="cellIs" dxfId="412" priority="454" operator="equal">
      <formula>$AJ$443</formula>
    </cfRule>
    <cfRule type="cellIs" dxfId="411" priority="455" operator="equal">
      <formula>$AJ$442</formula>
    </cfRule>
    <cfRule type="cellIs" dxfId="410" priority="456" operator="equal">
      <formula>$AJ$441</formula>
    </cfRule>
    <cfRule type="cellIs" dxfId="409" priority="457" operator="equal">
      <formula>$AJ$440</formula>
    </cfRule>
  </conditionalFormatting>
  <conditionalFormatting sqref="AB552:AH555">
    <cfRule type="cellIs" dxfId="408" priority="446" operator="equal">
      <formula>$AJ$445</formula>
    </cfRule>
    <cfRule type="cellIs" dxfId="407" priority="447" operator="equal">
      <formula>$AJ$444</formula>
    </cfRule>
    <cfRule type="cellIs" dxfId="406" priority="448" operator="equal">
      <formula>$AJ$443</formula>
    </cfRule>
    <cfRule type="cellIs" dxfId="405" priority="449" operator="equal">
      <formula>$AJ$442</formula>
    </cfRule>
    <cfRule type="cellIs" dxfId="404" priority="450" operator="equal">
      <formula>$AJ$441</formula>
    </cfRule>
    <cfRule type="cellIs" dxfId="403" priority="451" operator="equal">
      <formula>$AJ$440</formula>
    </cfRule>
  </conditionalFormatting>
  <conditionalFormatting sqref="AB612:AH617">
    <cfRule type="cellIs" dxfId="402" priority="440" operator="equal">
      <formula>$AJ$445</formula>
    </cfRule>
    <cfRule type="cellIs" dxfId="401" priority="441" operator="equal">
      <formula>$AJ$444</formula>
    </cfRule>
    <cfRule type="cellIs" dxfId="400" priority="442" operator="equal">
      <formula>$AJ$443</formula>
    </cfRule>
    <cfRule type="cellIs" dxfId="399" priority="443" operator="equal">
      <formula>$AJ$442</formula>
    </cfRule>
    <cfRule type="cellIs" dxfId="398" priority="444" operator="equal">
      <formula>$AJ$441</formula>
    </cfRule>
    <cfRule type="cellIs" dxfId="397" priority="445" operator="equal">
      <formula>$AJ$440</formula>
    </cfRule>
  </conditionalFormatting>
  <conditionalFormatting sqref="AB664:AH669">
    <cfRule type="cellIs" dxfId="396" priority="434" operator="equal">
      <formula>$AJ$445</formula>
    </cfRule>
    <cfRule type="cellIs" dxfId="395" priority="435" operator="equal">
      <formula>$AJ$444</formula>
    </cfRule>
    <cfRule type="cellIs" dxfId="394" priority="436" operator="equal">
      <formula>$AJ$443</formula>
    </cfRule>
    <cfRule type="cellIs" dxfId="393" priority="437" operator="equal">
      <formula>$AJ$442</formula>
    </cfRule>
    <cfRule type="cellIs" dxfId="392" priority="438" operator="equal">
      <formula>$AJ$441</formula>
    </cfRule>
    <cfRule type="cellIs" dxfId="391" priority="439" operator="equal">
      <formula>$AJ$440</formula>
    </cfRule>
  </conditionalFormatting>
  <conditionalFormatting sqref="AB716:AH721">
    <cfRule type="cellIs" dxfId="390" priority="428" operator="equal">
      <formula>$AJ$445</formula>
    </cfRule>
    <cfRule type="cellIs" dxfId="389" priority="429" operator="equal">
      <formula>$AJ$444</formula>
    </cfRule>
    <cfRule type="cellIs" dxfId="388" priority="430" operator="equal">
      <formula>$AJ$443</formula>
    </cfRule>
    <cfRule type="cellIs" dxfId="387" priority="431" operator="equal">
      <formula>$AJ$442</formula>
    </cfRule>
    <cfRule type="cellIs" dxfId="386" priority="432" operator="equal">
      <formula>$AJ$441</formula>
    </cfRule>
    <cfRule type="cellIs" dxfId="385" priority="433" operator="equal">
      <formula>$AJ$440</formula>
    </cfRule>
  </conditionalFormatting>
  <conditionalFormatting sqref="AB758:AH763">
    <cfRule type="cellIs" dxfId="384" priority="422" operator="equal">
      <formula>$AJ$445</formula>
    </cfRule>
    <cfRule type="cellIs" dxfId="383" priority="423" operator="equal">
      <formula>$AJ$444</formula>
    </cfRule>
    <cfRule type="cellIs" dxfId="382" priority="424" operator="equal">
      <formula>$AJ$443</formula>
    </cfRule>
    <cfRule type="cellIs" dxfId="381" priority="425" operator="equal">
      <formula>$AJ$442</formula>
    </cfRule>
    <cfRule type="cellIs" dxfId="380" priority="426" operator="equal">
      <formula>$AJ$441</formula>
    </cfRule>
    <cfRule type="cellIs" dxfId="379" priority="427" operator="equal">
      <formula>$AJ$440</formula>
    </cfRule>
  </conditionalFormatting>
  <conditionalFormatting sqref="T60:U60">
    <cfRule type="cellIs" dxfId="378" priority="421" operator="equal">
      <formula>$Y$58</formula>
    </cfRule>
  </conditionalFormatting>
  <conditionalFormatting sqref="T61:U61">
    <cfRule type="cellIs" dxfId="377" priority="420" operator="equal">
      <formula>$Y$58</formula>
    </cfRule>
  </conditionalFormatting>
  <conditionalFormatting sqref="T62:U62">
    <cfRule type="cellIs" dxfId="376" priority="419" operator="equal">
      <formula>$Y$58</formula>
    </cfRule>
  </conditionalFormatting>
  <conditionalFormatting sqref="AC446:AH446">
    <cfRule type="cellIs" dxfId="375" priority="407" operator="equal">
      <formula>$AJ$445</formula>
    </cfRule>
    <cfRule type="cellIs" dxfId="374" priority="408" operator="equal">
      <formula>$AJ$444</formula>
    </cfRule>
    <cfRule type="cellIs" dxfId="373" priority="409" operator="equal">
      <formula>$AJ$443</formula>
    </cfRule>
    <cfRule type="cellIs" dxfId="372" priority="410" operator="equal">
      <formula>$AJ$442</formula>
    </cfRule>
    <cfRule type="cellIs" dxfId="371" priority="411" operator="equal">
      <formula>$AJ$441</formula>
    </cfRule>
    <cfRule type="cellIs" dxfId="370" priority="412" operator="equal">
      <formula>$AJ$440</formula>
    </cfRule>
  </conditionalFormatting>
  <conditionalFormatting sqref="AC447:AH447">
    <cfRule type="cellIs" dxfId="369" priority="401" operator="equal">
      <formula>$AJ$445</formula>
    </cfRule>
    <cfRule type="cellIs" dxfId="368" priority="402" operator="equal">
      <formula>$AJ$444</formula>
    </cfRule>
    <cfRule type="cellIs" dxfId="367" priority="403" operator="equal">
      <formula>$AJ$443</formula>
    </cfRule>
    <cfRule type="cellIs" dxfId="366" priority="404" operator="equal">
      <formula>$AJ$442</formula>
    </cfRule>
    <cfRule type="cellIs" dxfId="365" priority="405" operator="equal">
      <formula>$AJ$441</formula>
    </cfRule>
    <cfRule type="cellIs" dxfId="364" priority="406" operator="equal">
      <formula>$AJ$440</formula>
    </cfRule>
  </conditionalFormatting>
  <conditionalFormatting sqref="AC448:AH448">
    <cfRule type="cellIs" dxfId="363" priority="395" operator="equal">
      <formula>$AJ$445</formula>
    </cfRule>
    <cfRule type="cellIs" dxfId="362" priority="396" operator="equal">
      <formula>$AJ$444</formula>
    </cfRule>
    <cfRule type="cellIs" dxfId="361" priority="397" operator="equal">
      <formula>$AJ$443</formula>
    </cfRule>
    <cfRule type="cellIs" dxfId="360" priority="398" operator="equal">
      <formula>$AJ$442</formula>
    </cfRule>
    <cfRule type="cellIs" dxfId="359" priority="399" operator="equal">
      <formula>$AJ$441</formula>
    </cfRule>
    <cfRule type="cellIs" dxfId="358" priority="400" operator="equal">
      <formula>$AJ$440</formula>
    </cfRule>
  </conditionalFormatting>
  <conditionalFormatting sqref="AB456:AH456">
    <cfRule type="cellIs" dxfId="357" priority="389" operator="equal">
      <formula>$AJ$445</formula>
    </cfRule>
    <cfRule type="cellIs" dxfId="356" priority="390" operator="equal">
      <formula>$AJ$444</formula>
    </cfRule>
    <cfRule type="cellIs" dxfId="355" priority="391" operator="equal">
      <formula>$AJ$443</formula>
    </cfRule>
    <cfRule type="cellIs" dxfId="354" priority="392" operator="equal">
      <formula>$AJ$442</formula>
    </cfRule>
    <cfRule type="cellIs" dxfId="353" priority="393" operator="equal">
      <formula>$AJ$441</formula>
    </cfRule>
    <cfRule type="cellIs" dxfId="352" priority="394" operator="equal">
      <formula>$AJ$440</formula>
    </cfRule>
  </conditionalFormatting>
  <conditionalFormatting sqref="AB457:AH457">
    <cfRule type="cellIs" dxfId="351" priority="383" operator="equal">
      <formula>$AJ$445</formula>
    </cfRule>
    <cfRule type="cellIs" dxfId="350" priority="384" operator="equal">
      <formula>$AJ$444</formula>
    </cfRule>
    <cfRule type="cellIs" dxfId="349" priority="385" operator="equal">
      <formula>$AJ$443</formula>
    </cfRule>
    <cfRule type="cellIs" dxfId="348" priority="386" operator="equal">
      <formula>$AJ$442</formula>
    </cfRule>
    <cfRule type="cellIs" dxfId="347" priority="387" operator="equal">
      <formula>$AJ$441</formula>
    </cfRule>
    <cfRule type="cellIs" dxfId="346" priority="388" operator="equal">
      <formula>$AJ$440</formula>
    </cfRule>
  </conditionalFormatting>
  <conditionalFormatting sqref="AB500:AH504">
    <cfRule type="cellIs" dxfId="345" priority="377" operator="equal">
      <formula>$AJ$445</formula>
    </cfRule>
    <cfRule type="cellIs" dxfId="344" priority="378" operator="equal">
      <formula>$AJ$444</formula>
    </cfRule>
    <cfRule type="cellIs" dxfId="343" priority="379" operator="equal">
      <formula>$AJ$443</formula>
    </cfRule>
    <cfRule type="cellIs" dxfId="342" priority="380" operator="equal">
      <formula>$AJ$442</formula>
    </cfRule>
    <cfRule type="cellIs" dxfId="341" priority="381" operator="equal">
      <formula>$AJ$441</formula>
    </cfRule>
    <cfRule type="cellIs" dxfId="340" priority="382" operator="equal">
      <formula>$AJ$440</formula>
    </cfRule>
  </conditionalFormatting>
  <conditionalFormatting sqref="AB505:AH505">
    <cfRule type="cellIs" dxfId="339" priority="371" operator="equal">
      <formula>$AJ$445</formula>
    </cfRule>
    <cfRule type="cellIs" dxfId="338" priority="372" operator="equal">
      <formula>$AJ$444</formula>
    </cfRule>
    <cfRule type="cellIs" dxfId="337" priority="373" operator="equal">
      <formula>$AJ$443</formula>
    </cfRule>
    <cfRule type="cellIs" dxfId="336" priority="374" operator="equal">
      <formula>$AJ$442</formula>
    </cfRule>
    <cfRule type="cellIs" dxfId="335" priority="375" operator="equal">
      <formula>$AJ$441</formula>
    </cfRule>
    <cfRule type="cellIs" dxfId="334" priority="376" operator="equal">
      <formula>$AJ$440</formula>
    </cfRule>
  </conditionalFormatting>
  <conditionalFormatting sqref="AB513:AH519">
    <cfRule type="cellIs" dxfId="333" priority="365" operator="equal">
      <formula>$AJ$445</formula>
    </cfRule>
    <cfRule type="cellIs" dxfId="332" priority="366" operator="equal">
      <formula>$AJ$444</formula>
    </cfRule>
    <cfRule type="cellIs" dxfId="331" priority="367" operator="equal">
      <formula>$AJ$443</formula>
    </cfRule>
    <cfRule type="cellIs" dxfId="330" priority="368" operator="equal">
      <formula>$AJ$442</formula>
    </cfRule>
    <cfRule type="cellIs" dxfId="329" priority="369" operator="equal">
      <formula>$AJ$441</formula>
    </cfRule>
    <cfRule type="cellIs" dxfId="328" priority="370" operator="equal">
      <formula>$AJ$440</formula>
    </cfRule>
  </conditionalFormatting>
  <conditionalFormatting sqref="AB520:AH520">
    <cfRule type="cellIs" dxfId="327" priority="359" operator="equal">
      <formula>$AJ$445</formula>
    </cfRule>
    <cfRule type="cellIs" dxfId="326" priority="360" operator="equal">
      <formula>$AJ$444</formula>
    </cfRule>
    <cfRule type="cellIs" dxfId="325" priority="361" operator="equal">
      <formula>$AJ$443</formula>
    </cfRule>
    <cfRule type="cellIs" dxfId="324" priority="362" operator="equal">
      <formula>$AJ$442</formula>
    </cfRule>
    <cfRule type="cellIs" dxfId="323" priority="363" operator="equal">
      <formula>$AJ$441</formula>
    </cfRule>
    <cfRule type="cellIs" dxfId="322" priority="364" operator="equal">
      <formula>$AJ$440</formula>
    </cfRule>
  </conditionalFormatting>
  <conditionalFormatting sqref="AB556:AH556">
    <cfRule type="cellIs" dxfId="321" priority="341" operator="equal">
      <formula>$AJ$445</formula>
    </cfRule>
    <cfRule type="cellIs" dxfId="320" priority="342" operator="equal">
      <formula>$AJ$444</formula>
    </cfRule>
    <cfRule type="cellIs" dxfId="319" priority="343" operator="equal">
      <formula>$AJ$443</formula>
    </cfRule>
    <cfRule type="cellIs" dxfId="318" priority="344" operator="equal">
      <formula>$AJ$442</formula>
    </cfRule>
    <cfRule type="cellIs" dxfId="317" priority="345" operator="equal">
      <formula>$AJ$441</formula>
    </cfRule>
    <cfRule type="cellIs" dxfId="316" priority="346" operator="equal">
      <formula>$AJ$440</formula>
    </cfRule>
  </conditionalFormatting>
  <conditionalFormatting sqref="AB564:AH564">
    <cfRule type="cellIs" dxfId="315" priority="335" operator="equal">
      <formula>$AJ$445</formula>
    </cfRule>
    <cfRule type="cellIs" dxfId="314" priority="336" operator="equal">
      <formula>$AJ$444</formula>
    </cfRule>
    <cfRule type="cellIs" dxfId="313" priority="337" operator="equal">
      <formula>$AJ$443</formula>
    </cfRule>
    <cfRule type="cellIs" dxfId="312" priority="338" operator="equal">
      <formula>$AJ$442</formula>
    </cfRule>
    <cfRule type="cellIs" dxfId="311" priority="339" operator="equal">
      <formula>$AJ$441</formula>
    </cfRule>
    <cfRule type="cellIs" dxfId="310" priority="340" operator="equal">
      <formula>$AJ$440</formula>
    </cfRule>
  </conditionalFormatting>
  <conditionalFormatting sqref="AB565:AH565">
    <cfRule type="cellIs" dxfId="309" priority="329" operator="equal">
      <formula>$AJ$445</formula>
    </cfRule>
    <cfRule type="cellIs" dxfId="308" priority="330" operator="equal">
      <formula>$AJ$444</formula>
    </cfRule>
    <cfRule type="cellIs" dxfId="307" priority="331" operator="equal">
      <formula>$AJ$443</formula>
    </cfRule>
    <cfRule type="cellIs" dxfId="306" priority="332" operator="equal">
      <formula>$AJ$442</formula>
    </cfRule>
    <cfRule type="cellIs" dxfId="305" priority="333" operator="equal">
      <formula>$AJ$441</formula>
    </cfRule>
    <cfRule type="cellIs" dxfId="304" priority="334" operator="equal">
      <formula>$AJ$440</formula>
    </cfRule>
  </conditionalFormatting>
  <conditionalFormatting sqref="AB566:AH566">
    <cfRule type="cellIs" dxfId="303" priority="323" operator="equal">
      <formula>$AJ$445</formula>
    </cfRule>
    <cfRule type="cellIs" dxfId="302" priority="324" operator="equal">
      <formula>$AJ$444</formula>
    </cfRule>
    <cfRule type="cellIs" dxfId="301" priority="325" operator="equal">
      <formula>$AJ$443</formula>
    </cfRule>
    <cfRule type="cellIs" dxfId="300" priority="326" operator="equal">
      <formula>$AJ$442</formula>
    </cfRule>
    <cfRule type="cellIs" dxfId="299" priority="327" operator="equal">
      <formula>$AJ$441</formula>
    </cfRule>
    <cfRule type="cellIs" dxfId="298" priority="328" operator="equal">
      <formula>$AJ$440</formula>
    </cfRule>
  </conditionalFormatting>
  <conditionalFormatting sqref="AB567:AH567">
    <cfRule type="cellIs" dxfId="297" priority="317" operator="equal">
      <formula>$AJ$445</formula>
    </cfRule>
    <cfRule type="cellIs" dxfId="296" priority="318" operator="equal">
      <formula>$AJ$444</formula>
    </cfRule>
    <cfRule type="cellIs" dxfId="295" priority="319" operator="equal">
      <formula>$AJ$443</formula>
    </cfRule>
    <cfRule type="cellIs" dxfId="294" priority="320" operator="equal">
      <formula>$AJ$442</formula>
    </cfRule>
    <cfRule type="cellIs" dxfId="293" priority="321" operator="equal">
      <formula>$AJ$441</formula>
    </cfRule>
    <cfRule type="cellIs" dxfId="292" priority="322" operator="equal">
      <formula>$AJ$440</formula>
    </cfRule>
  </conditionalFormatting>
  <conditionalFormatting sqref="AB568:AH568">
    <cfRule type="cellIs" dxfId="291" priority="311" operator="equal">
      <formula>$AJ$445</formula>
    </cfRule>
    <cfRule type="cellIs" dxfId="290" priority="312" operator="equal">
      <formula>$AJ$444</formula>
    </cfRule>
    <cfRule type="cellIs" dxfId="289" priority="313" operator="equal">
      <formula>$AJ$443</formula>
    </cfRule>
    <cfRule type="cellIs" dxfId="288" priority="314" operator="equal">
      <formula>$AJ$442</formula>
    </cfRule>
    <cfRule type="cellIs" dxfId="287" priority="315" operator="equal">
      <formula>$AJ$441</formula>
    </cfRule>
    <cfRule type="cellIs" dxfId="286" priority="316" operator="equal">
      <formula>$AJ$440</formula>
    </cfRule>
  </conditionalFormatting>
  <conditionalFormatting sqref="AB569:AH569">
    <cfRule type="cellIs" dxfId="285" priority="305" operator="equal">
      <formula>$AJ$445</formula>
    </cfRule>
    <cfRule type="cellIs" dxfId="284" priority="306" operator="equal">
      <formula>$AJ$444</formula>
    </cfRule>
    <cfRule type="cellIs" dxfId="283" priority="307" operator="equal">
      <formula>$AJ$443</formula>
    </cfRule>
    <cfRule type="cellIs" dxfId="282" priority="308" operator="equal">
      <formula>$AJ$442</formula>
    </cfRule>
    <cfRule type="cellIs" dxfId="281" priority="309" operator="equal">
      <formula>$AJ$441</formula>
    </cfRule>
    <cfRule type="cellIs" dxfId="280" priority="310" operator="equal">
      <formula>$AJ$440</formula>
    </cfRule>
  </conditionalFormatting>
  <conditionalFormatting sqref="AB570:AH570">
    <cfRule type="cellIs" dxfId="279" priority="299" operator="equal">
      <formula>$AJ$445</formula>
    </cfRule>
    <cfRule type="cellIs" dxfId="278" priority="300" operator="equal">
      <formula>$AJ$444</formula>
    </cfRule>
    <cfRule type="cellIs" dxfId="277" priority="301" operator="equal">
      <formula>$AJ$443</formula>
    </cfRule>
    <cfRule type="cellIs" dxfId="276" priority="302" operator="equal">
      <formula>$AJ$442</formula>
    </cfRule>
    <cfRule type="cellIs" dxfId="275" priority="303" operator="equal">
      <formula>$AJ$441</formula>
    </cfRule>
    <cfRule type="cellIs" dxfId="274" priority="304" operator="equal">
      <formula>$AJ$440</formula>
    </cfRule>
  </conditionalFormatting>
  <conditionalFormatting sqref="AB571:AH571">
    <cfRule type="cellIs" dxfId="273" priority="293" operator="equal">
      <formula>$AJ$445</formula>
    </cfRule>
    <cfRule type="cellIs" dxfId="272" priority="294" operator="equal">
      <formula>$AJ$444</formula>
    </cfRule>
    <cfRule type="cellIs" dxfId="271" priority="295" operator="equal">
      <formula>$AJ$443</formula>
    </cfRule>
    <cfRule type="cellIs" dxfId="270" priority="296" operator="equal">
      <formula>$AJ$442</formula>
    </cfRule>
    <cfRule type="cellIs" dxfId="269" priority="297" operator="equal">
      <formula>$AJ$441</formula>
    </cfRule>
    <cfRule type="cellIs" dxfId="268" priority="298" operator="equal">
      <formula>$AJ$440</formula>
    </cfRule>
  </conditionalFormatting>
  <conditionalFormatting sqref="AB572:AH572">
    <cfRule type="cellIs" dxfId="267" priority="281" operator="equal">
      <formula>$AJ$445</formula>
    </cfRule>
    <cfRule type="cellIs" dxfId="266" priority="282" operator="equal">
      <formula>$AJ$444</formula>
    </cfRule>
    <cfRule type="cellIs" dxfId="265" priority="283" operator="equal">
      <formula>$AJ$443</formula>
    </cfRule>
    <cfRule type="cellIs" dxfId="264" priority="284" operator="equal">
      <formula>$AJ$442</formula>
    </cfRule>
    <cfRule type="cellIs" dxfId="263" priority="285" operator="equal">
      <formula>$AJ$441</formula>
    </cfRule>
    <cfRule type="cellIs" dxfId="262" priority="286" operator="equal">
      <formula>$AJ$440</formula>
    </cfRule>
  </conditionalFormatting>
  <conditionalFormatting sqref="AB606:AH606">
    <cfRule type="cellIs" dxfId="261" priority="275" operator="equal">
      <formula>$AJ$445</formula>
    </cfRule>
    <cfRule type="cellIs" dxfId="260" priority="276" operator="equal">
      <formula>$AJ$444</formula>
    </cfRule>
    <cfRule type="cellIs" dxfId="259" priority="277" operator="equal">
      <formula>$AJ$443</formula>
    </cfRule>
    <cfRule type="cellIs" dxfId="258" priority="278" operator="equal">
      <formula>$AJ$442</formula>
    </cfRule>
    <cfRule type="cellIs" dxfId="257" priority="279" operator="equal">
      <formula>$AJ$441</formula>
    </cfRule>
    <cfRule type="cellIs" dxfId="256" priority="280" operator="equal">
      <formula>$AJ$440</formula>
    </cfRule>
  </conditionalFormatting>
  <conditionalFormatting sqref="AB607:AH607">
    <cfRule type="cellIs" dxfId="255" priority="269" operator="equal">
      <formula>$AJ$445</formula>
    </cfRule>
    <cfRule type="cellIs" dxfId="254" priority="270" operator="equal">
      <formula>$AJ$444</formula>
    </cfRule>
    <cfRule type="cellIs" dxfId="253" priority="271" operator="equal">
      <formula>$AJ$443</formula>
    </cfRule>
    <cfRule type="cellIs" dxfId="252" priority="272" operator="equal">
      <formula>$AJ$442</formula>
    </cfRule>
    <cfRule type="cellIs" dxfId="251" priority="273" operator="equal">
      <formula>$AJ$441</formula>
    </cfRule>
    <cfRule type="cellIs" dxfId="250" priority="274" operator="equal">
      <formula>$AJ$440</formula>
    </cfRule>
  </conditionalFormatting>
  <conditionalFormatting sqref="AB608:AH608">
    <cfRule type="cellIs" dxfId="249" priority="263" operator="equal">
      <formula>$AJ$445</formula>
    </cfRule>
    <cfRule type="cellIs" dxfId="248" priority="264" operator="equal">
      <formula>$AJ$444</formula>
    </cfRule>
    <cfRule type="cellIs" dxfId="247" priority="265" operator="equal">
      <formula>$AJ$443</formula>
    </cfRule>
    <cfRule type="cellIs" dxfId="246" priority="266" operator="equal">
      <formula>$AJ$442</formula>
    </cfRule>
    <cfRule type="cellIs" dxfId="245" priority="267" operator="equal">
      <formula>$AJ$441</formula>
    </cfRule>
    <cfRule type="cellIs" dxfId="244" priority="268" operator="equal">
      <formula>$AJ$440</formula>
    </cfRule>
  </conditionalFormatting>
  <conditionalFormatting sqref="AB609:AH609">
    <cfRule type="cellIs" dxfId="243" priority="257" operator="equal">
      <formula>$AJ$445</formula>
    </cfRule>
    <cfRule type="cellIs" dxfId="242" priority="258" operator="equal">
      <formula>$AJ$444</formula>
    </cfRule>
    <cfRule type="cellIs" dxfId="241" priority="259" operator="equal">
      <formula>$AJ$443</formula>
    </cfRule>
    <cfRule type="cellIs" dxfId="240" priority="260" operator="equal">
      <formula>$AJ$442</formula>
    </cfRule>
    <cfRule type="cellIs" dxfId="239" priority="261" operator="equal">
      <formula>$AJ$441</formula>
    </cfRule>
    <cfRule type="cellIs" dxfId="238" priority="262" operator="equal">
      <formula>$AJ$440</formula>
    </cfRule>
  </conditionalFormatting>
  <conditionalFormatting sqref="AB610:AH610">
    <cfRule type="cellIs" dxfId="237" priority="245" operator="equal">
      <formula>$AJ$445</formula>
    </cfRule>
    <cfRule type="cellIs" dxfId="236" priority="246" operator="equal">
      <formula>$AJ$444</formula>
    </cfRule>
    <cfRule type="cellIs" dxfId="235" priority="247" operator="equal">
      <formula>$AJ$443</formula>
    </cfRule>
    <cfRule type="cellIs" dxfId="234" priority="248" operator="equal">
      <formula>$AJ$442</formula>
    </cfRule>
    <cfRule type="cellIs" dxfId="233" priority="249" operator="equal">
      <formula>$AJ$441</formula>
    </cfRule>
    <cfRule type="cellIs" dxfId="232" priority="250" operator="equal">
      <formula>$AJ$440</formula>
    </cfRule>
  </conditionalFormatting>
  <conditionalFormatting sqref="AB618:AH618">
    <cfRule type="cellIs" dxfId="231" priority="239" operator="equal">
      <formula>$AJ$445</formula>
    </cfRule>
    <cfRule type="cellIs" dxfId="230" priority="240" operator="equal">
      <formula>$AJ$444</formula>
    </cfRule>
    <cfRule type="cellIs" dxfId="229" priority="241" operator="equal">
      <formula>$AJ$443</formula>
    </cfRule>
    <cfRule type="cellIs" dxfId="228" priority="242" operator="equal">
      <formula>$AJ$442</formula>
    </cfRule>
    <cfRule type="cellIs" dxfId="227" priority="243" operator="equal">
      <formula>$AJ$441</formula>
    </cfRule>
    <cfRule type="cellIs" dxfId="226" priority="244" operator="equal">
      <formula>$AJ$440</formula>
    </cfRule>
  </conditionalFormatting>
  <conditionalFormatting sqref="AB619:AH619">
    <cfRule type="cellIs" dxfId="225" priority="233" operator="equal">
      <formula>$AJ$445</formula>
    </cfRule>
    <cfRule type="cellIs" dxfId="224" priority="234" operator="equal">
      <formula>$AJ$444</formula>
    </cfRule>
    <cfRule type="cellIs" dxfId="223" priority="235" operator="equal">
      <formula>$AJ$443</formula>
    </cfRule>
    <cfRule type="cellIs" dxfId="222" priority="236" operator="equal">
      <formula>$AJ$442</formula>
    </cfRule>
    <cfRule type="cellIs" dxfId="221" priority="237" operator="equal">
      <formula>$AJ$441</formula>
    </cfRule>
    <cfRule type="cellIs" dxfId="220" priority="238" operator="equal">
      <formula>$AJ$440</formula>
    </cfRule>
  </conditionalFormatting>
  <conditionalFormatting sqref="AB620:AH620">
    <cfRule type="cellIs" dxfId="219" priority="227" operator="equal">
      <formula>$AJ$445</formula>
    </cfRule>
    <cfRule type="cellIs" dxfId="218" priority="228" operator="equal">
      <formula>$AJ$444</formula>
    </cfRule>
    <cfRule type="cellIs" dxfId="217" priority="229" operator="equal">
      <formula>$AJ$443</formula>
    </cfRule>
    <cfRule type="cellIs" dxfId="216" priority="230" operator="equal">
      <formula>$AJ$442</formula>
    </cfRule>
    <cfRule type="cellIs" dxfId="215" priority="231" operator="equal">
      <formula>$AJ$441</formula>
    </cfRule>
    <cfRule type="cellIs" dxfId="214" priority="232" operator="equal">
      <formula>$AJ$440</formula>
    </cfRule>
  </conditionalFormatting>
  <conditionalFormatting sqref="AB621:AH621">
    <cfRule type="cellIs" dxfId="213" priority="221" operator="equal">
      <formula>$AJ$445</formula>
    </cfRule>
    <cfRule type="cellIs" dxfId="212" priority="222" operator="equal">
      <formula>$AJ$444</formula>
    </cfRule>
    <cfRule type="cellIs" dxfId="211" priority="223" operator="equal">
      <formula>$AJ$443</formula>
    </cfRule>
    <cfRule type="cellIs" dxfId="210" priority="224" operator="equal">
      <formula>$AJ$442</formula>
    </cfRule>
    <cfRule type="cellIs" dxfId="209" priority="225" operator="equal">
      <formula>$AJ$441</formula>
    </cfRule>
    <cfRule type="cellIs" dxfId="208" priority="226" operator="equal">
      <formula>$AJ$440</formula>
    </cfRule>
  </conditionalFormatting>
  <conditionalFormatting sqref="AB622:AH622">
    <cfRule type="cellIs" dxfId="207" priority="215" operator="equal">
      <formula>$AJ$445</formula>
    </cfRule>
    <cfRule type="cellIs" dxfId="206" priority="216" operator="equal">
      <formula>$AJ$444</formula>
    </cfRule>
    <cfRule type="cellIs" dxfId="205" priority="217" operator="equal">
      <formula>$AJ$443</formula>
    </cfRule>
    <cfRule type="cellIs" dxfId="204" priority="218" operator="equal">
      <formula>$AJ$442</formula>
    </cfRule>
    <cfRule type="cellIs" dxfId="203" priority="219" operator="equal">
      <formula>$AJ$441</formula>
    </cfRule>
    <cfRule type="cellIs" dxfId="202" priority="220" operator="equal">
      <formula>$AJ$440</formula>
    </cfRule>
  </conditionalFormatting>
  <conditionalFormatting sqref="AB623:AH623">
    <cfRule type="cellIs" dxfId="201" priority="209" operator="equal">
      <formula>$AJ$445</formula>
    </cfRule>
    <cfRule type="cellIs" dxfId="200" priority="210" operator="equal">
      <formula>$AJ$444</formula>
    </cfRule>
    <cfRule type="cellIs" dxfId="199" priority="211" operator="equal">
      <formula>$AJ$443</formula>
    </cfRule>
    <cfRule type="cellIs" dxfId="198" priority="212" operator="equal">
      <formula>$AJ$442</formula>
    </cfRule>
    <cfRule type="cellIs" dxfId="197" priority="213" operator="equal">
      <formula>$AJ$441</formula>
    </cfRule>
    <cfRule type="cellIs" dxfId="196" priority="214" operator="equal">
      <formula>$AJ$440</formula>
    </cfRule>
  </conditionalFormatting>
  <conditionalFormatting sqref="AB654:AH654">
    <cfRule type="cellIs" dxfId="195" priority="203" operator="equal">
      <formula>$AJ$445</formula>
    </cfRule>
    <cfRule type="cellIs" dxfId="194" priority="204" operator="equal">
      <formula>$AJ$444</formula>
    </cfRule>
    <cfRule type="cellIs" dxfId="193" priority="205" operator="equal">
      <formula>$AJ$443</formula>
    </cfRule>
    <cfRule type="cellIs" dxfId="192" priority="206" operator="equal">
      <formula>$AJ$442</formula>
    </cfRule>
    <cfRule type="cellIs" dxfId="191" priority="207" operator="equal">
      <formula>$AJ$441</formula>
    </cfRule>
    <cfRule type="cellIs" dxfId="190" priority="208" operator="equal">
      <formula>$AJ$440</formula>
    </cfRule>
  </conditionalFormatting>
  <conditionalFormatting sqref="AB655:AH655">
    <cfRule type="cellIs" dxfId="189" priority="197" operator="equal">
      <formula>$AJ$445</formula>
    </cfRule>
    <cfRule type="cellIs" dxfId="188" priority="198" operator="equal">
      <formula>$AJ$444</formula>
    </cfRule>
    <cfRule type="cellIs" dxfId="187" priority="199" operator="equal">
      <formula>$AJ$443</formula>
    </cfRule>
    <cfRule type="cellIs" dxfId="186" priority="200" operator="equal">
      <formula>$AJ$442</formula>
    </cfRule>
    <cfRule type="cellIs" dxfId="185" priority="201" operator="equal">
      <formula>$AJ$441</formula>
    </cfRule>
    <cfRule type="cellIs" dxfId="184" priority="202" operator="equal">
      <formula>$AJ$440</formula>
    </cfRule>
  </conditionalFormatting>
  <conditionalFormatting sqref="AB656:AH656">
    <cfRule type="cellIs" dxfId="183" priority="191" operator="equal">
      <formula>$AJ$445</formula>
    </cfRule>
    <cfRule type="cellIs" dxfId="182" priority="192" operator="equal">
      <formula>$AJ$444</formula>
    </cfRule>
    <cfRule type="cellIs" dxfId="181" priority="193" operator="equal">
      <formula>$AJ$443</formula>
    </cfRule>
    <cfRule type="cellIs" dxfId="180" priority="194" operator="equal">
      <formula>$AJ$442</formula>
    </cfRule>
    <cfRule type="cellIs" dxfId="179" priority="195" operator="equal">
      <formula>$AJ$441</formula>
    </cfRule>
    <cfRule type="cellIs" dxfId="178" priority="196" operator="equal">
      <formula>$AJ$440</formula>
    </cfRule>
  </conditionalFormatting>
  <conditionalFormatting sqref="AB657:AH657">
    <cfRule type="cellIs" dxfId="177" priority="185" operator="equal">
      <formula>$AJ$445</formula>
    </cfRule>
    <cfRule type="cellIs" dxfId="176" priority="186" operator="equal">
      <formula>$AJ$444</formula>
    </cfRule>
    <cfRule type="cellIs" dxfId="175" priority="187" operator="equal">
      <formula>$AJ$443</formula>
    </cfRule>
    <cfRule type="cellIs" dxfId="174" priority="188" operator="equal">
      <formula>$AJ$442</formula>
    </cfRule>
    <cfRule type="cellIs" dxfId="173" priority="189" operator="equal">
      <formula>$AJ$441</formula>
    </cfRule>
    <cfRule type="cellIs" dxfId="172" priority="190" operator="equal">
      <formula>$AJ$440</formula>
    </cfRule>
  </conditionalFormatting>
  <conditionalFormatting sqref="AB658:AH658">
    <cfRule type="cellIs" dxfId="171" priority="179" operator="equal">
      <formula>$AJ$445</formula>
    </cfRule>
    <cfRule type="cellIs" dxfId="170" priority="180" operator="equal">
      <formula>$AJ$444</formula>
    </cfRule>
    <cfRule type="cellIs" dxfId="169" priority="181" operator="equal">
      <formula>$AJ$443</formula>
    </cfRule>
    <cfRule type="cellIs" dxfId="168" priority="182" operator="equal">
      <formula>$AJ$442</formula>
    </cfRule>
    <cfRule type="cellIs" dxfId="167" priority="183" operator="equal">
      <formula>$AJ$441</formula>
    </cfRule>
    <cfRule type="cellIs" dxfId="166" priority="184" operator="equal">
      <formula>$AJ$440</formula>
    </cfRule>
  </conditionalFormatting>
  <conditionalFormatting sqref="AB670:AH670">
    <cfRule type="cellIs" dxfId="165" priority="173" operator="equal">
      <formula>$AJ$445</formula>
    </cfRule>
    <cfRule type="cellIs" dxfId="164" priority="174" operator="equal">
      <formula>$AJ$444</formula>
    </cfRule>
    <cfRule type="cellIs" dxfId="163" priority="175" operator="equal">
      <formula>$AJ$443</formula>
    </cfRule>
    <cfRule type="cellIs" dxfId="162" priority="176" operator="equal">
      <formula>$AJ$442</formula>
    </cfRule>
    <cfRule type="cellIs" dxfId="161" priority="177" operator="equal">
      <formula>$AJ$441</formula>
    </cfRule>
    <cfRule type="cellIs" dxfId="160" priority="178" operator="equal">
      <formula>$AJ$440</formula>
    </cfRule>
  </conditionalFormatting>
  <conditionalFormatting sqref="AB671:AH671">
    <cfRule type="cellIs" dxfId="159" priority="167" operator="equal">
      <formula>$AJ$445</formula>
    </cfRule>
    <cfRule type="cellIs" dxfId="158" priority="168" operator="equal">
      <formula>$AJ$444</formula>
    </cfRule>
    <cfRule type="cellIs" dxfId="157" priority="169" operator="equal">
      <formula>$AJ$443</formula>
    </cfRule>
    <cfRule type="cellIs" dxfId="156" priority="170" operator="equal">
      <formula>$AJ$442</formula>
    </cfRule>
    <cfRule type="cellIs" dxfId="155" priority="171" operator="equal">
      <formula>$AJ$441</formula>
    </cfRule>
    <cfRule type="cellIs" dxfId="154" priority="172" operator="equal">
      <formula>$AJ$440</formula>
    </cfRule>
  </conditionalFormatting>
  <conditionalFormatting sqref="AB672:AH672">
    <cfRule type="cellIs" dxfId="153" priority="161" operator="equal">
      <formula>$AJ$445</formula>
    </cfRule>
    <cfRule type="cellIs" dxfId="152" priority="162" operator="equal">
      <formula>$AJ$444</formula>
    </cfRule>
    <cfRule type="cellIs" dxfId="151" priority="163" operator="equal">
      <formula>$AJ$443</formula>
    </cfRule>
    <cfRule type="cellIs" dxfId="150" priority="164" operator="equal">
      <formula>$AJ$442</formula>
    </cfRule>
    <cfRule type="cellIs" dxfId="149" priority="165" operator="equal">
      <formula>$AJ$441</formula>
    </cfRule>
    <cfRule type="cellIs" dxfId="148" priority="166" operator="equal">
      <formula>$AJ$440</formula>
    </cfRule>
  </conditionalFormatting>
  <conditionalFormatting sqref="AB673:AH673">
    <cfRule type="cellIs" dxfId="147" priority="155" operator="equal">
      <formula>$AJ$445</formula>
    </cfRule>
    <cfRule type="cellIs" dxfId="146" priority="156" operator="equal">
      <formula>$AJ$444</formula>
    </cfRule>
    <cfRule type="cellIs" dxfId="145" priority="157" operator="equal">
      <formula>$AJ$443</formula>
    </cfRule>
    <cfRule type="cellIs" dxfId="144" priority="158" operator="equal">
      <formula>$AJ$442</formula>
    </cfRule>
    <cfRule type="cellIs" dxfId="143" priority="159" operator="equal">
      <formula>$AJ$441</formula>
    </cfRule>
    <cfRule type="cellIs" dxfId="142" priority="160" operator="equal">
      <formula>$AJ$440</formula>
    </cfRule>
  </conditionalFormatting>
  <conditionalFormatting sqref="AB674:AH674">
    <cfRule type="cellIs" dxfId="141" priority="149" operator="equal">
      <formula>$AJ$445</formula>
    </cfRule>
    <cfRule type="cellIs" dxfId="140" priority="150" operator="equal">
      <formula>$AJ$444</formula>
    </cfRule>
    <cfRule type="cellIs" dxfId="139" priority="151" operator="equal">
      <formula>$AJ$443</formula>
    </cfRule>
    <cfRule type="cellIs" dxfId="138" priority="152" operator="equal">
      <formula>$AJ$442</formula>
    </cfRule>
    <cfRule type="cellIs" dxfId="137" priority="153" operator="equal">
      <formula>$AJ$441</formula>
    </cfRule>
    <cfRule type="cellIs" dxfId="136" priority="154" operator="equal">
      <formula>$AJ$440</formula>
    </cfRule>
  </conditionalFormatting>
  <conditionalFormatting sqref="AB675:AH675">
    <cfRule type="cellIs" dxfId="135" priority="143" operator="equal">
      <formula>$AJ$445</formula>
    </cfRule>
    <cfRule type="cellIs" dxfId="134" priority="144" operator="equal">
      <formula>$AJ$444</formula>
    </cfRule>
    <cfRule type="cellIs" dxfId="133" priority="145" operator="equal">
      <formula>$AJ$443</formula>
    </cfRule>
    <cfRule type="cellIs" dxfId="132" priority="146" operator="equal">
      <formula>$AJ$442</formula>
    </cfRule>
    <cfRule type="cellIs" dxfId="131" priority="147" operator="equal">
      <formula>$AJ$441</formula>
    </cfRule>
    <cfRule type="cellIs" dxfId="130" priority="148" operator="equal">
      <formula>$AJ$440</formula>
    </cfRule>
  </conditionalFormatting>
  <conditionalFormatting sqref="AB676:AH676">
    <cfRule type="cellIs" dxfId="129" priority="137" operator="equal">
      <formula>$AJ$445</formula>
    </cfRule>
    <cfRule type="cellIs" dxfId="128" priority="138" operator="equal">
      <formula>$AJ$444</formula>
    </cfRule>
    <cfRule type="cellIs" dxfId="127" priority="139" operator="equal">
      <formula>$AJ$443</formula>
    </cfRule>
    <cfRule type="cellIs" dxfId="126" priority="140" operator="equal">
      <formula>$AJ$442</formula>
    </cfRule>
    <cfRule type="cellIs" dxfId="125" priority="141" operator="equal">
      <formula>$AJ$441</formula>
    </cfRule>
    <cfRule type="cellIs" dxfId="124" priority="142" operator="equal">
      <formula>$AJ$440</formula>
    </cfRule>
  </conditionalFormatting>
  <conditionalFormatting sqref="AB677:AH677">
    <cfRule type="cellIs" dxfId="123" priority="131" operator="equal">
      <formula>$AJ$445</formula>
    </cfRule>
    <cfRule type="cellIs" dxfId="122" priority="132" operator="equal">
      <formula>$AJ$444</formula>
    </cfRule>
    <cfRule type="cellIs" dxfId="121" priority="133" operator="equal">
      <formula>$AJ$443</formula>
    </cfRule>
    <cfRule type="cellIs" dxfId="120" priority="134" operator="equal">
      <formula>$AJ$442</formula>
    </cfRule>
    <cfRule type="cellIs" dxfId="119" priority="135" operator="equal">
      <formula>$AJ$441</formula>
    </cfRule>
    <cfRule type="cellIs" dxfId="118" priority="136" operator="equal">
      <formula>$AJ$440</formula>
    </cfRule>
  </conditionalFormatting>
  <conditionalFormatting sqref="AB678:AH678">
    <cfRule type="cellIs" dxfId="117" priority="113" operator="equal">
      <formula>$AJ$445</formula>
    </cfRule>
    <cfRule type="cellIs" dxfId="116" priority="114" operator="equal">
      <formula>$AJ$444</formula>
    </cfRule>
    <cfRule type="cellIs" dxfId="115" priority="115" operator="equal">
      <formula>$AJ$443</formula>
    </cfRule>
    <cfRule type="cellIs" dxfId="114" priority="116" operator="equal">
      <formula>$AJ$442</formula>
    </cfRule>
    <cfRule type="cellIs" dxfId="113" priority="117" operator="equal">
      <formula>$AJ$441</formula>
    </cfRule>
    <cfRule type="cellIs" dxfId="112" priority="118" operator="equal">
      <formula>$AJ$440</formula>
    </cfRule>
  </conditionalFormatting>
  <conditionalFormatting sqref="AB729:AH729">
    <cfRule type="cellIs" dxfId="111" priority="107" operator="equal">
      <formula>$AJ$445</formula>
    </cfRule>
    <cfRule type="cellIs" dxfId="110" priority="108" operator="equal">
      <formula>$AJ$444</formula>
    </cfRule>
    <cfRule type="cellIs" dxfId="109" priority="109" operator="equal">
      <formula>$AJ$443</formula>
    </cfRule>
    <cfRule type="cellIs" dxfId="108" priority="110" operator="equal">
      <formula>$AJ$442</formula>
    </cfRule>
    <cfRule type="cellIs" dxfId="107" priority="111" operator="equal">
      <formula>$AJ$441</formula>
    </cfRule>
    <cfRule type="cellIs" dxfId="106" priority="112" operator="equal">
      <formula>$AJ$440</formula>
    </cfRule>
  </conditionalFormatting>
  <conditionalFormatting sqref="AB730:AH730">
    <cfRule type="cellIs" dxfId="105" priority="101" operator="equal">
      <formula>$AJ$445</formula>
    </cfRule>
    <cfRule type="cellIs" dxfId="104" priority="102" operator="equal">
      <formula>$AJ$444</formula>
    </cfRule>
    <cfRule type="cellIs" dxfId="103" priority="103" operator="equal">
      <formula>$AJ$443</formula>
    </cfRule>
    <cfRule type="cellIs" dxfId="102" priority="104" operator="equal">
      <formula>$AJ$442</formula>
    </cfRule>
    <cfRule type="cellIs" dxfId="101" priority="105" operator="equal">
      <formula>$AJ$441</formula>
    </cfRule>
    <cfRule type="cellIs" dxfId="100" priority="106" operator="equal">
      <formula>$AJ$440</formula>
    </cfRule>
  </conditionalFormatting>
  <conditionalFormatting sqref="AB731:AH731">
    <cfRule type="cellIs" dxfId="99" priority="95" operator="equal">
      <formula>$AJ$445</formula>
    </cfRule>
    <cfRule type="cellIs" dxfId="98" priority="96" operator="equal">
      <formula>$AJ$444</formula>
    </cfRule>
    <cfRule type="cellIs" dxfId="97" priority="97" operator="equal">
      <formula>$AJ$443</formula>
    </cfRule>
    <cfRule type="cellIs" dxfId="96" priority="98" operator="equal">
      <formula>$AJ$442</formula>
    </cfRule>
    <cfRule type="cellIs" dxfId="95" priority="99" operator="equal">
      <formula>$AJ$441</formula>
    </cfRule>
    <cfRule type="cellIs" dxfId="94" priority="100" operator="equal">
      <formula>$AJ$440</formula>
    </cfRule>
  </conditionalFormatting>
  <conditionalFormatting sqref="AB732:AH732">
    <cfRule type="cellIs" dxfId="93" priority="89" operator="equal">
      <formula>$AJ$445</formula>
    </cfRule>
    <cfRule type="cellIs" dxfId="92" priority="90" operator="equal">
      <formula>$AJ$444</formula>
    </cfRule>
    <cfRule type="cellIs" dxfId="91" priority="91" operator="equal">
      <formula>$AJ$443</formula>
    </cfRule>
    <cfRule type="cellIs" dxfId="90" priority="92" operator="equal">
      <formula>$AJ$442</formula>
    </cfRule>
    <cfRule type="cellIs" dxfId="89" priority="93" operator="equal">
      <formula>$AJ$441</formula>
    </cfRule>
    <cfRule type="cellIs" dxfId="88" priority="94" operator="equal">
      <formula>$AJ$440</formula>
    </cfRule>
  </conditionalFormatting>
  <conditionalFormatting sqref="AB771:AH771">
    <cfRule type="cellIs" dxfId="87" priority="83" operator="equal">
      <formula>$AJ$445</formula>
    </cfRule>
    <cfRule type="cellIs" dxfId="86" priority="84" operator="equal">
      <formula>$AJ$444</formula>
    </cfRule>
    <cfRule type="cellIs" dxfId="85" priority="85" operator="equal">
      <formula>$AJ$443</formula>
    </cfRule>
    <cfRule type="cellIs" dxfId="84" priority="86" operator="equal">
      <formula>$AJ$442</formula>
    </cfRule>
    <cfRule type="cellIs" dxfId="83" priority="87" operator="equal">
      <formula>$AJ$441</formula>
    </cfRule>
    <cfRule type="cellIs" dxfId="82" priority="88" operator="equal">
      <formula>$AJ$440</formula>
    </cfRule>
  </conditionalFormatting>
  <conditionalFormatting sqref="AB772:AH772">
    <cfRule type="cellIs" dxfId="81" priority="77" operator="equal">
      <formula>$AJ$445</formula>
    </cfRule>
    <cfRule type="cellIs" dxfId="80" priority="78" operator="equal">
      <formula>$AJ$444</formula>
    </cfRule>
    <cfRule type="cellIs" dxfId="79" priority="79" operator="equal">
      <formula>$AJ$443</formula>
    </cfRule>
    <cfRule type="cellIs" dxfId="78" priority="80" operator="equal">
      <formula>$AJ$442</formula>
    </cfRule>
    <cfRule type="cellIs" dxfId="77" priority="81" operator="equal">
      <formula>$AJ$441</formula>
    </cfRule>
    <cfRule type="cellIs" dxfId="76" priority="82" operator="equal">
      <formula>$AJ$440</formula>
    </cfRule>
  </conditionalFormatting>
  <conditionalFormatting sqref="AB773:AH773">
    <cfRule type="cellIs" dxfId="75" priority="71" operator="equal">
      <formula>$AJ$445</formula>
    </cfRule>
    <cfRule type="cellIs" dxfId="74" priority="72" operator="equal">
      <formula>$AJ$444</formula>
    </cfRule>
    <cfRule type="cellIs" dxfId="73" priority="73" operator="equal">
      <formula>$AJ$443</formula>
    </cfRule>
    <cfRule type="cellIs" dxfId="72" priority="74" operator="equal">
      <formula>$AJ$442</formula>
    </cfRule>
    <cfRule type="cellIs" dxfId="71" priority="75" operator="equal">
      <formula>$AJ$441</formula>
    </cfRule>
    <cfRule type="cellIs" dxfId="70" priority="76" operator="equal">
      <formula>$AJ$440</formula>
    </cfRule>
  </conditionalFormatting>
  <conditionalFormatting sqref="AB774:AH774">
    <cfRule type="cellIs" dxfId="69" priority="65" operator="equal">
      <formula>$AJ$445</formula>
    </cfRule>
    <cfRule type="cellIs" dxfId="68" priority="66" operator="equal">
      <formula>$AJ$444</formula>
    </cfRule>
    <cfRule type="cellIs" dxfId="67" priority="67" operator="equal">
      <formula>$AJ$443</formula>
    </cfRule>
    <cfRule type="cellIs" dxfId="66" priority="68" operator="equal">
      <formula>$AJ$442</formula>
    </cfRule>
    <cfRule type="cellIs" dxfId="65" priority="69" operator="equal">
      <formula>$AJ$441</formula>
    </cfRule>
    <cfRule type="cellIs" dxfId="64" priority="70" operator="equal">
      <formula>$AJ$440</formula>
    </cfRule>
  </conditionalFormatting>
  <conditionalFormatting sqref="AB775:AH775">
    <cfRule type="cellIs" dxfId="63" priority="59" operator="equal">
      <formula>$AJ$445</formula>
    </cfRule>
    <cfRule type="cellIs" dxfId="62" priority="60" operator="equal">
      <formula>$AJ$444</formula>
    </cfRule>
    <cfRule type="cellIs" dxfId="61" priority="61" operator="equal">
      <formula>$AJ$443</formula>
    </cfRule>
    <cfRule type="cellIs" dxfId="60" priority="62" operator="equal">
      <formula>$AJ$442</formula>
    </cfRule>
    <cfRule type="cellIs" dxfId="59" priority="63" operator="equal">
      <formula>$AJ$441</formula>
    </cfRule>
    <cfRule type="cellIs" dxfId="58" priority="64" operator="equal">
      <formula>$AJ$440</formula>
    </cfRule>
  </conditionalFormatting>
  <conditionalFormatting sqref="AB776:AH776">
    <cfRule type="cellIs" dxfId="57" priority="53" operator="equal">
      <formula>$AJ$445</formula>
    </cfRule>
    <cfRule type="cellIs" dxfId="56" priority="54" operator="equal">
      <formula>$AJ$444</formula>
    </cfRule>
    <cfRule type="cellIs" dxfId="55" priority="55" operator="equal">
      <formula>$AJ$443</formula>
    </cfRule>
    <cfRule type="cellIs" dxfId="54" priority="56" operator="equal">
      <formula>$AJ$442</formula>
    </cfRule>
    <cfRule type="cellIs" dxfId="53" priority="57" operator="equal">
      <formula>$AJ$441</formula>
    </cfRule>
    <cfRule type="cellIs" dxfId="52" priority="58" operator="equal">
      <formula>$AJ$440</formula>
    </cfRule>
  </conditionalFormatting>
  <conditionalFormatting sqref="T72:U72">
    <cfRule type="cellIs" dxfId="51" priority="52" operator="equal">
      <formula>$Y$58</formula>
    </cfRule>
  </conditionalFormatting>
  <conditionalFormatting sqref="T71:U71">
    <cfRule type="cellIs" dxfId="50" priority="51" operator="equal">
      <formula>$Y$58</formula>
    </cfRule>
  </conditionalFormatting>
  <conditionalFormatting sqref="T132:U132">
    <cfRule type="cellIs" dxfId="49" priority="50" operator="equal">
      <formula>$Y$58</formula>
    </cfRule>
  </conditionalFormatting>
  <conditionalFormatting sqref="T243:U243">
    <cfRule type="cellIs" dxfId="48" priority="49" operator="equal">
      <formula>$Y$58</formula>
    </cfRule>
  </conditionalFormatting>
  <conditionalFormatting sqref="AB458:AH458">
    <cfRule type="cellIs" dxfId="47" priority="43" operator="equal">
      <formula>$AJ$445</formula>
    </cfRule>
    <cfRule type="cellIs" dxfId="46" priority="44" operator="equal">
      <formula>$AJ$444</formula>
    </cfRule>
    <cfRule type="cellIs" dxfId="45" priority="45" operator="equal">
      <formula>$AJ$443</formula>
    </cfRule>
    <cfRule type="cellIs" dxfId="44" priority="46" operator="equal">
      <formula>$AJ$442</formula>
    </cfRule>
    <cfRule type="cellIs" dxfId="43" priority="47" operator="equal">
      <formula>$AJ$441</formula>
    </cfRule>
    <cfRule type="cellIs" dxfId="42" priority="48" operator="equal">
      <formula>$AJ$440</formula>
    </cfRule>
  </conditionalFormatting>
  <conditionalFormatting sqref="AB459:AH459">
    <cfRule type="cellIs" dxfId="41" priority="37" operator="equal">
      <formula>$AJ$445</formula>
    </cfRule>
    <cfRule type="cellIs" dxfId="40" priority="38" operator="equal">
      <formula>$AJ$444</formula>
    </cfRule>
    <cfRule type="cellIs" dxfId="39" priority="39" operator="equal">
      <formula>$AJ$443</formula>
    </cfRule>
    <cfRule type="cellIs" dxfId="38" priority="40" operator="equal">
      <formula>$AJ$442</formula>
    </cfRule>
    <cfRule type="cellIs" dxfId="37" priority="41" operator="equal">
      <formula>$AJ$441</formula>
    </cfRule>
    <cfRule type="cellIs" dxfId="36" priority="42" operator="equal">
      <formula>$AJ$440</formula>
    </cfRule>
  </conditionalFormatting>
  <conditionalFormatting sqref="AB521:AH521">
    <cfRule type="cellIs" dxfId="35" priority="31" operator="equal">
      <formula>$AJ$445</formula>
    </cfRule>
    <cfRule type="cellIs" dxfId="34" priority="32" operator="equal">
      <formula>$AJ$444</formula>
    </cfRule>
    <cfRule type="cellIs" dxfId="33" priority="33" operator="equal">
      <formula>$AJ$443</formula>
    </cfRule>
    <cfRule type="cellIs" dxfId="32" priority="34" operator="equal">
      <formula>$AJ$442</formula>
    </cfRule>
    <cfRule type="cellIs" dxfId="31" priority="35" operator="equal">
      <formula>$AJ$441</formula>
    </cfRule>
    <cfRule type="cellIs" dxfId="30" priority="36" operator="equal">
      <formula>$AJ$440</formula>
    </cfRule>
  </conditionalFormatting>
  <conditionalFormatting sqref="AB624:AH624">
    <cfRule type="cellIs" dxfId="29" priority="25" operator="equal">
      <formula>$AJ$445</formula>
    </cfRule>
    <cfRule type="cellIs" dxfId="28" priority="26" operator="equal">
      <formula>$AJ$444</formula>
    </cfRule>
    <cfRule type="cellIs" dxfId="27" priority="27" operator="equal">
      <formula>$AJ$443</formula>
    </cfRule>
    <cfRule type="cellIs" dxfId="26" priority="28" operator="equal">
      <formula>$AJ$442</formula>
    </cfRule>
    <cfRule type="cellIs" dxfId="25" priority="29" operator="equal">
      <formula>$AJ$441</formula>
    </cfRule>
    <cfRule type="cellIs" dxfId="24" priority="30" operator="equal">
      <formula>$AJ$440</formula>
    </cfRule>
  </conditionalFormatting>
  <conditionalFormatting sqref="AB659:AH659">
    <cfRule type="cellIs" dxfId="23" priority="19" operator="equal">
      <formula>$AJ$445</formula>
    </cfRule>
    <cfRule type="cellIs" dxfId="22" priority="20" operator="equal">
      <formula>$AJ$444</formula>
    </cfRule>
    <cfRule type="cellIs" dxfId="21" priority="21" operator="equal">
      <formula>$AJ$443</formula>
    </cfRule>
    <cfRule type="cellIs" dxfId="20" priority="22" operator="equal">
      <formula>$AJ$442</formula>
    </cfRule>
    <cfRule type="cellIs" dxfId="19" priority="23" operator="equal">
      <formula>$AJ$441</formula>
    </cfRule>
    <cfRule type="cellIs" dxfId="18" priority="24" operator="equal">
      <formula>$AJ$440</formula>
    </cfRule>
  </conditionalFormatting>
  <conditionalFormatting sqref="AB660:AH660">
    <cfRule type="cellIs" dxfId="17" priority="13" operator="equal">
      <formula>$AJ$445</formula>
    </cfRule>
    <cfRule type="cellIs" dxfId="16" priority="14" operator="equal">
      <formula>$AJ$444</formula>
    </cfRule>
    <cfRule type="cellIs" dxfId="15" priority="15" operator="equal">
      <formula>$AJ$443</formula>
    </cfRule>
    <cfRule type="cellIs" dxfId="14" priority="16" operator="equal">
      <formula>$AJ$442</formula>
    </cfRule>
    <cfRule type="cellIs" dxfId="13" priority="17" operator="equal">
      <formula>$AJ$441</formula>
    </cfRule>
    <cfRule type="cellIs" dxfId="12" priority="18" operator="equal">
      <formula>$AJ$440</formula>
    </cfRule>
  </conditionalFormatting>
  <conditionalFormatting sqref="AB661:AH661">
    <cfRule type="cellIs" dxfId="11" priority="7" operator="equal">
      <formula>$AJ$445</formula>
    </cfRule>
    <cfRule type="cellIs" dxfId="10" priority="8" operator="equal">
      <formula>$AJ$444</formula>
    </cfRule>
    <cfRule type="cellIs" dxfId="9" priority="9" operator="equal">
      <formula>$AJ$443</formula>
    </cfRule>
    <cfRule type="cellIs" dxfId="8" priority="10" operator="equal">
      <formula>$AJ$442</formula>
    </cfRule>
    <cfRule type="cellIs" dxfId="7" priority="11" operator="equal">
      <formula>$AJ$441</formula>
    </cfRule>
    <cfRule type="cellIs" dxfId="6" priority="12" operator="equal">
      <formula>$AJ$440</formula>
    </cfRule>
  </conditionalFormatting>
  <conditionalFormatting sqref="AB662:AH662">
    <cfRule type="cellIs" dxfId="5" priority="1" operator="equal">
      <formula>$AJ$445</formula>
    </cfRule>
    <cfRule type="cellIs" dxfId="4" priority="2" operator="equal">
      <formula>$AJ$444</formula>
    </cfRule>
    <cfRule type="cellIs" dxfId="3" priority="3" operator="equal">
      <formula>$AJ$443</formula>
    </cfRule>
    <cfRule type="cellIs" dxfId="2" priority="4" operator="equal">
      <formula>$AJ$442</formula>
    </cfRule>
    <cfRule type="cellIs" dxfId="1" priority="5" operator="equal">
      <formula>$AJ$441</formula>
    </cfRule>
    <cfRule type="cellIs" dxfId="0" priority="6" operator="equal">
      <formula>$AJ$440</formula>
    </cfRule>
  </conditionalFormatting>
  <pageMargins left="0.7" right="0.7" top="0.75" bottom="0.75" header="0.3" footer="0.3"/>
  <pageSetup paperSize="9" orientation="landscape" r:id="rId51"/>
  <ignoredErrors>
    <ignoredError sqref="F17:M17 F35:M36 F18:G18 G16:M16" evalError="1"/>
  </ignoredErrors>
  <drawing r:id="rId52"/>
  <legacyDrawing r:id="rId53"/>
  <mc:AlternateContent xmlns:mc="http://schemas.openxmlformats.org/markup-compatibility/2006">
    <mc:Choice Requires="x14">
      <controls>
        <mc:AlternateContent xmlns:mc="http://schemas.openxmlformats.org/markup-compatibility/2006">
          <mc:Choice Requires="x14">
            <control shapeId="17409" r:id="rId54" name="Button 1">
              <controlPr defaultSize="0" print="0" autoFill="0" autoPict="0" macro="[0]!OuputTableModule1AutoFitCells">
                <anchor moveWithCells="1" sizeWithCells="1">
                  <from>
                    <xdr:col>11</xdr:col>
                    <xdr:colOff>47625</xdr:colOff>
                    <xdr:row>34</xdr:row>
                    <xdr:rowOff>152400</xdr:rowOff>
                  </from>
                  <to>
                    <xdr:col>12</xdr:col>
                    <xdr:colOff>847725</xdr:colOff>
                    <xdr:row>35</xdr:row>
                    <xdr:rowOff>409575</xdr:rowOff>
                  </to>
                </anchor>
              </controlPr>
            </control>
          </mc:Choice>
        </mc:AlternateContent>
        <mc:AlternateContent xmlns:mc="http://schemas.openxmlformats.org/markup-compatibility/2006">
          <mc:Choice Requires="x14">
            <control shapeId="17410" r:id="rId55" name="Button 2">
              <controlPr defaultSize="0" print="0" autoFill="0" autoPict="0" macro="[0]!OuputTableModule2AutoFitSafA">
                <anchor moveWithCells="1" sizeWithCells="1">
                  <from>
                    <xdr:col>15</xdr:col>
                    <xdr:colOff>1000125</xdr:colOff>
                    <xdr:row>77</xdr:row>
                    <xdr:rowOff>171450</xdr:rowOff>
                  </from>
                  <to>
                    <xdr:col>16</xdr:col>
                    <xdr:colOff>1609725</xdr:colOff>
                    <xdr:row>77</xdr:row>
                    <xdr:rowOff>619125</xdr:rowOff>
                  </to>
                </anchor>
              </controlPr>
            </control>
          </mc:Choice>
        </mc:AlternateContent>
        <mc:AlternateContent xmlns:mc="http://schemas.openxmlformats.org/markup-compatibility/2006">
          <mc:Choice Requires="x14">
            <control shapeId="17411" r:id="rId56" name="Button 3">
              <controlPr defaultSize="0" print="0" autoFill="0" autoPict="0" macro="[0]!OuputTableModule2AutoFitSafB">
                <anchor moveWithCells="1" sizeWithCells="1">
                  <from>
                    <xdr:col>15</xdr:col>
                    <xdr:colOff>1000125</xdr:colOff>
                    <xdr:row>137</xdr:row>
                    <xdr:rowOff>161925</xdr:rowOff>
                  </from>
                  <to>
                    <xdr:col>16</xdr:col>
                    <xdr:colOff>1609725</xdr:colOff>
                    <xdr:row>137</xdr:row>
                    <xdr:rowOff>609600</xdr:rowOff>
                  </to>
                </anchor>
              </controlPr>
            </control>
          </mc:Choice>
        </mc:AlternateContent>
        <mc:AlternateContent xmlns:mc="http://schemas.openxmlformats.org/markup-compatibility/2006">
          <mc:Choice Requires="x14">
            <control shapeId="17413" r:id="rId57" name="Button 5">
              <controlPr defaultSize="0" print="0" autoFill="0" autoPict="0" macro="[0]!OuputTableModule2AutoFitSafC">
                <anchor moveWithCells="1" sizeWithCells="1">
                  <from>
                    <xdr:col>15</xdr:col>
                    <xdr:colOff>1019175</xdr:colOff>
                    <xdr:row>191</xdr:row>
                    <xdr:rowOff>95250</xdr:rowOff>
                  </from>
                  <to>
                    <xdr:col>16</xdr:col>
                    <xdr:colOff>1628775</xdr:colOff>
                    <xdr:row>191</xdr:row>
                    <xdr:rowOff>542925</xdr:rowOff>
                  </to>
                </anchor>
              </controlPr>
            </control>
          </mc:Choice>
        </mc:AlternateContent>
        <mc:AlternateContent xmlns:mc="http://schemas.openxmlformats.org/markup-compatibility/2006">
          <mc:Choice Requires="x14">
            <control shapeId="17414" r:id="rId58" name="Button 6">
              <controlPr defaultSize="0" print="0" autoFill="0" autoPict="0" macro="[0]!OuputTableModule2AutoFitSafD">
                <anchor moveWithCells="1" sizeWithCells="1">
                  <from>
                    <xdr:col>15</xdr:col>
                    <xdr:colOff>1009650</xdr:colOff>
                    <xdr:row>247</xdr:row>
                    <xdr:rowOff>171450</xdr:rowOff>
                  </from>
                  <to>
                    <xdr:col>16</xdr:col>
                    <xdr:colOff>1619250</xdr:colOff>
                    <xdr:row>248</xdr:row>
                    <xdr:rowOff>428625</xdr:rowOff>
                  </to>
                </anchor>
              </controlPr>
            </control>
          </mc:Choice>
        </mc:AlternateContent>
        <mc:AlternateContent xmlns:mc="http://schemas.openxmlformats.org/markup-compatibility/2006">
          <mc:Choice Requires="x14">
            <control shapeId="17415" r:id="rId59" name="Button 7">
              <controlPr defaultSize="0" print="0" autoFill="0" autoPict="0" macro="[0]!OuputTableModule2AutoFitSafE">
                <anchor moveWithCells="1" sizeWithCells="1">
                  <from>
                    <xdr:col>15</xdr:col>
                    <xdr:colOff>1000125</xdr:colOff>
                    <xdr:row>307</xdr:row>
                    <xdr:rowOff>161925</xdr:rowOff>
                  </from>
                  <to>
                    <xdr:col>16</xdr:col>
                    <xdr:colOff>1609725</xdr:colOff>
                    <xdr:row>310</xdr:row>
                    <xdr:rowOff>28575</xdr:rowOff>
                  </to>
                </anchor>
              </controlPr>
            </control>
          </mc:Choice>
        </mc:AlternateContent>
        <mc:AlternateContent xmlns:mc="http://schemas.openxmlformats.org/markup-compatibility/2006">
          <mc:Choice Requires="x14">
            <control shapeId="17416" r:id="rId60" name="Button 8">
              <controlPr defaultSize="0" print="0" autoFill="0" autoPict="0" macro="[0]!OuputTableModule2AutoFitSafF">
                <anchor moveWithCells="1" sizeWithCells="1">
                  <from>
                    <xdr:col>15</xdr:col>
                    <xdr:colOff>1000125</xdr:colOff>
                    <xdr:row>362</xdr:row>
                    <xdr:rowOff>161925</xdr:rowOff>
                  </from>
                  <to>
                    <xdr:col>16</xdr:col>
                    <xdr:colOff>1609725</xdr:colOff>
                    <xdr:row>363</xdr:row>
                    <xdr:rowOff>419100</xdr:rowOff>
                  </to>
                </anchor>
              </controlPr>
            </control>
          </mc:Choice>
        </mc:AlternateContent>
        <mc:AlternateContent xmlns:mc="http://schemas.openxmlformats.org/markup-compatibility/2006">
          <mc:Choice Requires="x14">
            <control shapeId="17417" r:id="rId61" name="Button 9">
              <controlPr defaultSize="0" print="0" autoFill="0" autoPict="0" macro="[0]!OuputTableModule2AutoFitSafG">
                <anchor moveWithCells="1" sizeWithCells="1">
                  <from>
                    <xdr:col>15</xdr:col>
                    <xdr:colOff>1009650</xdr:colOff>
                    <xdr:row>401</xdr:row>
                    <xdr:rowOff>152400</xdr:rowOff>
                  </from>
                  <to>
                    <xdr:col>16</xdr:col>
                    <xdr:colOff>1619250</xdr:colOff>
                    <xdr:row>402</xdr:row>
                    <xdr:rowOff>409575</xdr:rowOff>
                  </to>
                </anchor>
              </controlPr>
            </control>
          </mc:Choice>
        </mc:AlternateContent>
        <mc:AlternateContent xmlns:mc="http://schemas.openxmlformats.org/markup-compatibility/2006">
          <mc:Choice Requires="x14">
            <control shapeId="17418" r:id="rId62" name="Button 10">
              <controlPr defaultSize="0" print="0" autoFill="0" autoPict="0" macro="[0]!OuputTableModule3AutoFitSafA">
                <anchor moveWithCells="1" sizeWithCells="1">
                  <from>
                    <xdr:col>32</xdr:col>
                    <xdr:colOff>542925</xdr:colOff>
                    <xdr:row>460</xdr:row>
                    <xdr:rowOff>152400</xdr:rowOff>
                  </from>
                  <to>
                    <xdr:col>34</xdr:col>
                    <xdr:colOff>9525</xdr:colOff>
                    <xdr:row>460</xdr:row>
                    <xdr:rowOff>600075</xdr:rowOff>
                  </to>
                </anchor>
              </controlPr>
            </control>
          </mc:Choice>
        </mc:AlternateContent>
        <mc:AlternateContent xmlns:mc="http://schemas.openxmlformats.org/markup-compatibility/2006">
          <mc:Choice Requires="x14">
            <control shapeId="17419" r:id="rId63" name="Button 11">
              <controlPr defaultSize="0" print="0" autoFill="0" autoPict="0" macro="[0]!OuputTableModule3AutoFitSafB">
                <anchor moveWithCells="1" sizeWithCells="1">
                  <from>
                    <xdr:col>32</xdr:col>
                    <xdr:colOff>628650</xdr:colOff>
                    <xdr:row>522</xdr:row>
                    <xdr:rowOff>123825</xdr:rowOff>
                  </from>
                  <to>
                    <xdr:col>34</xdr:col>
                    <xdr:colOff>0</xdr:colOff>
                    <xdr:row>522</xdr:row>
                    <xdr:rowOff>571500</xdr:rowOff>
                  </to>
                </anchor>
              </controlPr>
            </control>
          </mc:Choice>
        </mc:AlternateContent>
        <mc:AlternateContent xmlns:mc="http://schemas.openxmlformats.org/markup-compatibility/2006">
          <mc:Choice Requires="x14">
            <control shapeId="17420" r:id="rId64" name="Button 12">
              <controlPr defaultSize="0" print="0" autoFill="0" autoPict="0" macro="[0]!OuputTableModule3AutoFitSafC">
                <anchor moveWithCells="1" sizeWithCells="1">
                  <from>
                    <xdr:col>32</xdr:col>
                    <xdr:colOff>657225</xdr:colOff>
                    <xdr:row>573</xdr:row>
                    <xdr:rowOff>95250</xdr:rowOff>
                  </from>
                  <to>
                    <xdr:col>33</xdr:col>
                    <xdr:colOff>1209675</xdr:colOff>
                    <xdr:row>573</xdr:row>
                    <xdr:rowOff>542925</xdr:rowOff>
                  </to>
                </anchor>
              </controlPr>
            </control>
          </mc:Choice>
        </mc:AlternateContent>
        <mc:AlternateContent xmlns:mc="http://schemas.openxmlformats.org/markup-compatibility/2006">
          <mc:Choice Requires="x14">
            <control shapeId="17421" r:id="rId65" name="Button 13">
              <controlPr defaultSize="0" print="0" autoFill="0" autoPict="0" macro="[0]!OuputTableModule3AutoFitSafD">
                <anchor moveWithCells="1" sizeWithCells="1">
                  <from>
                    <xdr:col>32</xdr:col>
                    <xdr:colOff>638175</xdr:colOff>
                    <xdr:row>625</xdr:row>
                    <xdr:rowOff>85725</xdr:rowOff>
                  </from>
                  <to>
                    <xdr:col>33</xdr:col>
                    <xdr:colOff>1190625</xdr:colOff>
                    <xdr:row>625</xdr:row>
                    <xdr:rowOff>533400</xdr:rowOff>
                  </to>
                </anchor>
              </controlPr>
            </control>
          </mc:Choice>
        </mc:AlternateContent>
        <mc:AlternateContent xmlns:mc="http://schemas.openxmlformats.org/markup-compatibility/2006">
          <mc:Choice Requires="x14">
            <control shapeId="17422" r:id="rId66" name="Button 14">
              <controlPr defaultSize="0" print="0" autoFill="0" autoPict="0" macro="[0]!OuputTableModule3AutoFitSafE">
                <anchor moveWithCells="1" sizeWithCells="1">
                  <from>
                    <xdr:col>32</xdr:col>
                    <xdr:colOff>666750</xdr:colOff>
                    <xdr:row>679</xdr:row>
                    <xdr:rowOff>104775</xdr:rowOff>
                  </from>
                  <to>
                    <xdr:col>33</xdr:col>
                    <xdr:colOff>1219200</xdr:colOff>
                    <xdr:row>679</xdr:row>
                    <xdr:rowOff>552450</xdr:rowOff>
                  </to>
                </anchor>
              </controlPr>
            </control>
          </mc:Choice>
        </mc:AlternateContent>
        <mc:AlternateContent xmlns:mc="http://schemas.openxmlformats.org/markup-compatibility/2006">
          <mc:Choice Requires="x14">
            <control shapeId="17423" r:id="rId67" name="Button 15">
              <controlPr defaultSize="0" print="0" autoFill="0" autoPict="0" macro="[0]!OuputTableModule3AutoFitSafF">
                <anchor moveWithCells="1" sizeWithCells="1">
                  <from>
                    <xdr:col>32</xdr:col>
                    <xdr:colOff>657225</xdr:colOff>
                    <xdr:row>733</xdr:row>
                    <xdr:rowOff>104775</xdr:rowOff>
                  </from>
                  <to>
                    <xdr:col>34</xdr:col>
                    <xdr:colOff>0</xdr:colOff>
                    <xdr:row>733</xdr:row>
                    <xdr:rowOff>552450</xdr:rowOff>
                  </to>
                </anchor>
              </controlPr>
            </control>
          </mc:Choice>
        </mc:AlternateContent>
        <mc:AlternateContent xmlns:mc="http://schemas.openxmlformats.org/markup-compatibility/2006">
          <mc:Choice Requires="x14">
            <control shapeId="17424" r:id="rId68" name="Button 16">
              <controlPr defaultSize="0" print="0" autoFill="0" autoPict="0" macro="[0]!OuputTableModule3AutoFitSafG">
                <anchor moveWithCells="1" sizeWithCells="1">
                  <from>
                    <xdr:col>32</xdr:col>
                    <xdr:colOff>762000</xdr:colOff>
                    <xdr:row>777</xdr:row>
                    <xdr:rowOff>95250</xdr:rowOff>
                  </from>
                  <to>
                    <xdr:col>33</xdr:col>
                    <xdr:colOff>1219200</xdr:colOff>
                    <xdr:row>777</xdr:row>
                    <xdr:rowOff>542925</xdr:rowOff>
                  </to>
                </anchor>
              </controlPr>
            </control>
          </mc:Choice>
        </mc:AlternateContent>
        <mc:AlternateContent xmlns:mc="http://schemas.openxmlformats.org/markup-compatibility/2006">
          <mc:Choice Requires="x14">
            <control shapeId="17425" r:id="rId69" name="Button 17">
              <controlPr defaultSize="0" print="0" autoFill="0" autoPict="0" macro="[0]!OutputTableModule3AutoFitNotesSafA">
                <anchor moveWithCells="1" sizeWithCells="1">
                  <from>
                    <xdr:col>36</xdr:col>
                    <xdr:colOff>3876675</xdr:colOff>
                    <xdr:row>485</xdr:row>
                    <xdr:rowOff>257175</xdr:rowOff>
                  </from>
                  <to>
                    <xdr:col>36</xdr:col>
                    <xdr:colOff>5638800</xdr:colOff>
                    <xdr:row>485</xdr:row>
                    <xdr:rowOff>704850</xdr:rowOff>
                  </to>
                </anchor>
              </controlPr>
            </control>
          </mc:Choice>
        </mc:AlternateContent>
        <mc:AlternateContent xmlns:mc="http://schemas.openxmlformats.org/markup-compatibility/2006">
          <mc:Choice Requires="x14">
            <control shapeId="17426" r:id="rId70" name="Button 18">
              <controlPr defaultSize="0" print="0" autoFill="0" autoPict="0" macro="[0]!OutputTableModule3AutoFitNotesSafB">
                <anchor moveWithCells="1" sizeWithCells="1">
                  <from>
                    <xdr:col>36</xdr:col>
                    <xdr:colOff>3790950</xdr:colOff>
                    <xdr:row>542</xdr:row>
                    <xdr:rowOff>152400</xdr:rowOff>
                  </from>
                  <to>
                    <xdr:col>36</xdr:col>
                    <xdr:colOff>5553075</xdr:colOff>
                    <xdr:row>542</xdr:row>
                    <xdr:rowOff>600075</xdr:rowOff>
                  </to>
                </anchor>
              </controlPr>
            </control>
          </mc:Choice>
        </mc:AlternateContent>
        <mc:AlternateContent xmlns:mc="http://schemas.openxmlformats.org/markup-compatibility/2006">
          <mc:Choice Requires="x14">
            <control shapeId="17427" r:id="rId71" name="Button 19">
              <controlPr defaultSize="0" print="0" autoFill="0" autoPict="0" macro="[0]!OutputTableModule3AutoFitNotesSafC">
                <anchor moveWithCells="1" sizeWithCells="1">
                  <from>
                    <xdr:col>36</xdr:col>
                    <xdr:colOff>3733800</xdr:colOff>
                    <xdr:row>591</xdr:row>
                    <xdr:rowOff>228600</xdr:rowOff>
                  </from>
                  <to>
                    <xdr:col>36</xdr:col>
                    <xdr:colOff>5495925</xdr:colOff>
                    <xdr:row>591</xdr:row>
                    <xdr:rowOff>676275</xdr:rowOff>
                  </to>
                </anchor>
              </controlPr>
            </control>
          </mc:Choice>
        </mc:AlternateContent>
        <mc:AlternateContent xmlns:mc="http://schemas.openxmlformats.org/markup-compatibility/2006">
          <mc:Choice Requires="x14">
            <control shapeId="17428" r:id="rId72" name="Button 20">
              <controlPr defaultSize="0" print="0" autoFill="0" autoPict="0" macro="[0]!OutputTableModule3AutoFitNotesSafD">
                <anchor moveWithCells="1" sizeWithCells="1">
                  <from>
                    <xdr:col>36</xdr:col>
                    <xdr:colOff>3667125</xdr:colOff>
                    <xdr:row>638</xdr:row>
                    <xdr:rowOff>228600</xdr:rowOff>
                  </from>
                  <to>
                    <xdr:col>36</xdr:col>
                    <xdr:colOff>5429250</xdr:colOff>
                    <xdr:row>638</xdr:row>
                    <xdr:rowOff>676275</xdr:rowOff>
                  </to>
                </anchor>
              </controlPr>
            </control>
          </mc:Choice>
        </mc:AlternateContent>
        <mc:AlternateContent xmlns:mc="http://schemas.openxmlformats.org/markup-compatibility/2006">
          <mc:Choice Requires="x14">
            <control shapeId="17429" r:id="rId73" name="Button 21">
              <controlPr defaultSize="0" print="0" autoFill="0" autoPict="0" macro="[0]!OutputTableModule3AutoFitNotesSafE">
                <anchor moveWithCells="1" sizeWithCells="1">
                  <from>
                    <xdr:col>36</xdr:col>
                    <xdr:colOff>3819525</xdr:colOff>
                    <xdr:row>706</xdr:row>
                    <xdr:rowOff>200025</xdr:rowOff>
                  </from>
                  <to>
                    <xdr:col>36</xdr:col>
                    <xdr:colOff>5581650</xdr:colOff>
                    <xdr:row>706</xdr:row>
                    <xdr:rowOff>647700</xdr:rowOff>
                  </to>
                </anchor>
              </controlPr>
            </control>
          </mc:Choice>
        </mc:AlternateContent>
        <mc:AlternateContent xmlns:mc="http://schemas.openxmlformats.org/markup-compatibility/2006">
          <mc:Choice Requires="x14">
            <control shapeId="17430" r:id="rId74" name="Button 22">
              <controlPr defaultSize="0" print="0" autoFill="0" autoPict="0" macro="[0]!OutputTableModule3AutoFitNotesSafF">
                <anchor moveWithCells="1" sizeWithCells="1">
                  <from>
                    <xdr:col>36</xdr:col>
                    <xdr:colOff>3648075</xdr:colOff>
                    <xdr:row>747</xdr:row>
                    <xdr:rowOff>152400</xdr:rowOff>
                  </from>
                  <to>
                    <xdr:col>36</xdr:col>
                    <xdr:colOff>5410200</xdr:colOff>
                    <xdr:row>747</xdr:row>
                    <xdr:rowOff>600075</xdr:rowOff>
                  </to>
                </anchor>
              </controlPr>
            </control>
          </mc:Choice>
        </mc:AlternateContent>
        <mc:AlternateContent xmlns:mc="http://schemas.openxmlformats.org/markup-compatibility/2006">
          <mc:Choice Requires="x14">
            <control shapeId="17431" r:id="rId75" name="Button 23">
              <controlPr defaultSize="0" print="0" autoFill="0" autoPict="0" macro="[0]!OutputTableModule3AutoFitNotesSafG">
                <anchor moveWithCells="1" sizeWithCells="1">
                  <from>
                    <xdr:col>36</xdr:col>
                    <xdr:colOff>3686175</xdr:colOff>
                    <xdr:row>790</xdr:row>
                    <xdr:rowOff>219075</xdr:rowOff>
                  </from>
                  <to>
                    <xdr:col>36</xdr:col>
                    <xdr:colOff>5448300</xdr:colOff>
                    <xdr:row>790</xdr:row>
                    <xdr:rowOff>666750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15</vt:i4>
      </vt:variant>
    </vt:vector>
  </HeadingPairs>
  <TitlesOfParts>
    <vt:vector size="20" baseType="lpstr">
      <vt:lpstr>Overview</vt:lpstr>
      <vt:lpstr>Module 1</vt:lpstr>
      <vt:lpstr>Module 2</vt:lpstr>
      <vt:lpstr>Module 3</vt:lpstr>
      <vt:lpstr>Output Tables</vt:lpstr>
      <vt:lpstr>Overview!_ftn1</vt:lpstr>
      <vt:lpstr>Overview!_ftnref1</vt:lpstr>
      <vt:lpstr>'Module 1'!_Ref372188685</vt:lpstr>
      <vt:lpstr>'Module 2'!_Ref372188724</vt:lpstr>
      <vt:lpstr>'Module 1'!_Toc373507034</vt:lpstr>
      <vt:lpstr>'Module 2'!_Toc401587073</vt:lpstr>
      <vt:lpstr>'Module 2'!_Toc401587076</vt:lpstr>
      <vt:lpstr>'Module 2'!_Toc401587077</vt:lpstr>
      <vt:lpstr>'Module 2'!Click_here_to_select_an_action_from_Module_1</vt:lpstr>
      <vt:lpstr>'Module 2'!Criteria</vt:lpstr>
      <vt:lpstr>'Module 2'!Extract</vt:lpstr>
      <vt:lpstr>'Module 1'!Print_Area</vt:lpstr>
      <vt:lpstr>'Output Tables'!Print_Area</vt:lpstr>
      <vt:lpstr>Overview!Print_Area</vt:lpstr>
      <vt:lpstr>'Module 2'!sorted_list_start</vt:lpstr>
    </vt:vector>
  </TitlesOfParts>
  <Company>UNDP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von Segesser</dc:creator>
  <cp:lastModifiedBy>Elina Väänänen</cp:lastModifiedBy>
  <cp:lastPrinted>2015-03-27T18:13:09Z</cp:lastPrinted>
  <dcterms:created xsi:type="dcterms:W3CDTF">2013-12-03T09:05:19Z</dcterms:created>
  <dcterms:modified xsi:type="dcterms:W3CDTF">2015-05-19T10:13:47Z</dcterms:modified>
</cp:coreProperties>
</file>