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315" yWindow="-225" windowWidth="19440" windowHeight="11760" tabRatio="870" activeTab="5"/>
  </bookViews>
  <sheets>
    <sheet name="Jan 2012 - Nov. 2013" sheetId="10" r:id="rId1"/>
    <sheet name="March 2012 - Nov. 2013" sheetId="4" r:id="rId2"/>
    <sheet name="Pre-process Jan-March 2012 " sheetId="6" r:id="rId3"/>
    <sheet name="Figure, amount per country" sheetId="7" r:id="rId4"/>
    <sheet name="Region, Total" sheetId="9" r:id="rId5"/>
    <sheet name="Countries per Outcome" sheetId="11" r:id="rId6"/>
    <sheet name="Sheet1" sheetId="12" r:id="rId7"/>
  </sheets>
  <definedNames>
    <definedName name="_xlnm.Print_Area" localSheetId="0">'Jan 2012 - Nov. 2013'!$A$1:$M$121</definedName>
    <definedName name="_xlnm.Print_Area" localSheetId="1">'March 2012 - Nov. 2013'!$A$1:$M$87</definedName>
    <definedName name="_xlnm.Print_Area" localSheetId="2">'Pre-process Jan-March 2012 '!$A$1:$M$75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37" i="4" l="1"/>
  <c r="E22" i="12" l="1"/>
  <c r="E33" i="12"/>
  <c r="C40" i="12"/>
  <c r="C39" i="12"/>
  <c r="C34" i="12"/>
  <c r="C38" i="12" s="1"/>
  <c r="C42" i="12" l="1"/>
  <c r="L19" i="6"/>
  <c r="L67" i="10"/>
  <c r="H6" i="9" l="1"/>
  <c r="K86" i="4"/>
  <c r="K85" i="4"/>
  <c r="K84" i="4"/>
  <c r="K120" i="10"/>
  <c r="K119" i="10"/>
  <c r="K118" i="10"/>
  <c r="L49" i="10"/>
  <c r="L64" i="10"/>
  <c r="L54" i="4" l="1"/>
  <c r="L51" i="4"/>
  <c r="L27" i="4"/>
  <c r="L37" i="10"/>
  <c r="L70" i="10" l="1"/>
  <c r="B34" i="9" l="1"/>
  <c r="D13" i="9"/>
  <c r="D22" i="9"/>
  <c r="H7" i="9" s="1"/>
  <c r="D33" i="9"/>
  <c r="H8" i="9" s="1"/>
  <c r="H9" i="9" s="1"/>
  <c r="L110" i="10"/>
  <c r="C34" i="7" l="1"/>
  <c r="C42" i="7" l="1"/>
  <c r="C38" i="7"/>
  <c r="K87" i="4"/>
  <c r="L75" i="4"/>
  <c r="J118" i="10"/>
  <c r="L106" i="10"/>
  <c r="L24" i="4" l="1"/>
  <c r="L21" i="4"/>
  <c r="C40" i="7" l="1"/>
  <c r="C39" i="7"/>
  <c r="N86" i="4"/>
  <c r="N85" i="4"/>
  <c r="N84" i="4"/>
  <c r="N120" i="10"/>
  <c r="N119" i="10"/>
  <c r="N118" i="10"/>
  <c r="L58" i="10"/>
  <c r="N121" i="10" l="1"/>
  <c r="N87" i="4"/>
  <c r="L45" i="4"/>
  <c r="J84" i="4" l="1"/>
  <c r="L72" i="4"/>
  <c r="L66" i="4"/>
  <c r="L63" i="4"/>
  <c r="L60" i="4"/>
  <c r="L57" i="4"/>
  <c r="L39" i="4"/>
  <c r="L84" i="4" s="1"/>
  <c r="L43" i="4"/>
  <c r="L33" i="4"/>
  <c r="C26" i="4"/>
  <c r="L18" i="4"/>
  <c r="D13" i="4"/>
  <c r="D12" i="4"/>
  <c r="L87" i="4" l="1"/>
  <c r="D11" i="4" s="1"/>
  <c r="J87" i="4"/>
  <c r="D10" i="4"/>
  <c r="L25" i="6"/>
  <c r="K121" i="10" l="1"/>
  <c r="J121" i="10"/>
  <c r="D13" i="10" s="1"/>
  <c r="L113" i="10"/>
  <c r="L100" i="10"/>
  <c r="L94" i="10"/>
  <c r="L91" i="10"/>
  <c r="L88" i="10"/>
  <c r="L85" i="10"/>
  <c r="L82" i="10"/>
  <c r="L76" i="10"/>
  <c r="L73" i="10"/>
  <c r="L55" i="10"/>
  <c r="L53" i="10"/>
  <c r="L47" i="10"/>
  <c r="L43" i="10"/>
  <c r="C36" i="10"/>
  <c r="L34" i="10"/>
  <c r="L31" i="10"/>
  <c r="L28" i="10"/>
  <c r="D23" i="10"/>
  <c r="D22" i="10"/>
  <c r="L118" i="10" l="1"/>
  <c r="L121" i="10" s="1"/>
  <c r="D14" i="10" s="1"/>
  <c r="D21" i="10"/>
  <c r="J43" i="6" l="1"/>
  <c r="D8" i="6" s="1"/>
  <c r="K42" i="6"/>
  <c r="D12" i="6" s="1"/>
  <c r="K41" i="6"/>
  <c r="D11" i="6" s="1"/>
  <c r="K40" i="6"/>
  <c r="D10" i="6" s="1"/>
  <c r="L38" i="6"/>
  <c r="L31" i="6"/>
  <c r="L43" i="6" s="1"/>
  <c r="D9" i="6" s="1"/>
  <c r="L28" i="6"/>
  <c r="L16" i="6"/>
  <c r="K43" i="6" l="1"/>
</calcChain>
</file>

<file path=xl/comments1.xml><?xml version="1.0" encoding="utf-8"?>
<comments xmlns="http://schemas.openxmlformats.org/spreadsheetml/2006/main">
  <authors>
    <author>Helena ERIKSSON</author>
  </authors>
  <commentList>
    <comment ref="N26" authorId="0">
      <text>
        <r>
          <rPr>
            <sz val="9"/>
            <color indexed="81"/>
            <rFont val="Tahoma"/>
            <family val="2"/>
          </rPr>
          <t>FAO to review and come back on  indirect support costs (7%). This column reflects amounts by UNEP and UNDP incl. indirect support cost</t>
        </r>
      </text>
    </comment>
  </commentList>
</comments>
</file>

<file path=xl/sharedStrings.xml><?xml version="1.0" encoding="utf-8"?>
<sst xmlns="http://schemas.openxmlformats.org/spreadsheetml/2006/main" count="1326" uniqueCount="274">
  <si>
    <t>iii) The table is updated by the Secretariat and available on the Workspace under Global Programme&gt;Targeted Support (http://www.unredd.net/index.php?option=com_docman&amp;task=cat_view&amp;gid=2472&amp;Itemid=53). In the same folder there are country folders with the official correspondence. The official correspondence is also saved in the National Programmes country folders.</t>
  </si>
  <si>
    <t>FAO: Safeguards information systems. There is need of further discussion at a country level and management level before sending a response. See minutes from NPWG call 13 July 2012. Amount TBD.</t>
  </si>
  <si>
    <t>FAO: Mathie Henry (consulted with UNDP before response). Draft reply shared for comments/no-objection on 10 Aug.</t>
  </si>
  <si>
    <t>FAO: Support to the development of a proposal for a regional support structure for forest monitoring and measurement for the Pacific</t>
  </si>
  <si>
    <t>Emelyne Cheney</t>
  </si>
  <si>
    <t>FAO</t>
  </si>
  <si>
    <t>UNDP</t>
  </si>
  <si>
    <t xml:space="preserve">UN AGENCY </t>
  </si>
  <si>
    <t xml:space="preserve">UNEP: Developing REDD+ Readiness in Bhutan – Ensuring Multiple Benefits of Forests
</t>
  </si>
  <si>
    <t>5.MB (Ensuring Multiple Benefits of Forests)</t>
  </si>
  <si>
    <t>AP: Thomas Enters HQ: Julie Greenwalt</t>
  </si>
  <si>
    <t>#</t>
  </si>
  <si>
    <t>Number of countries:</t>
  </si>
  <si>
    <t>REGION                     AFR= Africa; AP=Asia Pacific; LAC=Latin America and Caribbean</t>
  </si>
  <si>
    <t>To be added</t>
  </si>
  <si>
    <t>DATE (of country informed of decision)</t>
  </si>
  <si>
    <t>Y</t>
  </si>
  <si>
    <t>PNG and Solomon Islands</t>
  </si>
  <si>
    <t>Bhutan</t>
  </si>
  <si>
    <t>N</t>
  </si>
  <si>
    <t>COUNTRY WITH NATIONAL PROGRAMME (Y/N)</t>
  </si>
  <si>
    <t>Mongolia</t>
  </si>
  <si>
    <t>COUNTRY</t>
  </si>
  <si>
    <t>Bangladesh</t>
  </si>
  <si>
    <t>RTA - Tim Boyle
CO - Karma Lodey Rapten
UNDP STS - Estelle Fach
UNDP STS - Leo Peskett</t>
  </si>
  <si>
    <t>RTA - Tim Boyle
CO - Tarik ul-Islam
UNDP STS - Estelle Fach
UNDP STS - Leo Peskett</t>
  </si>
  <si>
    <t>RTA - Akihito Kono
CO - Bunchingiv Bazartseren
UNDP STS - Leo Peskett</t>
  </si>
  <si>
    <t>Zambia</t>
  </si>
  <si>
    <t>1. Monitoring and MRV</t>
  </si>
  <si>
    <t>FAO-HQ: Joel Scriven, Inge Jonckheere, Danilo Mollicone; CO: Nyamjargal Gombo; UNDP-CO: Bunchin Bazartseren</t>
  </si>
  <si>
    <t xml:space="preserve">DESCRIPTION OF TARGETED SUPPORT </t>
  </si>
  <si>
    <t>FAO-HQ: Joel Scriven, remote sensing expert (to be determined), Danilo Mollicone</t>
  </si>
  <si>
    <t>2. Governance</t>
  </si>
  <si>
    <t>FAO, HQ: Emelyne Cheney - Country office: Julian Fox</t>
  </si>
  <si>
    <t>AP</t>
  </si>
  <si>
    <t>LAC</t>
  </si>
  <si>
    <t>AFR</t>
  </si>
  <si>
    <t>RTA - Tim Boyle
CO - Grace Tena
UNDP STS - Estelle Fach</t>
    <phoneticPr fontId="1" type="noConversion"/>
  </si>
  <si>
    <t>DATE (of formal request received from country)</t>
  </si>
  <si>
    <t>UNEP</t>
  </si>
  <si>
    <t>UNDP:</t>
  </si>
  <si>
    <t>UNEP:</t>
  </si>
  <si>
    <t>COMMENTS, IF ANY                          (ENGAGEMENT, ETC)</t>
  </si>
  <si>
    <t>TIMING</t>
  </si>
  <si>
    <r>
      <t>FAO: Joel Scriven, CO - Chadho Tenzin (Mission by UNDP, UNEP and FAO, April 23-27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2012.</t>
    </r>
  </si>
  <si>
    <t xml:space="preserve">UNDP: </t>
  </si>
  <si>
    <r>
      <t xml:space="preserve">2. Governance
</t>
    </r>
    <r>
      <rPr>
        <sz val="11"/>
        <rFont val="Calibri"/>
        <family val="2"/>
        <scheme val="minor"/>
      </rPr>
      <t>3. TEAM</t>
    </r>
  </si>
  <si>
    <t>FAO:</t>
  </si>
  <si>
    <t xml:space="preserve">UNEP: </t>
  </si>
  <si>
    <t>Kenya</t>
  </si>
  <si>
    <t>6. Green Economy</t>
  </si>
  <si>
    <t>FAO: Francesca Felicani-Robles &amp; Emelyne Cheney</t>
  </si>
  <si>
    <t>RTA - Josep Gari
CO - David Githaiga
UNDP STS - Estelle Fach, Leo Peskett</t>
    <phoneticPr fontId="1" type="noConversion"/>
  </si>
  <si>
    <t>Richard Kaguamba, Tim Christophersen and Julie Greenwalt</t>
  </si>
  <si>
    <t>Suriname</t>
  </si>
  <si>
    <t xml:space="preserve">
11/03/2012 (UNDP), 18/7/2012 (FAO)</t>
  </si>
  <si>
    <t>16/07/2012 (UNDP), 24/08/2012 (FAO)</t>
  </si>
  <si>
    <t>Y/Y</t>
  </si>
  <si>
    <t>Costa Rica</t>
  </si>
  <si>
    <t>Argentina</t>
  </si>
  <si>
    <t>5 and 6. Multiple Benefits and Green Economy</t>
  </si>
  <si>
    <t>DRC</t>
  </si>
  <si>
    <t>RTA Josep Gari
CO - Fabien Monteils
UNDP STS - Estelle Fach, Silje Haugland</t>
    <phoneticPr fontId="1" type="noConversion"/>
  </si>
  <si>
    <t>RTA - Pierre-Yves Guedez
CO - Kifa Sasa
UNDP STS - Leo Peskett</t>
    <phoneticPr fontId="1" type="noConversion"/>
  </si>
  <si>
    <t>LAC: Gabriel Labbate Technical: Lera Miles HQ: Julie Greenwalt</t>
  </si>
  <si>
    <t>The Phillippines</t>
  </si>
  <si>
    <t>FAO message to Zambia to be sent (with agencies in copy)</t>
  </si>
  <si>
    <r>
      <t xml:space="preserve">Zambia  </t>
    </r>
    <r>
      <rPr>
        <sz val="11"/>
        <color rgb="FFFF0000"/>
        <rFont val="Calibri"/>
        <family val="2"/>
        <scheme val="minor"/>
      </rPr>
      <t>(not included in above statistics yet;  outcome of discussion=?)</t>
    </r>
  </si>
  <si>
    <t>FAO: Support to the activities of the National Coordination REDD+ Team aiming to identify areas of legal reforms for REDD+ implementation.</t>
  </si>
  <si>
    <t>UNDP: i) reduction of corruption risks in the REDD+ process.
ii) assessment of gender dimensions and equity and gender related issues within the strategic options for REDD+ identification of potential options for equitable and transparent benefit distribution.</t>
  </si>
  <si>
    <t xml:space="preserve">FAO: Support to personnel costs for technical support. </t>
  </si>
  <si>
    <t>5. MB</t>
  </si>
  <si>
    <t xml:space="preserve">UNEP:  </t>
  </si>
  <si>
    <t>Total amount approved (US$)</t>
  </si>
  <si>
    <t>Amount approved by FAO (US$)</t>
  </si>
  <si>
    <t>Amount approved by UNDP (US$)</t>
  </si>
  <si>
    <t>Amount approved by UNEP (US$)</t>
  </si>
  <si>
    <r>
      <t xml:space="preserve">TOTAL AMOUNT TARGETED SUPPORT </t>
    </r>
    <r>
      <rPr>
        <u/>
        <sz val="9"/>
        <color theme="1"/>
        <rFont val="Calibri"/>
        <family val="2"/>
        <scheme val="minor"/>
      </rPr>
      <t>REQUESTED</t>
    </r>
    <r>
      <rPr>
        <sz val="9"/>
        <color theme="1"/>
        <rFont val="Calibri"/>
        <family val="2"/>
        <scheme val="minor"/>
      </rPr>
      <t xml:space="preserve"> (US$)</t>
    </r>
  </si>
  <si>
    <t>TOTAL AMOUNT PER AGENCY (US$)</t>
  </si>
  <si>
    <t>TOTAL AMOUNT UN-REDD PROGRAMME (US$)</t>
  </si>
  <si>
    <t>Amount approved by region, LAC (US$)</t>
  </si>
  <si>
    <t>Amount approved by region, Asia Pacific (US$)</t>
  </si>
  <si>
    <t>Amount approved by region, Africa (US$)</t>
  </si>
  <si>
    <t>4. Stakeholder Engagement</t>
  </si>
  <si>
    <t>FAO: Actividades de fortalecimiento de las capacidades nacionales de monitoreo de bosques con el apoyo de FAO.</t>
  </si>
  <si>
    <r>
      <t xml:space="preserve">UNDP: Provide technical advice and backstopping through the involvement of the inter-agency safeguards group (or the SEPC sub-set) and participate with an advisory role through the implementation of the TS.  </t>
    </r>
    <r>
      <rPr>
        <u/>
        <sz val="11"/>
        <rFont val="Calibri"/>
        <family val="2"/>
        <scheme val="minor"/>
      </rPr>
      <t>(No financial support this year).</t>
    </r>
  </si>
  <si>
    <t>UNDP: Implementing Bangladesh’s REDD+ Readiness Roadmap – Addressing Corruption Risks and Capacity Building on Social Impacts.</t>
  </si>
  <si>
    <t>FAO: Developing REDD+ Readiness in Bhutan – Monitoring and MRV for REDD+.</t>
  </si>
  <si>
    <t>UNDP: Developing REDD+ Readiness in Bhutan – Developing Options for Benefit Distribution and Addressing Corruption Risks.</t>
  </si>
  <si>
    <t>FAO: Support to the development of Mongolia's Action Plan for their National Forest Monitoring System for REDD+; Support to the development of Mongolia's Forest Satellite Monitoring System; Support to the re-design of Mongolia's National Forest Inventory methodology.</t>
  </si>
  <si>
    <t>UNDP: Governance and Social Safeguards: Institutional Capacity Development of the Forestry Agency; and Identification of Potential Options for Equitable and Transparent Benefit Distribution.</t>
  </si>
  <si>
    <t>FAO: Development of a capacity-building programme for the provision of information on safeguards at local level.</t>
  </si>
  <si>
    <t>UNDP: Developing REDD-plus Readiness in the Philippines – Developing Options for Benefit Distribution and Addressing Corruption Risks.</t>
  </si>
  <si>
    <t>SNA/GLOBAL PROGRAMME WORK AREAS</t>
  </si>
  <si>
    <t>BUDGET (US$)</t>
  </si>
  <si>
    <t>Pakistan</t>
  </si>
  <si>
    <r>
      <t xml:space="preserve">Number of countries </t>
    </r>
    <r>
      <rPr>
        <u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National Progr.:</t>
    </r>
  </si>
  <si>
    <r>
      <t xml:space="preserve">Number of countries </t>
    </r>
    <r>
      <rPr>
        <u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National Progr.: </t>
    </r>
  </si>
  <si>
    <t>Summary</t>
  </si>
  <si>
    <t>Myanmar</t>
  </si>
  <si>
    <t xml:space="preserve">UNDP: Support for effective stakeholder participation in REDD+ processes. </t>
  </si>
  <si>
    <t>UNDP:  No financial support, but  advisory support for the development of the national REDD+ readiness roadmap.</t>
  </si>
  <si>
    <t>Related financial support also from Norway, as well as from DFID/Sida fro the Pye Pin Programme.</t>
  </si>
  <si>
    <t>FAO: 1) Support to National REDD+ Readiness Roadmap, including proposals for Roadmap implementation and 2) Support to capacity development for MRV Action Plan implementation .</t>
  </si>
  <si>
    <t>FAO has suggested a 2 year implementation instead of 1 year in message to Pakistan.</t>
  </si>
  <si>
    <t>GLOBAL PROGRAMME WORK AREAS</t>
  </si>
  <si>
    <t>Ecuador</t>
  </si>
  <si>
    <t xml:space="preserve"> UNDP: Entering initial phase of PGA</t>
  </si>
  <si>
    <t>RTA - Pierre-Yves Guedez
CO - Gabriel Jaramillo
UNDP STS - Tina Hageberg</t>
    <phoneticPr fontId="12" type="noConversion"/>
  </si>
  <si>
    <t>Indonesia</t>
  </si>
  <si>
    <t xml:space="preserve">FAO: </t>
  </si>
  <si>
    <t>RTA - Tim Boyle
CO - Budhi Sayoko
UNDP STS - Tina Hageberg</t>
  </si>
  <si>
    <t>Nepal</t>
  </si>
  <si>
    <r>
      <t>UNDP: Developing REDD+ Readiness in Nepal – Developing Options for Addressing Corruption Risks, Including Cross-border Law Enforcement for Forest Products</t>
    </r>
    <r>
      <rPr>
        <sz val="11"/>
        <rFont val="Calibri"/>
        <family val="2"/>
      </rPr>
      <t xml:space="preserve"> (50K)
- Plus BDS - Details being formulated (30K)</t>
    </r>
  </si>
  <si>
    <t>RTA - Tim Boyle
CO - Vijaya Singh
UNDP STS - Estelle Fach
UNDP STS - Leo Peskett</t>
  </si>
  <si>
    <t>Nigeria</t>
  </si>
  <si>
    <t>UNDP: Continuing initial stage of PGA</t>
  </si>
  <si>
    <t>RTA - Josep Gari
CO - Muyiwa Odele
UNDP STS - Tina Hageberg</t>
    <phoneticPr fontId="12" type="noConversion"/>
  </si>
  <si>
    <t>Paraguay</t>
  </si>
  <si>
    <t>FAO: Puesta en marcha de un sistema nacional de monitoreo forestal en Paraguay</t>
  </si>
  <si>
    <t>FAO-PY: Jorge Meza, FAO-HQ: Catherine Bodart, Inge Jonckheere, Danilo Mollicone</t>
  </si>
  <si>
    <t>Peru</t>
  </si>
  <si>
    <t>UNDP: Fortalecimiento de capacidades de los pueblos indígenas para su participación informada en el diseño e implementación del mecanismo REDD+ en el Perú</t>
  </si>
  <si>
    <t>3. TEAM
4. SE
5. MB</t>
  </si>
  <si>
    <t>RTA - Pierre-Yves Guedez
CO - James Leslie
UNDP STS - Estelle Fach, Leo Peskett, Nina Kantcheva</t>
    <phoneticPr fontId="1" type="noConversion"/>
  </si>
  <si>
    <t>Sri Lanka</t>
  </si>
  <si>
    <t>1. Output 8.2: National Programmes coordinated to ensure the effective delivery of the Programme     2. Monitoring and MRV</t>
  </si>
  <si>
    <t>1: 01/02/2012 and 2: 15/5/2012</t>
  </si>
  <si>
    <t>1: 01/02/2012 and 2: 01/06/2012</t>
  </si>
  <si>
    <t>FAO: Matieu Henry (consulted with UNDP and UNEP). Draft shared for comments/no-objection.</t>
  </si>
  <si>
    <t>Vietnam</t>
  </si>
  <si>
    <t>UNDP: Entering initial phase of PGA</t>
  </si>
  <si>
    <t>RTA - Tim Boyle
CO - Pham Ngoc Lan
UNDP STS - Tina Hageberg</t>
  </si>
  <si>
    <t>Summary of approved targeted support requests before the internal process was established (recording period 1 Jan- March 2012).  (The process was approved at PB8, March 2012).</t>
  </si>
  <si>
    <t>UNEP:  In-kind technical support to the consultations process in view of t the development of the Roadmap.</t>
  </si>
  <si>
    <t>TARGETED SUPPORT  PRIOR TO INTERNAL PROCESS ESTABLISHED, January-March 2012</t>
  </si>
  <si>
    <t>Phillippines</t>
  </si>
  <si>
    <t>PNG and Solomon Islands*</t>
  </si>
  <si>
    <t>Viet Nam</t>
  </si>
  <si>
    <t>Total amount</t>
  </si>
  <si>
    <t>Countries</t>
  </si>
  <si>
    <t>All countries supported since January 2012</t>
  </si>
  <si>
    <t>Colombia</t>
  </si>
  <si>
    <t>South Sudan</t>
  </si>
  <si>
    <t>(In addition, support to Zambia but amount not yet decided)</t>
  </si>
  <si>
    <t>UNDP: Facilitating stakeholder involvement for updating the country's REDD+ readiness preparation proposal</t>
  </si>
  <si>
    <t>UNDP: Support to enhance stakeholder engagement in forest governance and REDD+ in response to specific technical and capacity needs identified by the country to strengthen national REDD+ readiness.</t>
  </si>
  <si>
    <t>RTA - Tim Boyle
CO - Grace Tena
UNDP STS - Estelle Fach</t>
    <phoneticPr fontId="1" type="noConversion"/>
  </si>
  <si>
    <t>Ghana</t>
  </si>
  <si>
    <r>
      <t xml:space="preserve">AMOUNT APPROVED BY EACH AGENCY INVOLVED </t>
    </r>
    <r>
      <rPr>
        <sz val="9"/>
        <color rgb="FF00B050"/>
        <rFont val="Calibri"/>
        <family val="2"/>
        <scheme val="minor"/>
      </rPr>
      <t>including indirect support costs</t>
    </r>
    <r>
      <rPr>
        <sz val="9"/>
        <color theme="1"/>
        <rFont val="Calibri"/>
        <family val="2"/>
        <scheme val="minor"/>
      </rPr>
      <t xml:space="preserve">  (US$)</t>
    </r>
  </si>
  <si>
    <r>
      <t xml:space="preserve">TOTAL AMOUNT
TARGETED SUPPORT </t>
    </r>
    <r>
      <rPr>
        <u/>
        <sz val="9"/>
        <color theme="1"/>
        <rFont val="Calibri"/>
        <family val="2"/>
        <scheme val="minor"/>
      </rPr>
      <t>APPROVED</t>
    </r>
    <r>
      <rPr>
        <sz val="9"/>
        <color theme="1"/>
        <rFont val="Calibri"/>
        <family val="2"/>
        <scheme val="minor"/>
      </rPr>
      <t xml:space="preserve"> (excl. indirect support costs) (US$)</t>
    </r>
  </si>
  <si>
    <t>AMOUNT APPROVED BY EACH AGENCY INVOLVED (excl. indirect support costs) (US$)</t>
  </si>
  <si>
    <t>TARGETED SUPPORT - OFFICIAL REQUESTS AND REPLIES FROM MARCH 2012</t>
  </si>
  <si>
    <t xml:space="preserve">FAO: i) Raise the awareness of relevant stakeholders on the common technical areas between REDD+ and FLEGT and encourage their participation in the coordination between the processes; and ii) facilitate regular information sharing between REDD+ and FLEGT processes and stakeholders in the context of cross-sectorial coordination. </t>
  </si>
  <si>
    <t xml:space="preserve"> + Support through TCP project.</t>
  </si>
  <si>
    <r>
      <t xml:space="preserve">Zambia  </t>
    </r>
    <r>
      <rPr>
        <sz val="11"/>
        <color rgb="FFFF0000"/>
        <rFont val="Calibri"/>
        <family val="2"/>
        <scheme val="minor"/>
      </rPr>
      <t>(not included in above statistics yet;  pending outcome of discussion)</t>
    </r>
  </si>
  <si>
    <t>(Figures excl. indirect support costs)</t>
  </si>
  <si>
    <t>ii) The table includes official requests and replies. Targeted support under discussion for which official requests have not been submitted are listed in the separate pipeline table.</t>
  </si>
  <si>
    <t>Amount approved (US$)</t>
  </si>
  <si>
    <t>Max, Indonesia</t>
  </si>
  <si>
    <t>Blue font equals requests prior to established procedures, i.e. Jan-March 2012</t>
  </si>
  <si>
    <t>Amount per region</t>
  </si>
  <si>
    <t>Sorting code</t>
  </si>
  <si>
    <t xml:space="preserve">i) Activities under the SNA/Global Programme classified as direct and targeted support. </t>
  </si>
  <si>
    <t xml:space="preserve">TARGETED SUPPORT APPROVED SINCE JANUARY 2012 </t>
  </si>
  <si>
    <t>i) Activities under the SNA/Global Programme classified as direct and targeted support. Procedure for requesting targeted support established.</t>
  </si>
  <si>
    <t>ii) The table includes official requests and replies (+ some approved amounts* during Jan-March 2012, prior to established process). Targeted support under discussion for which official requests have not been submitted are listed in a separate table.</t>
  </si>
  <si>
    <t xml:space="preserve">* See excel sheet "From March 2012" </t>
  </si>
  <si>
    <t>(Figures excl. 7% in indirect support costs)</t>
  </si>
  <si>
    <t>Summary (figures excl. 7% in indirect support costs)</t>
  </si>
  <si>
    <t>All countries supported since January 2012; amount and number of countries per region</t>
  </si>
  <si>
    <t>?</t>
  </si>
  <si>
    <t>18/10/2012 (top-up to be agreed in July 2013, no formal request and reply as the extra funding was indicated in original reply)</t>
  </si>
  <si>
    <r>
      <t>Amount approved (US$)</t>
    </r>
    <r>
      <rPr>
        <sz val="11"/>
        <color theme="1"/>
        <rFont val="Calibri"/>
        <family val="2"/>
        <scheme val="minor"/>
      </rPr>
      <t xml:space="preserve"> (excl. indirect support costs)</t>
    </r>
  </si>
  <si>
    <t>Average amount /country</t>
  </si>
  <si>
    <t xml:space="preserve">Average US$/request </t>
  </si>
  <si>
    <t xml:space="preserve">(PNG and Solomon considered as one) </t>
  </si>
  <si>
    <r>
      <t>AMOUNT APPROVED BY EACH AGENCY INVOLVED,</t>
    </r>
    <r>
      <rPr>
        <u/>
        <sz val="9"/>
        <color theme="1"/>
        <rFont val="Calibri"/>
        <family val="2"/>
        <scheme val="minor"/>
      </rPr>
      <t xml:space="preserve"> INCL. </t>
    </r>
    <r>
      <rPr>
        <sz val="9"/>
        <color theme="1"/>
        <rFont val="Calibri"/>
        <family val="2"/>
        <scheme val="minor"/>
      </rPr>
      <t>INDIRECT SUPPORT COSTS  (US$)</t>
    </r>
  </si>
  <si>
    <t xml:space="preserve">FAO 1: Development of the MRV Action Plan (US$ 37,500).  FAO 2: Support for national REDD+ readiness (US$ 115, 000). </t>
  </si>
  <si>
    <t>FAO: Gap analysis of the forest related legal framework relevant to REDD+ and provide assistance for drafting REDD+ provisions to clarify and regulate major REDD+ legal issues prioritized by the Government, focusing on land and carbon tenure issues. (The initial amount is US$ 40 000 - phase I of the work plan).</t>
  </si>
  <si>
    <t>FAO: In-kind technical support to the consultation process related to MRV and NFMS. (About  12,200 US$ - not mentioned in reply).</t>
  </si>
  <si>
    <t>FAO for the three agencies: 1. Support the REDD+ preparation proposal (US$ 4,000).                                             FAO: 2. Development of the MRV action plan (US$ 9,900)</t>
  </si>
  <si>
    <t>TOTAL AMOUNT TARGETED SUPPORT REQUESTED (US$)</t>
  </si>
  <si>
    <t xml:space="preserve">Cote d'Ivoire </t>
  </si>
  <si>
    <t>Sudan (The Rep of the Sudan)</t>
  </si>
  <si>
    <t xml:space="preserve">FAO </t>
  </si>
  <si>
    <t xml:space="preserve">24 December 2012 and 3 January 2013 </t>
  </si>
  <si>
    <t>UNEP:  Support of capacity building on technical aspects of REDD+, conducting an initial REDD+ needs assessment and supporting the drafting of a roadmap for work to be undertaken in preparing for REDD+.</t>
  </si>
  <si>
    <t xml:space="preserve">Sudan </t>
  </si>
  <si>
    <t>Sudan</t>
  </si>
  <si>
    <t>Cameroon</t>
  </si>
  <si>
    <t>Guatemala</t>
  </si>
  <si>
    <t xml:space="preserve"> UNDP:</t>
  </si>
  <si>
    <t>FAO: Support to capacity building on legal aspects of REDD+ through an assessment of the existing legislation on tenure and property rights related to environmental goods and services. Proposed activities: Support to the Legal Department of the Ministry of Environment on legal aspect of climate change and REDD+; Analysis of the exisiting legal framework for environmental and climate change issues with a view to assess the legal instruments to be proposed within the national strategy for deforestation reduction and REDD+; techinical workshops with multiple governmental agencies and the academic community; workshop with broad representation of stakeholders for sharing the results of the work.</t>
  </si>
  <si>
    <t xml:space="preserve">FAO: Support to building national capacity for stakeholder participation in forest governance (FLEGT-REDD+ Interface). Expected outcomes: Awareness raising to relevant stakeholders on the linkages between REDD+ and FLEGT and their participation in the processes are encouraged (FAO target);
Regular information-sharing between REDD+ and FLEGT processes and stakeholders, in the context of cross-sectoral coordination are promoted (FAO target);
</t>
  </si>
  <si>
    <t>The activities financed by TS are part of a larger proposal titled “Building national capacity for stakeholder participation in for forest governance – FLEGT, REDD+ Interface”. The proposal seeks to identify complementary funding to form a holistic approach to the REDD+, FLEGT interface in Cameroon. Details of the project are outlined in the request.</t>
  </si>
  <si>
    <t>AFR, 9 countries</t>
  </si>
  <si>
    <t>Honduras</t>
  </si>
  <si>
    <t>17/08/2012 and 27/08/2013</t>
  </si>
  <si>
    <t>LAC, 9 countries</t>
  </si>
  <si>
    <r>
      <t xml:space="preserve">UNDP: </t>
    </r>
    <r>
      <rPr>
        <u/>
        <sz val="11"/>
        <rFont val="Calibri"/>
        <family val="2"/>
        <scheme val="minor"/>
      </rPr>
      <t>1st approval</t>
    </r>
    <r>
      <rPr>
        <sz val="11"/>
        <rFont val="Calibri"/>
        <family val="2"/>
        <scheme val="minor"/>
      </rPr>
      <t>; Strengthened frameworks for implementing REDD+ polices and measures. 
Strengthen the CCDA to undertake its role in leading Suriname’s REDD+ readiness process.  (Facilitate CCDA's implementation of a project funded by the Guyana Shield Facility, designed to support Suriname’s readiness process) (US</t>
    </r>
    <r>
      <rPr>
        <sz val="11"/>
        <rFont val="Calibri"/>
        <family val="2"/>
      </rPr>
      <t>$</t>
    </r>
    <r>
      <rPr>
        <sz val="11"/>
        <rFont val="Calibri"/>
        <family val="2"/>
        <scheme val="minor"/>
      </rPr>
      <t xml:space="preserve"> 100,00); </t>
    </r>
    <r>
      <rPr>
        <u/>
        <sz val="11"/>
        <rFont val="Calibri"/>
        <family val="2"/>
        <scheme val="minor"/>
      </rPr>
      <t>2nd approval:</t>
    </r>
    <r>
      <rPr>
        <sz val="11"/>
        <rFont val="Calibri"/>
        <family val="2"/>
        <scheme val="minor"/>
      </rPr>
      <t xml:space="preserve"> Support to a review of the institutional arrangements proposed in the R-PP with recommendations towards an interim/formal grievance and redress mechanism, as well as a review of the R-PP project document regarding  Inter-American Court of Human Rights "Saramaka Judgement" (US$ 65,000)</t>
    </r>
  </si>
  <si>
    <t>Africa</t>
  </si>
  <si>
    <t>Latin America and  Carribean</t>
  </si>
  <si>
    <t>Asia and Pacific</t>
  </si>
  <si>
    <t>Total amount officially requested (US$)</t>
  </si>
  <si>
    <r>
      <t>Total amount officially requested (US</t>
    </r>
    <r>
      <rPr>
        <sz val="11"/>
        <color theme="1"/>
        <rFont val="Calibri"/>
        <family val="2"/>
      </rPr>
      <t>$</t>
    </r>
    <r>
      <rPr>
        <sz val="11"/>
        <color theme="1"/>
        <rFont val="Calibri"/>
        <family val="2"/>
        <scheme val="minor"/>
      </rPr>
      <t>)</t>
    </r>
  </si>
  <si>
    <t>2. Governance and 4. SE</t>
  </si>
  <si>
    <r>
      <t xml:space="preserve">27/08/2012 </t>
    </r>
    <r>
      <rPr>
        <sz val="11"/>
        <color theme="1"/>
        <rFont val="Calibri"/>
        <family val="2"/>
        <scheme val="minor"/>
      </rPr>
      <t>and 10/09/2013</t>
    </r>
  </si>
  <si>
    <r>
      <t>UNEP:  Support to the incorporation of environmental and social safeguards for REDD+ Programme following a process of strategic environmental and social assessments and meet the standards set out in the “Social and Environmental Principles and Criteria. (A request for assistance for the RPP/NP preparation phase was received on28 Aug. 2013. UNEP will provide the financial support (US</t>
    </r>
    <r>
      <rPr>
        <sz val="11"/>
        <rFont val="Calibri"/>
        <family val="2"/>
      </rPr>
      <t>$</t>
    </r>
    <r>
      <rPr>
        <sz val="11"/>
        <rFont val="Calibri"/>
        <family val="2"/>
        <scheme val="minor"/>
      </rPr>
      <t xml:space="preserve"> 25,000). It was agreed that it falls under backstopping and not the specific targeted support mechanism. (See SNA-GPWG minutes of 10 Sept). The Secretariat  sent a response on 13 Sept. 2013.</t>
    </r>
  </si>
  <si>
    <t>26/07/2012 and 18/10/2013</t>
  </si>
  <si>
    <t>UNEP:  First request/approval: Workshop and High-level Panel on Green Economy Investments in Forests.</t>
  </si>
  <si>
    <t>(Top up amounts not separately counted)</t>
  </si>
  <si>
    <t>22/08/2013 and 17/10/2013  (Letter forwarded by UNDP/EH to Secr. on 17/10/2013) (2/10/2013 letter from SERNA/Gvnt to UNDP national office)</t>
  </si>
  <si>
    <r>
      <t xml:space="preserve">18/09/2013 and </t>
    </r>
    <r>
      <rPr>
        <sz val="11"/>
        <color rgb="FFFF0000"/>
        <rFont val="Calibri"/>
        <family val="2"/>
        <scheme val="minor"/>
      </rPr>
      <t>xxxx</t>
    </r>
  </si>
  <si>
    <t>4. SE</t>
  </si>
  <si>
    <t>UNDP: First request/approval: Anti-corruption, Carbon Rights and Benefit-Sharing in Kenya (US$ 80,000). Second request/approval: Continue the development of approaches to the governance of REDD+ in Kenya (US$ 250,000)</t>
  </si>
  <si>
    <r>
      <t xml:space="preserve">29/08/2012 </t>
    </r>
    <r>
      <rPr>
        <sz val="11"/>
        <color theme="1"/>
        <rFont val="Calibri"/>
        <family val="2"/>
        <scheme val="minor"/>
      </rPr>
      <t>and 08/11/2013</t>
    </r>
  </si>
  <si>
    <t>Cambodia</t>
  </si>
  <si>
    <r>
      <rPr>
        <sz val="11"/>
        <color theme="1"/>
        <rFont val="Calibri"/>
        <family val="2"/>
      </rPr>
      <t>UNDP:  Supplementary support to Cambodia’s UN-REDD National Programme to support the strengthening of the Community Networks of Forest, Protected Area and Fishery to participate fully and effectively in the REDD + efforts</t>
    </r>
    <r>
      <rPr>
        <sz val="11"/>
        <color rgb="FFFF0000"/>
        <rFont val="Calibri"/>
        <family val="2"/>
      </rPr>
      <t xml:space="preserve">. </t>
    </r>
  </si>
  <si>
    <t>FAO: Safeguards information systems. There is need of further discussion at a country level and management level before sending a response. See minutes from NPWG call 13 July 2012. Amount TBD. (Discussed in Safeguards Group Oct. 2013; details following  national discussion to come)</t>
  </si>
  <si>
    <t>2. SE</t>
  </si>
  <si>
    <t xml:space="preserve">5 and 6. </t>
  </si>
  <si>
    <r>
      <t>UNDP (second request, US</t>
    </r>
    <r>
      <rPr>
        <sz val="11"/>
        <color theme="1"/>
        <rFont val="Calibri"/>
        <family val="2"/>
      </rPr>
      <t>$</t>
    </r>
    <r>
      <rPr>
        <sz val="11"/>
        <color theme="1"/>
        <rFont val="Calibri"/>
        <family val="2"/>
        <scheme val="minor"/>
      </rPr>
      <t>45,000): Support to 1) an analysis of the existing grievance mechanisms in Honduras and how likely they are to be used in REDD+, along with recommendations of temporary complaints and tradeoff mechanisms for implementing the R-PP; and 2) the organization of training workshops in order to build the required human resources for developing a grievance mechanism.</t>
    </r>
  </si>
  <si>
    <t xml:space="preserve">FAO (first request, US$25,000): Support to prepare the legal framework necessary for the implementation of REDD+ and other trade-off mechanisms for ecosystem services </t>
  </si>
  <si>
    <t>FAO (first reuqets, US$195,000):  i) Official launch of the implementation of the REDD+ mechanism and institutional arrangements; ii) Training of stakeholders involved in the REDD+ process; iii) evaluation of coverage and loss of forests; and iv) Development of a National Forest Monitoring System.</t>
  </si>
  <si>
    <t>UNDP (first request, US$40,000):  Stakeholder engagement activitie, e.g. rising awareness of REDD+ among stakeholders.  (Second  request, US$60,000):  Stakeholder engagement communication plan in place in alignment with FPIC; and the REDD+/FLEGT and other national REDD+ efforts coordinated with involvement of all relevant stakeholders</t>
  </si>
  <si>
    <t>14/09/2012 and 30/10/2013</t>
  </si>
  <si>
    <r>
      <t>20/11/2012 and</t>
    </r>
    <r>
      <rPr>
        <sz val="11"/>
        <color rgb="FFFF0000"/>
        <rFont val="Calibri"/>
        <family val="2"/>
        <scheme val="minor"/>
      </rPr>
      <t xml:space="preserve"> xxxxx</t>
    </r>
  </si>
  <si>
    <t>Min, Cambodia</t>
  </si>
  <si>
    <t>AP, 12 countries</t>
  </si>
  <si>
    <t>2 and 5</t>
  </si>
  <si>
    <t xml:space="preserve">2. Governance
</t>
  </si>
  <si>
    <t>2.
4. SE
5. MB</t>
  </si>
  <si>
    <t>01/03/2012,  (second not requested) and 23/05/2013</t>
  </si>
  <si>
    <t>04/04/2012, 28/02/2013 and 06/06/2013</t>
  </si>
  <si>
    <t xml:space="preserve">UNDP: Entering implementation phase of PGA (inital amount: US$ 325,000 excl. indirect support costs; US$ 347,750 incl.); Transfer in Feb 2013 (US$  46,729 exl. indirect support costs) (not requested or channeled through the interagency group); Top up amount (US$ 150,000 excl. ind. support costs; US$ 160,500 incl. ind. support cost) in June 2013;   Top up amount to support: 1: The 2012 Indonesian Forest, Land and REDD+ Governance Index (PGA) report is produced and launched formally;  2: PGA results are disseminated and utilized, and  3: Results oriented project management functions effectively and efficiently.
</t>
  </si>
  <si>
    <r>
      <t xml:space="preserve">Number of countries </t>
    </r>
    <r>
      <rPr>
        <u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National Programme (NP)</t>
    </r>
  </si>
  <si>
    <r>
      <t xml:space="preserve">Number of countries </t>
    </r>
    <r>
      <rPr>
        <u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NP</t>
    </r>
  </si>
  <si>
    <r>
      <t xml:space="preserve">Amount approved to countries </t>
    </r>
    <r>
      <rPr>
        <u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NP (US$)</t>
    </r>
  </si>
  <si>
    <r>
      <t xml:space="preserve">Amount approved to countries </t>
    </r>
    <r>
      <rPr>
        <u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NP (US$)</t>
    </r>
  </si>
  <si>
    <t>Top up amount approved (included in above figures)</t>
  </si>
  <si>
    <t>NP/</t>
  </si>
  <si>
    <t>5 and 6</t>
  </si>
  <si>
    <t xml:space="preserve"> 5.MB.</t>
  </si>
  <si>
    <t>01/03/2012,  (second not formally requested) and 23/05/2013</t>
  </si>
  <si>
    <t>511,729</t>
  </si>
  <si>
    <t>4. SE and 5.MB</t>
  </si>
  <si>
    <t>UNDP: Development and implementation of a safeguard information system integrating the UN-REDD SEPC into the REDD+ strategy.   Note: US$ 40,000 in original amount and US$ 70,000  in top up amount.</t>
  </si>
  <si>
    <t>2. Governance and 5</t>
  </si>
  <si>
    <t xml:space="preserve">Bangladesh, Bhutan, Cameroon, Costa Rica, DRC, Ecuador, Ghana, Honduras, Indonesia, Kenya, Mongolia, Nepal, Nigeria, Peru, the Philippines, South Sudan, Suriname and Viet Nam </t>
  </si>
  <si>
    <t>Outcome 1: REDD+ countries have systems and capacities to develop and implement MRV and monitoring systems</t>
  </si>
  <si>
    <t xml:space="preserve">Outcome 2: Credible, inclusive national governance systems are developed for REDD+ implementation </t>
  </si>
  <si>
    <t>Outcome 4: Indigenous Peoples, local communities, CSOs and other stakeholders participate effectively in national and international REDD+ decision making, strategy development and implementation</t>
  </si>
  <si>
    <t>Outcome 5: Multiple benefits of forests are promoted and realized in REDD+ strategies and actions</t>
  </si>
  <si>
    <t>Outcome 6: Green economy transformation processes catalyzed as a result of REDD+ Strategies and investments</t>
  </si>
  <si>
    <t>Outcome 1: MRV &amp; Monitoring</t>
  </si>
  <si>
    <t>Outcome 2: Nat. REDD+ Gov.</t>
  </si>
  <si>
    <t>Outcome 4: Stakeholder Engagement</t>
  </si>
  <si>
    <t>Outcome 5: Multiple Benefits</t>
  </si>
  <si>
    <t>Outcome 6: REDD+ Catalysation of green economy</t>
  </si>
  <si>
    <t>Outcome</t>
  </si>
  <si>
    <t>Outcome, short</t>
  </si>
  <si>
    <t>No. of countries supported</t>
  </si>
  <si>
    <t>UNEP: Development and implementation of a safeguard information system integrating the UN-REDD SEPC into the REDD+ strategy in Costa Rica.  Note: US$ 46,500 in original amount and US$ 68,500 in top up amount.</t>
  </si>
  <si>
    <t xml:space="preserve">Indonesia - US$ 196,729 excl. indirect support costs; Suriname - US$ 65,000 excl. indirect support costs; Costa Rica - US$ 138,500 (UNDP: 70,000: UNEP: 68,500); Kenya- US$ 250,000 excl. indirect support costs; </t>
  </si>
  <si>
    <t xml:space="preserve"> Non NP countries</t>
  </si>
  <si>
    <t>NP countries</t>
  </si>
  <si>
    <t xml:space="preserve"> 2. Governance</t>
  </si>
  <si>
    <t>Argentina, Bangladesh, Bhutan, Côte d'Ivoire, Mongolia, Myanmar, Pakistan, Paraguay, Papua New Guinea, Solomon Islands and Sri Lanka</t>
  </si>
  <si>
    <t>Argentina, Bhutan, Costa Rica,  Kenya, Myanmar, Peru, the Philippines and Sudan</t>
  </si>
  <si>
    <t>Cambodia, Colombia,  Côte d'Ivoire, Honduras, Myanmar, Peru and Suriname</t>
  </si>
  <si>
    <t>Argentina, Kenya and Sudan</t>
  </si>
  <si>
    <t>20/11/2012 and 5/12/2013</t>
  </si>
  <si>
    <t>18/09/2013 and and 5/12/2013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</si>
</sst>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  <scheme val="minor"/>
    </font>
    <font>
      <sz val="9"/>
      <color rgb="FF00B05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Gisha"/>
      <family val="2"/>
    </font>
    <font>
      <i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theme="8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7" fillId="0" borderId="0"/>
    <xf numFmtId="0" fontId="17" fillId="0" borderId="0"/>
  </cellStyleXfs>
  <cellXfs count="575">
    <xf numFmtId="0" fontId="0" fillId="0" borderId="0" xfId="0"/>
    <xf numFmtId="4" fontId="1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3" fillId="0" borderId="0" xfId="0" applyFont="1"/>
    <xf numFmtId="0" fontId="0" fillId="0" borderId="0" xfId="0"/>
    <xf numFmtId="0" fontId="6" fillId="5" borderId="1" xfId="0" applyFont="1" applyFill="1" applyBorder="1" applyAlignment="1">
      <alignment horizontal="left" vertical="top" wrapText="1"/>
    </xf>
    <xf numFmtId="0" fontId="3" fillId="0" borderId="0" xfId="0" applyFont="1" applyFill="1"/>
    <xf numFmtId="0" fontId="6" fillId="5" borderId="1" xfId="1" applyFont="1" applyFill="1" applyBorder="1" applyAlignment="1">
      <alignment horizontal="left" vertical="top" wrapText="1"/>
    </xf>
    <xf numFmtId="0" fontId="6" fillId="5" borderId="2" xfId="1" applyFont="1" applyFill="1" applyBorder="1" applyAlignment="1">
      <alignment horizontal="left" vertical="top" wrapText="1"/>
    </xf>
    <xf numFmtId="0" fontId="7" fillId="5" borderId="1" xfId="1" applyFont="1" applyFill="1" applyBorder="1" applyAlignment="1">
      <alignment horizontal="left" vertical="top" wrapText="1"/>
    </xf>
    <xf numFmtId="3" fontId="7" fillId="5" borderId="1" xfId="0" applyNumberFormat="1" applyFont="1" applyFill="1" applyBorder="1" applyAlignment="1">
      <alignment horizontal="right" vertical="center" wrapText="1" inden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top" wrapText="1"/>
    </xf>
    <xf numFmtId="0" fontId="6" fillId="4" borderId="12" xfId="1" applyFont="1" applyFill="1" applyBorder="1" applyAlignment="1">
      <alignment horizontal="left" vertical="top" wrapText="1"/>
    </xf>
    <xf numFmtId="0" fontId="7" fillId="5" borderId="13" xfId="1" applyFont="1" applyFill="1" applyBorder="1" applyAlignment="1">
      <alignment vertical="top" wrapText="1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top" wrapText="1"/>
    </xf>
    <xf numFmtId="3" fontId="7" fillId="6" borderId="14" xfId="0" applyNumberFormat="1" applyFont="1" applyFill="1" applyBorder="1" applyAlignment="1">
      <alignment horizontal="right" vertical="center" wrapText="1" indent="1"/>
    </xf>
    <xf numFmtId="3" fontId="7" fillId="6" borderId="19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7" fillId="4" borderId="12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0" fillId="4" borderId="11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top" wrapText="1"/>
    </xf>
    <xf numFmtId="0" fontId="6" fillId="4" borderId="8" xfId="1" applyFont="1" applyFill="1" applyBorder="1" applyAlignment="1">
      <alignment horizontal="left" vertical="top" wrapText="1"/>
    </xf>
    <xf numFmtId="164" fontId="6" fillId="6" borderId="19" xfId="1" applyNumberFormat="1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/>
    </xf>
    <xf numFmtId="0" fontId="3" fillId="0" borderId="0" xfId="0" applyFont="1" applyAlignment="1">
      <alignment vertical="top"/>
    </xf>
    <xf numFmtId="0" fontId="0" fillId="0" borderId="14" xfId="0" applyFont="1" applyFill="1" applyBorder="1" applyAlignment="1">
      <alignment horizontal="center" vertical="center" wrapText="1"/>
    </xf>
    <xf numFmtId="4" fontId="6" fillId="4" borderId="11" xfId="1" applyNumberFormat="1" applyFont="1" applyFill="1" applyBorder="1" applyAlignment="1">
      <alignment horizontal="right" vertical="center" wrapText="1" indent="1"/>
    </xf>
    <xf numFmtId="4" fontId="2" fillId="0" borderId="0" xfId="0" applyNumberFormat="1" applyFont="1" applyBorder="1" applyAlignment="1">
      <alignment horizontal="left" wrapText="1"/>
    </xf>
    <xf numFmtId="3" fontId="7" fillId="6" borderId="22" xfId="0" applyNumberFormat="1" applyFont="1" applyFill="1" applyBorder="1" applyAlignment="1">
      <alignment horizontal="right" vertical="center" wrapText="1"/>
    </xf>
    <xf numFmtId="0" fontId="4" fillId="0" borderId="0" xfId="0" applyFont="1"/>
    <xf numFmtId="3" fontId="6" fillId="4" borderId="7" xfId="0" applyNumberFormat="1" applyFont="1" applyFill="1" applyBorder="1" applyAlignment="1">
      <alignment horizontal="right" vertical="center" wrapText="1"/>
    </xf>
    <xf numFmtId="3" fontId="6" fillId="6" borderId="14" xfId="1" applyNumberFormat="1" applyFont="1" applyFill="1" applyBorder="1" applyAlignment="1">
      <alignment horizontal="right" vertical="center" wrapText="1"/>
    </xf>
    <xf numFmtId="3" fontId="6" fillId="5" borderId="2" xfId="1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3" fontId="7" fillId="6" borderId="14" xfId="0" applyNumberFormat="1" applyFont="1" applyFill="1" applyBorder="1" applyAlignment="1">
      <alignment horizontal="right" vertical="center" wrapText="1"/>
    </xf>
    <xf numFmtId="3" fontId="6" fillId="4" borderId="11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11" fillId="2" borderId="14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3" fillId="7" borderId="31" xfId="0" applyFont="1" applyFill="1" applyBorder="1" applyAlignment="1">
      <alignment horizontal="center" vertical="center"/>
    </xf>
    <xf numFmtId="3" fontId="3" fillId="7" borderId="32" xfId="0" applyNumberFormat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horizontal="left" vertical="top" wrapText="1"/>
    </xf>
    <xf numFmtId="0" fontId="3" fillId="6" borderId="35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right" vertical="center" wrapText="1" indent="1"/>
    </xf>
    <xf numFmtId="3" fontId="0" fillId="0" borderId="18" xfId="0" applyNumberFormat="1" applyFill="1" applyBorder="1" applyAlignment="1">
      <alignment horizontal="right" vertical="center" wrapText="1" indent="1"/>
    </xf>
    <xf numFmtId="0" fontId="0" fillId="3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vertical="top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3" fontId="18" fillId="7" borderId="31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" fontId="6" fillId="4" borderId="5" xfId="1" applyNumberFormat="1" applyFont="1" applyFill="1" applyBorder="1" applyAlignment="1">
      <alignment horizontal="right" vertical="center" wrapText="1"/>
    </xf>
    <xf numFmtId="0" fontId="6" fillId="4" borderId="42" xfId="1" applyFont="1" applyFill="1" applyBorder="1" applyAlignment="1">
      <alignment horizontal="left" vertical="top" wrapText="1"/>
    </xf>
    <xf numFmtId="0" fontId="6" fillId="6" borderId="14" xfId="1" applyFont="1" applyFill="1" applyBorder="1" applyAlignment="1">
      <alignment horizontal="left" vertical="top" wrapText="1"/>
    </xf>
    <xf numFmtId="4" fontId="6" fillId="4" borderId="12" xfId="1" applyNumberFormat="1" applyFont="1" applyFill="1" applyBorder="1" applyAlignment="1">
      <alignment horizontal="left" vertical="top" wrapText="1"/>
    </xf>
    <xf numFmtId="0" fontId="0" fillId="3" borderId="4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top" wrapText="1"/>
    </xf>
    <xf numFmtId="0" fontId="0" fillId="3" borderId="4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 wrapText="1"/>
    </xf>
    <xf numFmtId="0" fontId="0" fillId="3" borderId="41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left" vertical="top" wrapText="1"/>
    </xf>
    <xf numFmtId="0" fontId="0" fillId="6" borderId="14" xfId="0" applyFill="1" applyBorder="1" applyAlignment="1">
      <alignment horizontal="left" vertical="top" wrapText="1"/>
    </xf>
    <xf numFmtId="0" fontId="0" fillId="0" borderId="0" xfId="0" applyBorder="1"/>
    <xf numFmtId="14" fontId="0" fillId="0" borderId="5" xfId="0" applyNumberForma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top" wrapText="1"/>
    </xf>
    <xf numFmtId="3" fontId="7" fillId="6" borderId="19" xfId="0" applyNumberFormat="1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horizontal="left" vertical="top" wrapText="1"/>
    </xf>
    <xf numFmtId="0" fontId="0" fillId="4" borderId="40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7" fillId="5" borderId="22" xfId="1" applyFont="1" applyFill="1" applyBorder="1" applyAlignment="1">
      <alignment vertical="top" wrapText="1"/>
    </xf>
    <xf numFmtId="3" fontId="0" fillId="4" borderId="20" xfId="0" applyNumberFormat="1" applyFont="1" applyFill="1" applyBorder="1" applyAlignment="1">
      <alignment horizontal="left" vertical="center" wrapText="1"/>
    </xf>
    <xf numFmtId="0" fontId="7" fillId="5" borderId="46" xfId="1" applyFont="1" applyFill="1" applyBorder="1" applyAlignment="1">
      <alignment vertical="top" wrapText="1"/>
    </xf>
    <xf numFmtId="0" fontId="0" fillId="4" borderId="20" xfId="0" applyFont="1" applyFill="1" applyBorder="1" applyAlignment="1">
      <alignment vertical="top" wrapText="1"/>
    </xf>
    <xf numFmtId="3" fontId="4" fillId="0" borderId="21" xfId="0" applyNumberFormat="1" applyFont="1" applyBorder="1" applyAlignment="1">
      <alignment horizontal="right" vertical="top" indent="1"/>
    </xf>
    <xf numFmtId="0" fontId="0" fillId="0" borderId="29" xfId="0" applyFont="1" applyBorder="1" applyAlignment="1">
      <alignment horizontal="right" vertical="top" indent="1"/>
    </xf>
    <xf numFmtId="0" fontId="0" fillId="0" borderId="21" xfId="0" applyFont="1" applyBorder="1" applyAlignment="1">
      <alignment horizontal="right" vertical="top" indent="1"/>
    </xf>
    <xf numFmtId="3" fontId="0" fillId="0" borderId="21" xfId="0" applyNumberFormat="1" applyFont="1" applyBorder="1" applyAlignment="1">
      <alignment horizontal="right" vertical="top" indent="1"/>
    </xf>
    <xf numFmtId="3" fontId="6" fillId="4" borderId="11" xfId="1" applyNumberFormat="1" applyFont="1" applyFill="1" applyBorder="1" applyAlignment="1">
      <alignment horizontal="right" vertical="center" wrapText="1" indent="1"/>
    </xf>
    <xf numFmtId="3" fontId="0" fillId="0" borderId="11" xfId="0" applyNumberFormat="1" applyFill="1" applyBorder="1" applyAlignment="1">
      <alignment horizontal="right" vertical="center" wrapText="1" indent="1"/>
    </xf>
    <xf numFmtId="3" fontId="7" fillId="0" borderId="1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right" vertical="center" wrapText="1"/>
    </xf>
    <xf numFmtId="3" fontId="0" fillId="0" borderId="11" xfId="0" applyNumberForma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3" fontId="7" fillId="6" borderId="21" xfId="0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vertical="top" wrapText="1"/>
    </xf>
    <xf numFmtId="164" fontId="6" fillId="4" borderId="47" xfId="1" applyNumberFormat="1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3" fontId="3" fillId="7" borderId="31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0" fillId="6" borderId="37" xfId="0" applyFont="1" applyFill="1" applyBorder="1" applyAlignment="1">
      <alignment horizontal="left" vertical="top" wrapText="1"/>
    </xf>
    <xf numFmtId="3" fontId="6" fillId="4" borderId="7" xfId="1" applyNumberFormat="1" applyFont="1" applyFill="1" applyBorder="1" applyAlignment="1">
      <alignment horizontal="right" vertical="center" wrapText="1"/>
    </xf>
    <xf numFmtId="3" fontId="6" fillId="6" borderId="7" xfId="1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3" borderId="1" xfId="0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0" fontId="23" fillId="8" borderId="0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24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top" wrapText="1"/>
    </xf>
    <xf numFmtId="0" fontId="20" fillId="0" borderId="0" xfId="0" applyFont="1" applyBorder="1"/>
    <xf numFmtId="0" fontId="20" fillId="0" borderId="0" xfId="0" applyFont="1"/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right" vertical="top"/>
    </xf>
    <xf numFmtId="0" fontId="0" fillId="0" borderId="21" xfId="0" applyFont="1" applyBorder="1" applyAlignment="1">
      <alignment horizontal="right" vertical="top"/>
    </xf>
    <xf numFmtId="3" fontId="0" fillId="0" borderId="21" xfId="0" applyNumberFormat="1" applyFont="1" applyBorder="1" applyAlignment="1">
      <alignment horizontal="right" vertical="top"/>
    </xf>
    <xf numFmtId="3" fontId="4" fillId="0" borderId="21" xfId="0" applyNumberFormat="1" applyFont="1" applyBorder="1" applyAlignment="1">
      <alignment horizontal="right" vertical="top"/>
    </xf>
    <xf numFmtId="3" fontId="0" fillId="0" borderId="24" xfId="0" applyNumberFormat="1" applyFont="1" applyBorder="1" applyAlignment="1">
      <alignment horizontal="right" vertical="top"/>
    </xf>
    <xf numFmtId="0" fontId="0" fillId="0" borderId="25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26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  <xf numFmtId="0" fontId="0" fillId="0" borderId="30" xfId="0" applyFont="1" applyBorder="1" applyAlignment="1">
      <alignment horizontal="left" vertical="top"/>
    </xf>
    <xf numFmtId="0" fontId="26" fillId="5" borderId="13" xfId="1" applyFont="1" applyFill="1" applyBorder="1" applyAlignment="1">
      <alignment vertical="top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0" fillId="5" borderId="11" xfId="0" applyFont="1" applyFill="1" applyBorder="1" applyAlignment="1">
      <alignment horizontal="left" vertical="top" wrapText="1"/>
    </xf>
    <xf numFmtId="0" fontId="0" fillId="0" borderId="0" xfId="0" applyFill="1" applyBorder="1"/>
    <xf numFmtId="3" fontId="0" fillId="0" borderId="11" xfId="0" applyNumberFormat="1" applyFill="1" applyBorder="1" applyAlignment="1">
      <alignment horizontal="right" vertical="center" wrapText="1"/>
    </xf>
    <xf numFmtId="3" fontId="0" fillId="0" borderId="5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14" fontId="0" fillId="0" borderId="10" xfId="0" applyNumberFormat="1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 vertical="center" wrapText="1" indent="1"/>
    </xf>
    <xf numFmtId="3" fontId="0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3" fontId="0" fillId="0" borderId="18" xfId="0" applyNumberForma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right" vertical="center" wrapText="1"/>
    </xf>
    <xf numFmtId="3" fontId="0" fillId="0" borderId="18" xfId="0" applyNumberForma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14" fontId="0" fillId="0" borderId="10" xfId="0" applyNumberForma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 vertical="center" wrapText="1" inden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6" fillId="9" borderId="7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27" fillId="2" borderId="14" xfId="0" applyFont="1" applyFill="1" applyBorder="1" applyAlignment="1">
      <alignment horizontal="center" vertical="top" wrapText="1"/>
    </xf>
    <xf numFmtId="3" fontId="29" fillId="4" borderId="7" xfId="0" applyNumberFormat="1" applyFont="1" applyFill="1" applyBorder="1" applyAlignment="1">
      <alignment horizontal="right" vertical="center" wrapText="1"/>
    </xf>
    <xf numFmtId="3" fontId="29" fillId="5" borderId="2" xfId="1" applyNumberFormat="1" applyFont="1" applyFill="1" applyBorder="1" applyAlignment="1">
      <alignment horizontal="right" vertical="center" wrapText="1"/>
    </xf>
    <xf numFmtId="3" fontId="29" fillId="6" borderId="14" xfId="1" applyNumberFormat="1" applyFont="1" applyFill="1" applyBorder="1" applyAlignment="1">
      <alignment horizontal="right" vertical="center" wrapText="1"/>
    </xf>
    <xf numFmtId="3" fontId="29" fillId="4" borderId="11" xfId="1" applyNumberFormat="1" applyFont="1" applyFill="1" applyBorder="1" applyAlignment="1">
      <alignment horizontal="right" vertical="center" wrapText="1"/>
    </xf>
    <xf numFmtId="3" fontId="30" fillId="5" borderId="1" xfId="0" applyNumberFormat="1" applyFont="1" applyFill="1" applyBorder="1" applyAlignment="1">
      <alignment horizontal="right" vertical="center" wrapText="1"/>
    </xf>
    <xf numFmtId="3" fontId="30" fillId="6" borderId="14" xfId="0" applyNumberFormat="1" applyFont="1" applyFill="1" applyBorder="1" applyAlignment="1">
      <alignment horizontal="right" vertical="center" wrapText="1"/>
    </xf>
    <xf numFmtId="3" fontId="29" fillId="4" borderId="5" xfId="1" applyNumberFormat="1" applyFont="1" applyFill="1" applyBorder="1" applyAlignment="1">
      <alignment horizontal="right" vertical="center" wrapText="1"/>
    </xf>
    <xf numFmtId="4" fontId="29" fillId="4" borderId="11" xfId="1" applyNumberFormat="1" applyFont="1" applyFill="1" applyBorder="1" applyAlignment="1">
      <alignment horizontal="right" vertical="center" wrapText="1" indent="1"/>
    </xf>
    <xf numFmtId="3" fontId="30" fillId="5" borderId="1" xfId="0" applyNumberFormat="1" applyFont="1" applyFill="1" applyBorder="1" applyAlignment="1">
      <alignment horizontal="right" vertical="center" wrapText="1" indent="1"/>
    </xf>
    <xf numFmtId="3" fontId="30" fillId="6" borderId="14" xfId="0" applyNumberFormat="1" applyFont="1" applyFill="1" applyBorder="1" applyAlignment="1">
      <alignment horizontal="right" vertical="center" wrapText="1" indent="1"/>
    </xf>
    <xf numFmtId="3" fontId="29" fillId="4" borderId="11" xfId="1" applyNumberFormat="1" applyFont="1" applyFill="1" applyBorder="1" applyAlignment="1">
      <alignment horizontal="right" vertical="center" wrapText="1" indent="1"/>
    </xf>
    <xf numFmtId="3" fontId="29" fillId="4" borderId="7" xfId="1" applyNumberFormat="1" applyFont="1" applyFill="1" applyBorder="1" applyAlignment="1">
      <alignment horizontal="right" vertical="center" wrapText="1"/>
    </xf>
    <xf numFmtId="3" fontId="29" fillId="0" borderId="7" xfId="1" applyNumberFormat="1" applyFont="1" applyFill="1" applyBorder="1" applyAlignment="1">
      <alignment horizontal="right" vertical="center" wrapText="1"/>
    </xf>
    <xf numFmtId="3" fontId="29" fillId="6" borderId="7" xfId="1" applyNumberFormat="1" applyFont="1" applyFill="1" applyBorder="1" applyAlignment="1">
      <alignment horizontal="right" vertical="center" wrapText="1"/>
    </xf>
    <xf numFmtId="0" fontId="0" fillId="0" borderId="48" xfId="0" applyBorder="1"/>
    <xf numFmtId="0" fontId="0" fillId="0" borderId="26" xfId="0" applyFont="1" applyBorder="1" applyAlignment="1">
      <alignment horizontal="left" vertical="top"/>
    </xf>
    <xf numFmtId="0" fontId="0" fillId="0" borderId="0" xfId="0" applyFont="1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0" fillId="0" borderId="0" xfId="0" applyFont="1"/>
    <xf numFmtId="0" fontId="4" fillId="0" borderId="48" xfId="0" applyFont="1" applyBorder="1"/>
    <xf numFmtId="0" fontId="3" fillId="0" borderId="0" xfId="0" applyFont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50" xfId="0" applyFont="1" applyFill="1" applyBorder="1" applyAlignment="1">
      <alignment vertical="top" wrapText="1"/>
    </xf>
    <xf numFmtId="0" fontId="16" fillId="5" borderId="51" xfId="1" applyFont="1" applyFill="1" applyBorder="1" applyAlignment="1">
      <alignment vertical="top" wrapText="1"/>
    </xf>
    <xf numFmtId="164" fontId="6" fillId="6" borderId="49" xfId="1" applyNumberFormat="1" applyFont="1" applyFill="1" applyBorder="1" applyAlignment="1">
      <alignment vertical="top" wrapText="1"/>
    </xf>
    <xf numFmtId="0" fontId="7" fillId="5" borderId="51" xfId="1" applyFont="1" applyFill="1" applyBorder="1" applyAlignment="1">
      <alignment vertical="top" wrapText="1"/>
    </xf>
    <xf numFmtId="3" fontId="7" fillId="6" borderId="49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Border="1" applyAlignment="1">
      <alignment horizontal="right" vertical="center" wrapText="1"/>
    </xf>
    <xf numFmtId="0" fontId="7" fillId="4" borderId="50" xfId="0" applyFont="1" applyFill="1" applyBorder="1" applyAlignment="1">
      <alignment horizontal="left" vertical="top" wrapText="1"/>
    </xf>
    <xf numFmtId="0" fontId="7" fillId="5" borderId="51" xfId="0" applyFont="1" applyFill="1" applyBorder="1" applyAlignment="1">
      <alignment horizontal="left" vertical="top" wrapText="1"/>
    </xf>
    <xf numFmtId="0" fontId="7" fillId="4" borderId="50" xfId="0" applyFont="1" applyFill="1" applyBorder="1" applyAlignment="1">
      <alignment vertical="top" wrapText="1"/>
    </xf>
    <xf numFmtId="0" fontId="7" fillId="5" borderId="51" xfId="0" applyFont="1" applyFill="1" applyBorder="1" applyAlignment="1">
      <alignment vertical="top" wrapText="1"/>
    </xf>
    <xf numFmtId="0" fontId="6" fillId="4" borderId="50" xfId="1" applyFont="1" applyFill="1" applyBorder="1" applyAlignment="1">
      <alignment horizontal="left" vertical="top" wrapText="1"/>
    </xf>
    <xf numFmtId="3" fontId="7" fillId="6" borderId="52" xfId="0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9" fillId="4" borderId="1" xfId="0" applyNumberFormat="1" applyFont="1" applyFill="1" applyBorder="1" applyAlignment="1">
      <alignment horizontal="right" vertical="center" wrapText="1"/>
    </xf>
    <xf numFmtId="3" fontId="29" fillId="5" borderId="1" xfId="1" applyNumberFormat="1" applyFont="1" applyFill="1" applyBorder="1" applyAlignment="1">
      <alignment horizontal="right" vertical="center" wrapText="1"/>
    </xf>
    <xf numFmtId="3" fontId="29" fillId="6" borderId="1" xfId="1" applyNumberFormat="1" applyFont="1" applyFill="1" applyBorder="1" applyAlignment="1">
      <alignment horizontal="right" vertical="center" wrapText="1"/>
    </xf>
    <xf numFmtId="3" fontId="29" fillId="4" borderId="1" xfId="1" applyNumberFormat="1" applyFont="1" applyFill="1" applyBorder="1" applyAlignment="1">
      <alignment horizontal="right" vertical="center" wrapText="1"/>
    </xf>
    <xf numFmtId="3" fontId="30" fillId="6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Border="1"/>
    <xf numFmtId="3" fontId="29" fillId="4" borderId="0" xfId="1" applyNumberFormat="1" applyFont="1" applyFill="1" applyBorder="1" applyAlignment="1">
      <alignment horizontal="right" vertical="center" wrapText="1"/>
    </xf>
    <xf numFmtId="3" fontId="30" fillId="5" borderId="0" xfId="0" applyNumberFormat="1" applyFont="1" applyFill="1" applyBorder="1" applyAlignment="1">
      <alignment horizontal="right" vertical="center" wrapText="1"/>
    </xf>
    <xf numFmtId="3" fontId="30" fillId="6" borderId="0" xfId="0" applyNumberFormat="1" applyFont="1" applyFill="1" applyBorder="1" applyAlignment="1">
      <alignment horizontal="right" vertical="center" wrapText="1"/>
    </xf>
    <xf numFmtId="4" fontId="29" fillId="4" borderId="0" xfId="1" applyNumberFormat="1" applyFont="1" applyFill="1" applyBorder="1" applyAlignment="1">
      <alignment horizontal="right" vertical="center" wrapText="1" indent="1"/>
    </xf>
    <xf numFmtId="3" fontId="30" fillId="5" borderId="0" xfId="0" applyNumberFormat="1" applyFont="1" applyFill="1" applyBorder="1" applyAlignment="1">
      <alignment horizontal="right" vertical="center" wrapText="1" indent="1"/>
    </xf>
    <xf numFmtId="3" fontId="30" fillId="6" borderId="0" xfId="0" applyNumberFormat="1" applyFont="1" applyFill="1" applyBorder="1" applyAlignment="1">
      <alignment horizontal="right" vertical="center" wrapText="1" indent="1"/>
    </xf>
    <xf numFmtId="3" fontId="29" fillId="4" borderId="0" xfId="1" applyNumberFormat="1" applyFont="1" applyFill="1" applyBorder="1" applyAlignment="1">
      <alignment horizontal="right" vertical="center" wrapText="1" indent="1"/>
    </xf>
    <xf numFmtId="3" fontId="29" fillId="0" borderId="0" xfId="1" applyNumberFormat="1" applyFont="1" applyFill="1" applyBorder="1" applyAlignment="1">
      <alignment horizontal="right" vertical="center" wrapText="1"/>
    </xf>
    <xf numFmtId="3" fontId="29" fillId="6" borderId="0" xfId="1" applyNumberFormat="1" applyFont="1" applyFill="1" applyBorder="1" applyAlignment="1">
      <alignment horizontal="right" vertical="center" wrapText="1"/>
    </xf>
    <xf numFmtId="3" fontId="18" fillId="7" borderId="0" xfId="0" applyNumberFormat="1" applyFont="1" applyFill="1" applyBorder="1" applyAlignment="1">
      <alignment horizontal="right" vertical="center"/>
    </xf>
    <xf numFmtId="3" fontId="3" fillId="7" borderId="53" xfId="0" applyNumberFormat="1" applyFont="1" applyFill="1" applyBorder="1" applyAlignment="1">
      <alignment horizontal="right" vertical="center"/>
    </xf>
    <xf numFmtId="3" fontId="31" fillId="7" borderId="31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" fillId="0" borderId="0" xfId="0" applyNumberFormat="1" applyFont="1" applyBorder="1"/>
    <xf numFmtId="3" fontId="0" fillId="0" borderId="21" xfId="0" applyNumberFormat="1" applyFont="1" applyBorder="1" applyAlignment="1">
      <alignment horizontal="right" indent="1"/>
    </xf>
    <xf numFmtId="3" fontId="0" fillId="0" borderId="24" xfId="0" applyNumberFormat="1" applyFont="1" applyBorder="1" applyAlignment="1">
      <alignment horizontal="right" vertical="top" indent="1"/>
    </xf>
    <xf numFmtId="4" fontId="2" fillId="0" borderId="0" xfId="0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right" vertical="center" wrapText="1"/>
    </xf>
    <xf numFmtId="0" fontId="0" fillId="0" borderId="48" xfId="0" applyFill="1" applyBorder="1"/>
    <xf numFmtId="0" fontId="32" fillId="0" borderId="0" xfId="0" applyFont="1" applyBorder="1"/>
    <xf numFmtId="0" fontId="32" fillId="0" borderId="0" xfId="0" applyFont="1"/>
    <xf numFmtId="3" fontId="34" fillId="5" borderId="1" xfId="0" applyNumberFormat="1" applyFont="1" applyFill="1" applyBorder="1" applyAlignment="1">
      <alignment horizontal="right" vertical="center" wrapText="1"/>
    </xf>
    <xf numFmtId="3" fontId="34" fillId="6" borderId="14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3" fontId="34" fillId="5" borderId="54" xfId="0" applyNumberFormat="1" applyFont="1" applyFill="1" applyBorder="1" applyAlignment="1">
      <alignment horizontal="right" vertical="center" wrapText="1"/>
    </xf>
    <xf numFmtId="3" fontId="34" fillId="6" borderId="49" xfId="0" applyNumberFormat="1" applyFont="1" applyFill="1" applyBorder="1" applyAlignment="1">
      <alignment horizontal="right" vertical="center" wrapText="1"/>
    </xf>
    <xf numFmtId="3" fontId="34" fillId="5" borderId="0" xfId="0" applyNumberFormat="1" applyFont="1" applyFill="1" applyBorder="1" applyAlignment="1">
      <alignment horizontal="right" vertical="center" wrapText="1"/>
    </xf>
    <xf numFmtId="3" fontId="34" fillId="6" borderId="0" xfId="0" applyNumberFormat="1" applyFont="1" applyFill="1" applyBorder="1" applyAlignment="1">
      <alignment horizontal="right" vertical="center" wrapText="1"/>
    </xf>
    <xf numFmtId="3" fontId="34" fillId="6" borderId="1" xfId="0" applyNumberFormat="1" applyFont="1" applyFill="1" applyBorder="1" applyAlignment="1">
      <alignment horizontal="right" vertical="center" wrapText="1"/>
    </xf>
    <xf numFmtId="0" fontId="0" fillId="0" borderId="52" xfId="0" applyFont="1" applyFill="1" applyBorder="1" applyAlignment="1">
      <alignment horizontal="left" vertical="center" wrapText="1"/>
    </xf>
    <xf numFmtId="3" fontId="0" fillId="0" borderId="55" xfId="0" applyNumberFormat="1" applyBorder="1" applyAlignment="1">
      <alignment horizontal="right"/>
    </xf>
    <xf numFmtId="0" fontId="0" fillId="0" borderId="56" xfId="0" applyFont="1" applyFill="1" applyBorder="1" applyAlignment="1">
      <alignment horizontal="left" vertical="center"/>
    </xf>
    <xf numFmtId="3" fontId="0" fillId="0" borderId="6" xfId="0" applyNumberFormat="1" applyBorder="1"/>
    <xf numFmtId="0" fontId="0" fillId="0" borderId="57" xfId="0" applyFont="1" applyFill="1" applyBorder="1" applyAlignment="1">
      <alignment horizontal="left" vertical="center"/>
    </xf>
    <xf numFmtId="3" fontId="0" fillId="0" borderId="40" xfId="0" applyNumberFormat="1" applyBorder="1"/>
    <xf numFmtId="0" fontId="0" fillId="0" borderId="54" xfId="0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29" fillId="4" borderId="2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Border="1" applyAlignment="1">
      <alignment horizontal="right" vertical="top" indent="1"/>
    </xf>
    <xf numFmtId="0" fontId="35" fillId="0" borderId="0" xfId="0" applyFont="1"/>
    <xf numFmtId="0" fontId="35" fillId="0" borderId="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3" fontId="6" fillId="4" borderId="10" xfId="1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6" borderId="15" xfId="0" applyNumberFormat="1" applyFont="1" applyFill="1" applyBorder="1" applyAlignment="1">
      <alignment horizontal="right" vertical="center" wrapText="1"/>
    </xf>
    <xf numFmtId="0" fontId="0" fillId="0" borderId="48" xfId="0" applyFont="1" applyFill="1" applyBorder="1"/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3" fontId="6" fillId="6" borderId="5" xfId="1" applyNumberFormat="1" applyFont="1" applyFill="1" applyBorder="1" applyAlignment="1">
      <alignment horizontal="right" vertical="center" wrapText="1"/>
    </xf>
    <xf numFmtId="3" fontId="13" fillId="4" borderId="11" xfId="1" applyNumberFormat="1" applyFont="1" applyFill="1" applyBorder="1" applyAlignment="1">
      <alignment horizontal="right" vertical="center" wrapText="1"/>
    </xf>
    <xf numFmtId="0" fontId="26" fillId="5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26" fillId="5" borderId="1" xfId="0" applyNumberFormat="1" applyFont="1" applyFill="1" applyBorder="1" applyAlignment="1">
      <alignment horizontal="right" vertical="center" wrapText="1"/>
    </xf>
    <xf numFmtId="0" fontId="26" fillId="5" borderId="13" xfId="0" applyFont="1" applyFill="1" applyBorder="1" applyAlignment="1">
      <alignment horizontal="left" vertical="top" wrapText="1"/>
    </xf>
    <xf numFmtId="0" fontId="26" fillId="6" borderId="14" xfId="0" applyFont="1" applyFill="1" applyBorder="1" applyAlignment="1">
      <alignment horizontal="left" vertical="top" wrapText="1"/>
    </xf>
    <xf numFmtId="0" fontId="13" fillId="6" borderId="14" xfId="1" applyFont="1" applyFill="1" applyBorder="1" applyAlignment="1">
      <alignment horizontal="left" vertical="top" wrapText="1"/>
    </xf>
    <xf numFmtId="3" fontId="26" fillId="6" borderId="14" xfId="0" applyNumberFormat="1" applyFont="1" applyFill="1" applyBorder="1" applyAlignment="1">
      <alignment horizontal="right" vertical="center" wrapText="1"/>
    </xf>
    <xf numFmtId="3" fontId="26" fillId="6" borderId="19" xfId="0" applyNumberFormat="1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4" borderId="8" xfId="1" applyFont="1" applyFill="1" applyBorder="1" applyAlignment="1">
      <alignment horizontal="left" vertical="top" wrapText="1"/>
    </xf>
    <xf numFmtId="0" fontId="0" fillId="4" borderId="1" xfId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5" borderId="2" xfId="1" applyFont="1" applyFill="1" applyBorder="1" applyAlignment="1">
      <alignment horizontal="left" vertical="top" wrapText="1"/>
    </xf>
    <xf numFmtId="0" fontId="0" fillId="5" borderId="1" xfId="1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left" vertical="top" wrapText="1"/>
    </xf>
    <xf numFmtId="0" fontId="6" fillId="4" borderId="5" xfId="1" applyFont="1" applyFill="1" applyBorder="1" applyAlignment="1">
      <alignment horizontal="left" vertical="top" wrapText="1"/>
    </xf>
    <xf numFmtId="3" fontId="6" fillId="5" borderId="1" xfId="1" applyNumberFormat="1" applyFont="1" applyFill="1" applyBorder="1" applyAlignment="1">
      <alignment horizontal="right" vertical="center" wrapText="1"/>
    </xf>
    <xf numFmtId="0" fontId="35" fillId="0" borderId="1" xfId="0" applyFont="1" applyBorder="1"/>
    <xf numFmtId="3" fontId="17" fillId="4" borderId="11" xfId="1" applyNumberFormat="1" applyFont="1" applyFill="1" applyBorder="1" applyAlignment="1">
      <alignment horizontal="right" vertical="center" wrapText="1"/>
    </xf>
    <xf numFmtId="3" fontId="0" fillId="4" borderId="7" xfId="0" applyNumberFormat="1" applyFont="1" applyFill="1" applyBorder="1" applyAlignment="1">
      <alignment horizontal="right" vertical="center" wrapText="1"/>
    </xf>
    <xf numFmtId="0" fontId="0" fillId="0" borderId="18" xfId="0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6" fillId="5" borderId="11" xfId="1" applyNumberFormat="1" applyFont="1" applyFill="1" applyBorder="1" applyAlignment="1">
      <alignment horizontal="right" vertical="center" wrapText="1"/>
    </xf>
    <xf numFmtId="3" fontId="6" fillId="6" borderId="11" xfId="1" applyNumberFormat="1" applyFont="1" applyFill="1" applyBorder="1" applyAlignment="1">
      <alignment horizontal="right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wrapText="1"/>
    </xf>
    <xf numFmtId="4" fontId="37" fillId="0" borderId="0" xfId="0" applyNumberFormat="1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7" fillId="5" borderId="1" xfId="1" applyFont="1" applyFill="1" applyBorder="1" applyAlignment="1">
      <alignment horizontal="left" vertical="top" wrapText="1"/>
    </xf>
    <xf numFmtId="3" fontId="16" fillId="5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5" borderId="2" xfId="1" applyNumberFormat="1" applyFont="1" applyFill="1" applyBorder="1" applyAlignment="1">
      <alignment horizontal="right" vertical="center" wrapText="1"/>
    </xf>
    <xf numFmtId="3" fontId="0" fillId="6" borderId="14" xfId="1" applyNumberFormat="1" applyFont="1" applyFill="1" applyBorder="1" applyAlignment="1">
      <alignment horizontal="right" vertical="center" wrapText="1"/>
    </xf>
    <xf numFmtId="3" fontId="6" fillId="5" borderId="7" xfId="1" applyNumberFormat="1" applyFont="1" applyFill="1" applyBorder="1" applyAlignment="1">
      <alignment horizontal="right" vertical="center" wrapText="1"/>
    </xf>
    <xf numFmtId="0" fontId="0" fillId="0" borderId="26" xfId="0" applyFont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38" fillId="3" borderId="0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3" applyFont="1" applyFill="1" applyBorder="1" applyAlignment="1">
      <alignment horizontal="left" vertical="top" wrapText="1"/>
    </xf>
    <xf numFmtId="0" fontId="39" fillId="10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 wrapText="1"/>
    </xf>
    <xf numFmtId="0" fontId="40" fillId="0" borderId="1" xfId="1" applyFont="1" applyFill="1" applyBorder="1" applyAlignment="1">
      <alignment vertical="center" wrapText="1"/>
    </xf>
    <xf numFmtId="0" fontId="39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5" xfId="0" applyNumberFormat="1" applyFill="1" applyBorder="1" applyAlignment="1">
      <alignment horizontal="right" vertical="center" wrapText="1"/>
    </xf>
    <xf numFmtId="3" fontId="0" fillId="0" borderId="18" xfId="0" applyNumberFormat="1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top" wrapText="1"/>
    </xf>
    <xf numFmtId="0" fontId="6" fillId="0" borderId="14" xfId="1" applyFont="1" applyFill="1" applyBorder="1" applyAlignment="1">
      <alignment horizontal="left" vertical="top" wrapText="1"/>
    </xf>
    <xf numFmtId="3" fontId="7" fillId="0" borderId="14" xfId="0" applyNumberFormat="1" applyFont="1" applyFill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vertical="top" wrapText="1"/>
    </xf>
    <xf numFmtId="3" fontId="7" fillId="0" borderId="11" xfId="0" applyNumberFormat="1" applyFont="1" applyFill="1" applyBorder="1" applyAlignment="1">
      <alignment horizontal="righ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4" fillId="7" borderId="27" xfId="0" applyFont="1" applyFill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0" fillId="7" borderId="53" xfId="0" applyFill="1" applyBorder="1" applyAlignment="1">
      <alignment horizontal="left" vertical="center" wrapText="1"/>
    </xf>
    <xf numFmtId="0" fontId="0" fillId="7" borderId="28" xfId="0" applyFill="1" applyBorder="1" applyAlignment="1">
      <alignment horizontal="left" vertical="center" wrapText="1"/>
    </xf>
    <xf numFmtId="0" fontId="0" fillId="7" borderId="59" xfId="0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4" borderId="58" xfId="0" applyNumberFormat="1" applyFont="1" applyFill="1" applyBorder="1" applyAlignment="1">
      <alignment horizontal="left" vertical="center"/>
    </xf>
    <xf numFmtId="0" fontId="0" fillId="4" borderId="50" xfId="0" applyNumberFormat="1" applyFont="1" applyFill="1" applyBorder="1" applyAlignment="1">
      <alignment horizontal="left" vertical="center"/>
    </xf>
    <xf numFmtId="0" fontId="0" fillId="4" borderId="8" xfId="0" applyNumberFormat="1" applyFont="1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49" xfId="0" applyFont="1" applyFill="1" applyBorder="1" applyAlignment="1">
      <alignment horizontal="left" vertical="center"/>
    </xf>
    <xf numFmtId="0" fontId="0" fillId="6" borderId="6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5" borderId="54" xfId="0" applyFont="1" applyFill="1" applyBorder="1" applyAlignment="1">
      <alignment horizontal="left" vertical="center"/>
    </xf>
    <xf numFmtId="0" fontId="0" fillId="5" borderId="51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61" xfId="0" applyNumberForma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right" vertical="center" wrapText="1" indent="1"/>
    </xf>
    <xf numFmtId="0" fontId="0" fillId="0" borderId="5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14" fontId="0" fillId="0" borderId="6" xfId="0" applyNumberFormat="1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14" fillId="0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0" fillId="0" borderId="11" xfId="0" applyNumberFormat="1" applyFont="1" applyFill="1" applyBorder="1" applyAlignment="1">
      <alignment horizontal="right" vertical="center" wrapText="1"/>
    </xf>
    <xf numFmtId="3" fontId="0" fillId="0" borderId="5" xfId="0" applyNumberFormat="1" applyFill="1" applyBorder="1" applyAlignment="1">
      <alignment horizontal="right" vertical="center" wrapText="1"/>
    </xf>
    <xf numFmtId="3" fontId="0" fillId="0" borderId="18" xfId="0" applyNumberForma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horizontal="right" vertical="center" wrapText="1"/>
    </xf>
    <xf numFmtId="3" fontId="0" fillId="0" borderId="18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4" fontId="0" fillId="0" borderId="11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3" fontId="0" fillId="0" borderId="11" xfId="0" applyNumberFormat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 wrapText="1"/>
    </xf>
    <xf numFmtId="14" fontId="0" fillId="0" borderId="10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vertical="center"/>
    </xf>
    <xf numFmtId="3" fontId="7" fillId="0" borderId="11" xfId="0" applyNumberFormat="1" applyFont="1" applyFill="1" applyBorder="1" applyAlignment="1">
      <alignment vertical="center" wrapText="1"/>
    </xf>
    <xf numFmtId="4" fontId="6" fillId="0" borderId="0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0" xfId="0" applyFont="1" applyBorder="1" applyAlignment="1">
      <alignment wrapText="1"/>
    </xf>
    <xf numFmtId="0" fontId="0" fillId="0" borderId="0" xfId="0" applyAlignment="1"/>
    <xf numFmtId="0" fontId="11" fillId="2" borderId="38" xfId="0" applyFont="1" applyFill="1" applyBorder="1" applyAlignment="1">
      <alignment horizontal="center" vertical="top" wrapText="1"/>
    </xf>
    <xf numFmtId="0" fontId="0" fillId="0" borderId="36" xfId="0" applyBorder="1" applyAlignment="1"/>
    <xf numFmtId="14" fontId="0" fillId="0" borderId="11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3" fontId="17" fillId="3" borderId="11" xfId="1" applyNumberFormat="1" applyFont="1" applyFill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3" fontId="0" fillId="0" borderId="18" xfId="0" applyNumberFormat="1" applyFont="1" applyBorder="1" applyAlignment="1">
      <alignment horizontal="right" vertical="center" wrapText="1"/>
    </xf>
    <xf numFmtId="14" fontId="0" fillId="0" borderId="11" xfId="0" applyNumberFormat="1" applyFont="1" applyFill="1" applyBorder="1" applyAlignment="1">
      <alignment horizontal="right" vertical="center" wrapText="1"/>
    </xf>
    <xf numFmtId="14" fontId="0" fillId="0" borderId="5" xfId="0" applyNumberFormat="1" applyFont="1" applyBorder="1" applyAlignment="1">
      <alignment horizontal="right" vertical="center" wrapText="1"/>
    </xf>
    <xf numFmtId="14" fontId="0" fillId="0" borderId="18" xfId="0" applyNumberFormat="1" applyFont="1" applyBorder="1" applyAlignment="1">
      <alignment horizontal="right" vertical="center" wrapText="1"/>
    </xf>
    <xf numFmtId="14" fontId="0" fillId="0" borderId="11" xfId="0" applyNumberFormat="1" applyFill="1" applyBorder="1" applyAlignment="1">
      <alignment horizontal="right" vertical="center" wrapText="1"/>
    </xf>
    <xf numFmtId="14" fontId="0" fillId="0" borderId="5" xfId="0" applyNumberFormat="1" applyBorder="1" applyAlignment="1">
      <alignment horizontal="right" vertical="center" wrapText="1"/>
    </xf>
    <xf numFmtId="14" fontId="0" fillId="0" borderId="18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14" fontId="16" fillId="0" borderId="1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26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1" fillId="2" borderId="4" xfId="0" applyFont="1" applyFill="1" applyBorder="1" applyAlignment="1">
      <alignment horizontal="center" vertical="top" wrapText="1"/>
    </xf>
    <xf numFmtId="0" fontId="0" fillId="0" borderId="2" xfId="0" applyFont="1" applyBorder="1" applyAlignment="1"/>
    <xf numFmtId="0" fontId="0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6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7" borderId="31" xfId="0" applyFill="1" applyBorder="1" applyAlignment="1">
      <alignment horizontal="left" vertical="center" wrapText="1"/>
    </xf>
    <xf numFmtId="0" fontId="0" fillId="0" borderId="31" xfId="0" applyBorder="1" applyAlignment="1">
      <alignment horizontal="left" wrapText="1"/>
    </xf>
    <xf numFmtId="0" fontId="0" fillId="4" borderId="2" xfId="0" applyNumberFormat="1" applyFont="1" applyFill="1" applyBorder="1" applyAlignment="1">
      <alignment horizontal="left" vertical="center"/>
    </xf>
    <xf numFmtId="0" fontId="0" fillId="0" borderId="2" xfId="0" applyNumberFormat="1" applyBorder="1" applyAlignment="1">
      <alignment horizontal="left"/>
    </xf>
    <xf numFmtId="0" fontId="11" fillId="2" borderId="0" xfId="0" applyFont="1" applyFill="1" applyBorder="1" applyAlignment="1">
      <alignment horizontal="center" vertical="top" wrapText="1"/>
    </xf>
    <xf numFmtId="0" fontId="0" fillId="0" borderId="48" xfId="0" applyFont="1" applyBorder="1" applyAlignment="1"/>
    <xf numFmtId="0" fontId="0" fillId="0" borderId="0" xfId="0" applyFont="1" applyAlignment="1">
      <alignment horizontal="left" vertical="top" wrapText="1"/>
    </xf>
    <xf numFmtId="0" fontId="13" fillId="0" borderId="26" xfId="0" applyFont="1" applyBorder="1" applyAlignment="1">
      <alignment wrapText="1"/>
    </xf>
    <xf numFmtId="0" fontId="38" fillId="3" borderId="0" xfId="0" applyFont="1" applyFill="1" applyBorder="1" applyAlignment="1">
      <alignment horizontal="left" vertical="center" wrapText="1"/>
    </xf>
    <xf numFmtId="0" fontId="39" fillId="3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 2 3 2" xfId="2"/>
    <cellStyle name="Normal 3 2 3 2 3" xfId="3"/>
  </cellStyles>
  <dxfs count="0"/>
  <tableStyles count="0" defaultTableStyle="TableStyleMedium9"/>
  <colors>
    <mruColors>
      <color rgb="FFCCFF99"/>
      <color rgb="FF779AC5"/>
      <color rgb="FF879CB5"/>
      <color rgb="FFFFFFCC"/>
      <color rgb="FF467A4C"/>
      <color rgb="FFFDE9D9"/>
      <color rgb="FFCCECFF"/>
      <color rgb="FF6600CC"/>
      <color rgb="FF9900CC"/>
      <color rgb="FF47795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007248501221"/>
          <c:y val="0.10069179719253121"/>
          <c:w val="0.83699373095899965"/>
          <c:h val="0.523688776191111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79AC5"/>
            </a:solidFill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dLbl>
              <c:idx val="2"/>
              <c:layout>
                <c:manualLayout>
                  <c:x val="-3.2921423405955902E-17"/>
                  <c:y val="1.0951403148528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64271047227926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8910890018335091E-17"/>
                  <c:y val="-3.08166409861325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2717490289408784E-3"/>
                  <c:y val="-5.67853260766646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086984801807733E-3"/>
                  <c:y val="1.73160173160173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43768931811104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2.9351952112237996E-3"/>
                  <c:y val="-1.0166001977025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1.3937279680781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2.6707755521314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9968759688824469E-3"/>
                  <c:y val="-1.3937279680781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1.73160173160173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9.2915197871876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1.6904381762168557E-2"/>
                  <c:y val="-2.5012025012025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'Figure, amount per country'!$B$5:$B$33</c:f>
              <c:strCache>
                <c:ptCount val="29"/>
                <c:pt idx="0">
                  <c:v>Argentina</c:v>
                </c:pt>
                <c:pt idx="1">
                  <c:v>Bangladesh</c:v>
                </c:pt>
                <c:pt idx="2">
                  <c:v>Bhutan</c:v>
                </c:pt>
                <c:pt idx="3">
                  <c:v>Cambodia</c:v>
                </c:pt>
                <c:pt idx="4">
                  <c:v>Cameroon</c:v>
                </c:pt>
                <c:pt idx="5">
                  <c:v>Colombia</c:v>
                </c:pt>
                <c:pt idx="6">
                  <c:v>Costa Rica</c:v>
                </c:pt>
                <c:pt idx="7">
                  <c:v>Cote d'Ivoire </c:v>
                </c:pt>
                <c:pt idx="8">
                  <c:v>DRC</c:v>
                </c:pt>
                <c:pt idx="9">
                  <c:v>Ecuador</c:v>
                </c:pt>
                <c:pt idx="10">
                  <c:v>Ghana</c:v>
                </c:pt>
                <c:pt idx="11">
                  <c:v>Guatemala</c:v>
                </c:pt>
                <c:pt idx="12">
                  <c:v>Honduras</c:v>
                </c:pt>
                <c:pt idx="13">
                  <c:v>Indonesia</c:v>
                </c:pt>
                <c:pt idx="14">
                  <c:v>Kenya</c:v>
                </c:pt>
                <c:pt idx="15">
                  <c:v>Mongolia</c:v>
                </c:pt>
                <c:pt idx="16">
                  <c:v>Myanmar</c:v>
                </c:pt>
                <c:pt idx="17">
                  <c:v>Nepal</c:v>
                </c:pt>
                <c:pt idx="18">
                  <c:v>Nigeria</c:v>
                </c:pt>
                <c:pt idx="19">
                  <c:v>Pakistan</c:v>
                </c:pt>
                <c:pt idx="20">
                  <c:v>Paraguay</c:v>
                </c:pt>
                <c:pt idx="21">
                  <c:v>Peru</c:v>
                </c:pt>
                <c:pt idx="22">
                  <c:v>Phillippines</c:v>
                </c:pt>
                <c:pt idx="23">
                  <c:v>PNG and Solomon Islands*</c:v>
                </c:pt>
                <c:pt idx="24">
                  <c:v>South Sudan</c:v>
                </c:pt>
                <c:pt idx="25">
                  <c:v>Sri Lanka</c:v>
                </c:pt>
                <c:pt idx="26">
                  <c:v>Sudan </c:v>
                </c:pt>
                <c:pt idx="27">
                  <c:v>Suriname</c:v>
                </c:pt>
                <c:pt idx="28">
                  <c:v>Viet Nam</c:v>
                </c:pt>
              </c:strCache>
            </c:strRef>
          </c:cat>
          <c:val>
            <c:numRef>
              <c:f>'Figure, amount per country'!$C$5:$C$33</c:f>
              <c:numCache>
                <c:formatCode>#,##0</c:formatCode>
                <c:ptCount val="29"/>
                <c:pt idx="0">
                  <c:v>191512</c:v>
                </c:pt>
                <c:pt idx="1">
                  <c:v>262500</c:v>
                </c:pt>
                <c:pt idx="2">
                  <c:v>103250</c:v>
                </c:pt>
                <c:pt idx="3">
                  <c:v>10000</c:v>
                </c:pt>
                <c:pt idx="4">
                  <c:v>35800</c:v>
                </c:pt>
                <c:pt idx="5">
                  <c:v>50000</c:v>
                </c:pt>
                <c:pt idx="6">
                  <c:v>245000</c:v>
                </c:pt>
                <c:pt idx="7">
                  <c:v>295000</c:v>
                </c:pt>
                <c:pt idx="8">
                  <c:v>90000</c:v>
                </c:pt>
                <c:pt idx="9">
                  <c:v>105000</c:v>
                </c:pt>
                <c:pt idx="10">
                  <c:v>40000</c:v>
                </c:pt>
                <c:pt idx="11">
                  <c:v>21000</c:v>
                </c:pt>
                <c:pt idx="12">
                  <c:v>70000</c:v>
                </c:pt>
                <c:pt idx="13">
                  <c:v>521729</c:v>
                </c:pt>
                <c:pt idx="14">
                  <c:v>425800</c:v>
                </c:pt>
                <c:pt idx="15">
                  <c:v>185500</c:v>
                </c:pt>
                <c:pt idx="16">
                  <c:v>55200</c:v>
                </c:pt>
                <c:pt idx="17">
                  <c:v>85000</c:v>
                </c:pt>
                <c:pt idx="18">
                  <c:v>70000</c:v>
                </c:pt>
                <c:pt idx="19">
                  <c:v>107000</c:v>
                </c:pt>
                <c:pt idx="20">
                  <c:v>100000</c:v>
                </c:pt>
                <c:pt idx="21">
                  <c:v>145000</c:v>
                </c:pt>
                <c:pt idx="22">
                  <c:v>131000</c:v>
                </c:pt>
                <c:pt idx="23">
                  <c:v>100000</c:v>
                </c:pt>
                <c:pt idx="24">
                  <c:v>50000</c:v>
                </c:pt>
                <c:pt idx="25">
                  <c:v>13900</c:v>
                </c:pt>
                <c:pt idx="26">
                  <c:v>27900</c:v>
                </c:pt>
                <c:pt idx="27">
                  <c:v>165000</c:v>
                </c:pt>
                <c:pt idx="28">
                  <c:v>116000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80288"/>
        <c:axId val="80382208"/>
      </c:barChart>
      <c:catAx>
        <c:axId val="8038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Country</a:t>
                </a:r>
              </a:p>
            </c:rich>
          </c:tx>
          <c:layout>
            <c:manualLayout>
              <c:xMode val="edge"/>
              <c:yMode val="edge"/>
              <c:x val="0.44305525968963227"/>
              <c:y val="0.78112417706546255"/>
            </c:manualLayout>
          </c:layout>
          <c:overlay val="0"/>
        </c:title>
        <c:majorTickMark val="out"/>
        <c:minorTickMark val="none"/>
        <c:tickLblPos val="nextTo"/>
        <c:crossAx val="80382208"/>
        <c:crosses val="autoZero"/>
        <c:auto val="1"/>
        <c:lblAlgn val="ctr"/>
        <c:lblOffset val="100"/>
        <c:noMultiLvlLbl val="0"/>
      </c:catAx>
      <c:valAx>
        <c:axId val="80382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 Amount Targeted Support   </a:t>
                </a:r>
              </a:p>
              <a:p>
                <a:pPr>
                  <a:defRPr sz="1200" b="0"/>
                </a:pPr>
                <a:r>
                  <a:rPr lang="en-US" sz="1200" b="0"/>
                  <a:t>approved (US$)</a:t>
                </a:r>
              </a:p>
            </c:rich>
          </c:tx>
          <c:layout>
            <c:manualLayout>
              <c:xMode val="edge"/>
              <c:yMode val="edge"/>
              <c:x val="1.8379945114054476E-2"/>
              <c:y val="0.123762455782296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1"/>
                </a:solidFill>
              </a:defRPr>
            </a:pPr>
            <a:endParaRPr lang="fr-FR"/>
          </a:p>
        </c:txPr>
        <c:crossAx val="803802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  <a:effectLst>
      <a:outerShdw blurRad="50800" dist="50800" dir="5400000" algn="ctr" rotWithShape="0">
        <a:schemeClr val="bg1"/>
      </a:outerShdw>
    </a:effectLst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/>
              <a:t>Targeted</a:t>
            </a:r>
            <a:r>
              <a:rPr lang="en-GB" sz="1200" baseline="0"/>
              <a:t> support by region (amount approved) </a:t>
            </a:r>
            <a:endParaRPr lang="en-GB" sz="1200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467A4C"/>
              </a:solidFill>
            </c:spPr>
          </c:dPt>
          <c:dPt>
            <c:idx val="1"/>
            <c:bubble3D val="0"/>
            <c:spPr>
              <a:solidFill>
                <a:srgbClr val="879CB5"/>
              </a:solidFill>
            </c:spPr>
          </c:dPt>
          <c:dPt>
            <c:idx val="2"/>
            <c:bubble3D val="0"/>
            <c:spPr>
              <a:solidFill>
                <a:srgbClr val="00B0F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'Region, Total'!$I$6:$I$8</c:f>
              <c:strCache>
                <c:ptCount val="3"/>
                <c:pt idx="0">
                  <c:v>Africa</c:v>
                </c:pt>
                <c:pt idx="1">
                  <c:v>Latin America and  Carribean</c:v>
                </c:pt>
                <c:pt idx="2">
                  <c:v>Asia and Pacific</c:v>
                </c:pt>
              </c:strCache>
            </c:strRef>
          </c:cat>
          <c:val>
            <c:numRef>
              <c:f>'Region, Total'!$H$6:$H$8</c:f>
              <c:numCache>
                <c:formatCode>General</c:formatCode>
                <c:ptCount val="3"/>
                <c:pt idx="0">
                  <c:v>1141500</c:v>
                </c:pt>
                <c:pt idx="1">
                  <c:v>1092512</c:v>
                </c:pt>
                <c:pt idx="2">
                  <c:v>1584079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79CB5"/>
            </a:solidFill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'Countries per Outcome'!$B$4:$B$8</c:f>
              <c:strCache>
                <c:ptCount val="5"/>
                <c:pt idx="0">
                  <c:v>Outcome 1: MRV &amp; Monitoring</c:v>
                </c:pt>
                <c:pt idx="1">
                  <c:v>Outcome 2: Nat. REDD+ Gov.</c:v>
                </c:pt>
                <c:pt idx="2">
                  <c:v>Outcome 4: Stakeholder Engagement</c:v>
                </c:pt>
                <c:pt idx="3">
                  <c:v>Outcome 5: Multiple Benefits</c:v>
                </c:pt>
                <c:pt idx="4">
                  <c:v>Outcome 6: REDD+ Catalysation of green economy</c:v>
                </c:pt>
              </c:strCache>
            </c:strRef>
          </c:cat>
          <c:val>
            <c:numRef>
              <c:f>'Countries per Outcome'!$C$4:$C$8</c:f>
              <c:numCache>
                <c:formatCode>General</c:formatCode>
                <c:ptCount val="5"/>
                <c:pt idx="0">
                  <c:v>11</c:v>
                </c:pt>
                <c:pt idx="1">
                  <c:v>18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66304"/>
        <c:axId val="82535552"/>
      </c:barChart>
      <c:catAx>
        <c:axId val="808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Outcome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2535552"/>
        <c:crosses val="autoZero"/>
        <c:auto val="1"/>
        <c:lblAlgn val="ctr"/>
        <c:lblOffset val="100"/>
        <c:noMultiLvlLbl val="0"/>
      </c:catAx>
      <c:valAx>
        <c:axId val="82535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fr-CH" sz="1200"/>
                  <a:t>Number of countries supported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86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280985</xdr:colOff>
      <xdr:row>2</xdr:row>
      <xdr:rowOff>47625</xdr:rowOff>
    </xdr:from>
    <xdr:to>
      <xdr:col>13</xdr:col>
      <xdr:colOff>38099</xdr:colOff>
      <xdr:row>30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0.69432</cdr:x>
      <cdr:y>0.84255</cdr:y>
    </cdr:from>
    <cdr:to>
      <cdr:x>0.90783</cdr:x>
      <cdr:y>0.89681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95373" y="3322476"/>
          <a:ext cx="1320877" cy="213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*</a:t>
          </a:r>
          <a:r>
            <a:rPr lang="en-GB" sz="900"/>
            <a:t> joint request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</xdr:colOff>
      <xdr:row>13</xdr:row>
      <xdr:rowOff>166687</xdr:rowOff>
    </xdr:from>
    <xdr:to>
      <xdr:col>13</xdr:col>
      <xdr:colOff>347662</xdr:colOff>
      <xdr:row>29</xdr:row>
      <xdr:rowOff>52387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104775</xdr:rowOff>
    </xdr:from>
    <xdr:to>
      <xdr:col>4</xdr:col>
      <xdr:colOff>219074</xdr:colOff>
      <xdr:row>21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6"/>
  <sheetViews>
    <sheetView view="pageBreakPreview" topLeftCell="A61" zoomScale="75" zoomScaleNormal="100" zoomScaleSheetLayoutView="75" workbookViewId="0">
      <selection activeCell="J64" sqref="J64:J66"/>
    </sheetView>
  </sheetViews>
  <sheetFormatPr defaultColWidth="8.85546875" defaultRowHeight="15" x14ac:dyDescent="0.25"/>
  <cols>
    <col min="1" max="1" width="8.85546875" style="4"/>
    <col min="2" max="2" width="16.7109375" style="4" customWidth="1"/>
    <col min="3" max="3" width="23.85546875" style="4" customWidth="1"/>
    <col min="4" max="4" width="15.140625" style="4" customWidth="1"/>
    <col min="5" max="5" width="13" style="4" customWidth="1"/>
    <col min="6" max="6" width="42.140625" style="4" customWidth="1"/>
    <col min="7" max="7" width="14.28515625" style="4" customWidth="1"/>
    <col min="8" max="8" width="19.140625" style="4" customWidth="1"/>
    <col min="9" max="9" width="14.28515625" style="4" customWidth="1"/>
    <col min="10" max="10" width="16.7109375" style="4" customWidth="1"/>
    <col min="11" max="11" width="17.42578125" style="4" customWidth="1"/>
    <col min="12" max="12" width="17.5703125" style="4" customWidth="1"/>
    <col min="13" max="13" width="22.7109375" style="4" customWidth="1"/>
    <col min="14" max="14" width="16.7109375" style="233" customWidth="1"/>
    <col min="15" max="16384" width="8.85546875" style="4"/>
  </cols>
  <sheetData>
    <row r="1" spans="1:13" ht="18.75" x14ac:dyDescent="0.3">
      <c r="A1" s="43" t="s">
        <v>164</v>
      </c>
      <c r="B1" s="6"/>
      <c r="C1" s="2"/>
      <c r="D1" s="2"/>
      <c r="E1" s="2"/>
      <c r="F1" s="2"/>
      <c r="G1" s="3"/>
      <c r="H1" s="2"/>
      <c r="I1" s="2"/>
      <c r="J1" s="3"/>
      <c r="K1" s="3"/>
      <c r="L1" s="3"/>
      <c r="M1" s="3"/>
    </row>
    <row r="2" spans="1:13" ht="15.75" x14ac:dyDescent="0.25">
      <c r="A2" s="6"/>
      <c r="B2" s="1"/>
      <c r="C2" s="2"/>
      <c r="D2" s="2"/>
      <c r="E2" s="2"/>
      <c r="F2" s="2"/>
      <c r="G2" s="3"/>
      <c r="H2" s="2"/>
      <c r="I2" s="2"/>
      <c r="J2" s="3"/>
      <c r="K2" s="3"/>
      <c r="L2" s="3"/>
      <c r="M2" s="3"/>
    </row>
    <row r="3" spans="1:13" ht="15.75" x14ac:dyDescent="0.25">
      <c r="A3" s="257" t="s">
        <v>163</v>
      </c>
      <c r="B3" s="258"/>
      <c r="C3" s="258"/>
      <c r="D3" s="258"/>
      <c r="E3" s="258"/>
      <c r="F3" s="257"/>
      <c r="G3" s="259"/>
      <c r="H3" s="258"/>
      <c r="I3" s="258"/>
      <c r="J3" s="257"/>
      <c r="K3" s="257"/>
      <c r="L3" s="257"/>
      <c r="M3" s="257"/>
    </row>
    <row r="4" spans="1:13" x14ac:dyDescent="0.25">
      <c r="A4" s="508" t="s">
        <v>166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</row>
    <row r="5" spans="1:13" ht="21" customHeight="1" x14ac:dyDescent="0.25">
      <c r="A5" s="510"/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</row>
    <row r="6" spans="1:13" x14ac:dyDescent="0.25">
      <c r="A6" s="508" t="s">
        <v>0</v>
      </c>
      <c r="B6" s="509"/>
      <c r="C6" s="509"/>
      <c r="D6" s="509"/>
      <c r="E6" s="509"/>
      <c r="F6" s="509"/>
      <c r="G6" s="509"/>
      <c r="H6" s="509"/>
      <c r="I6" s="510"/>
      <c r="J6" s="510"/>
      <c r="K6" s="510"/>
      <c r="L6" s="510"/>
      <c r="M6" s="510"/>
    </row>
    <row r="7" spans="1:13" ht="24" customHeight="1" x14ac:dyDescent="0.25">
      <c r="A7" s="506" t="s">
        <v>167</v>
      </c>
      <c r="B7" s="507"/>
      <c r="C7" s="507"/>
      <c r="D7" s="507"/>
      <c r="E7" s="507"/>
      <c r="F7" s="507"/>
      <c r="G7" s="260"/>
      <c r="H7" s="260"/>
      <c r="I7" s="261"/>
      <c r="J7" s="261"/>
      <c r="K7" s="261"/>
      <c r="L7" s="261"/>
      <c r="M7" s="261"/>
    </row>
    <row r="8" spans="1:13" ht="20.25" customHeight="1" x14ac:dyDescent="0.25">
      <c r="A8" s="506"/>
      <c r="B8" s="507"/>
      <c r="C8" s="507"/>
      <c r="D8" s="510"/>
      <c r="E8" s="510"/>
      <c r="F8" s="510"/>
      <c r="G8" s="260"/>
      <c r="H8" s="260"/>
      <c r="I8" s="261"/>
      <c r="J8" s="261"/>
      <c r="K8" s="261"/>
      <c r="L8" s="261"/>
      <c r="M8" s="261"/>
    </row>
    <row r="9" spans="1:13" ht="16.5" thickBot="1" x14ac:dyDescent="0.3">
      <c r="A9" s="49" t="s">
        <v>98</v>
      </c>
      <c r="B9" s="49"/>
      <c r="C9" s="49"/>
      <c r="D9" s="49"/>
      <c r="E9" s="59"/>
      <c r="F9" s="59"/>
      <c r="G9" s="59"/>
      <c r="H9" s="59"/>
      <c r="I9" s="2"/>
      <c r="J9" s="3"/>
      <c r="K9" s="3"/>
      <c r="L9" s="3"/>
      <c r="M9" s="3"/>
    </row>
    <row r="10" spans="1:13" ht="15.75" customHeight="1" x14ac:dyDescent="0.25">
      <c r="A10" s="174" t="s">
        <v>12</v>
      </c>
      <c r="B10" s="175"/>
      <c r="C10" s="175"/>
      <c r="D10" s="111">
        <v>30</v>
      </c>
      <c r="E10" s="513" t="s">
        <v>144</v>
      </c>
      <c r="F10" s="513"/>
      <c r="G10" s="513"/>
      <c r="H10" s="59"/>
      <c r="I10" s="2"/>
      <c r="J10" s="3"/>
      <c r="K10" s="3"/>
      <c r="L10" s="3"/>
      <c r="M10" s="3"/>
    </row>
    <row r="11" spans="1:13" ht="15.75" x14ac:dyDescent="0.25">
      <c r="A11" s="393" t="s">
        <v>236</v>
      </c>
      <c r="B11" s="177"/>
      <c r="C11" s="177"/>
      <c r="D11" s="112">
        <v>18</v>
      </c>
      <c r="E11" s="513"/>
      <c r="F11" s="513"/>
      <c r="G11" s="513"/>
      <c r="H11" s="59"/>
      <c r="I11" s="298"/>
      <c r="J11" s="3"/>
      <c r="K11" s="294"/>
      <c r="L11" s="3"/>
      <c r="M11" s="3"/>
    </row>
    <row r="12" spans="1:13" ht="15.75" x14ac:dyDescent="0.25">
      <c r="A12" s="393" t="s">
        <v>237</v>
      </c>
      <c r="B12" s="177"/>
      <c r="C12" s="177"/>
      <c r="D12" s="112">
        <v>12</v>
      </c>
      <c r="E12" s="59"/>
      <c r="F12" s="59"/>
      <c r="G12" s="59"/>
      <c r="H12" s="59"/>
      <c r="I12" s="299"/>
      <c r="J12" s="281"/>
      <c r="K12" s="295"/>
      <c r="L12" s="3"/>
      <c r="M12" s="3"/>
    </row>
    <row r="13" spans="1:13" ht="15.75" x14ac:dyDescent="0.25">
      <c r="A13" s="514" t="s">
        <v>204</v>
      </c>
      <c r="B13" s="515"/>
      <c r="C13" s="515"/>
      <c r="D13" s="113">
        <f>SUM(J121)</f>
        <v>4478029</v>
      </c>
      <c r="E13" s="516"/>
      <c r="F13" s="516"/>
      <c r="G13" s="516"/>
      <c r="H13" s="516"/>
      <c r="I13" s="299"/>
      <c r="J13" s="281"/>
      <c r="K13" s="295"/>
      <c r="L13" s="3"/>
      <c r="M13" s="3"/>
    </row>
    <row r="14" spans="1:13" ht="15.75" x14ac:dyDescent="0.25">
      <c r="A14" s="178" t="s">
        <v>73</v>
      </c>
      <c r="B14" s="179"/>
      <c r="C14" s="179"/>
      <c r="D14" s="110">
        <f>SUM(L121)</f>
        <v>3818091</v>
      </c>
      <c r="E14" s="517"/>
      <c r="F14" s="517"/>
      <c r="G14" s="517"/>
      <c r="H14" s="59"/>
      <c r="I14" s="299"/>
      <c r="J14" s="281"/>
      <c r="K14" s="295"/>
      <c r="L14" s="3"/>
      <c r="M14" s="3"/>
    </row>
    <row r="15" spans="1:13" ht="15.75" x14ac:dyDescent="0.25">
      <c r="A15" s="393" t="s">
        <v>238</v>
      </c>
      <c r="B15" s="177"/>
      <c r="C15" s="177"/>
      <c r="D15" s="113">
        <v>1307629</v>
      </c>
      <c r="E15" s="59"/>
      <c r="F15" s="59"/>
      <c r="G15" s="59"/>
      <c r="H15" s="59"/>
      <c r="I15" s="2"/>
      <c r="J15" s="3"/>
      <c r="K15" s="294"/>
      <c r="L15" s="3"/>
      <c r="M15" s="3"/>
    </row>
    <row r="16" spans="1:13" ht="15.75" x14ac:dyDescent="0.25">
      <c r="A16" s="393" t="s">
        <v>239</v>
      </c>
      <c r="B16" s="177"/>
      <c r="C16" s="177"/>
      <c r="D16" s="113">
        <v>2510462</v>
      </c>
      <c r="E16" s="59"/>
      <c r="F16" s="59"/>
      <c r="G16" s="59"/>
      <c r="H16" s="59"/>
      <c r="I16" s="2"/>
      <c r="J16" s="3"/>
      <c r="K16" s="294"/>
      <c r="L16" s="3"/>
      <c r="M16" s="3"/>
    </row>
    <row r="17" spans="1:14" ht="15.75" x14ac:dyDescent="0.25">
      <c r="A17" s="393" t="s">
        <v>80</v>
      </c>
      <c r="B17" s="177"/>
      <c r="C17" s="177"/>
      <c r="D17" s="113">
        <v>1049012</v>
      </c>
      <c r="E17" s="59"/>
      <c r="F17" s="59"/>
      <c r="G17" s="59"/>
      <c r="H17" s="59"/>
      <c r="I17" s="2"/>
      <c r="J17" s="3"/>
      <c r="K17" s="3"/>
      <c r="L17" s="3"/>
      <c r="M17" s="3"/>
    </row>
    <row r="18" spans="1:14" ht="15.75" x14ac:dyDescent="0.25">
      <c r="A18" s="393" t="s">
        <v>81</v>
      </c>
      <c r="B18" s="177"/>
      <c r="C18" s="177"/>
      <c r="D18" s="296">
        <v>1526615</v>
      </c>
      <c r="E18" s="59"/>
      <c r="F18" s="59"/>
      <c r="G18" s="59"/>
      <c r="H18" s="59"/>
      <c r="I18" s="2"/>
      <c r="J18" s="3"/>
      <c r="K18" s="3"/>
      <c r="L18" s="3"/>
      <c r="M18" s="3"/>
    </row>
    <row r="19" spans="1:14" ht="17.25" customHeight="1" x14ac:dyDescent="0.25">
      <c r="A19" s="393" t="s">
        <v>82</v>
      </c>
      <c r="B19" s="177"/>
      <c r="C19" s="177"/>
      <c r="D19" s="113">
        <v>831500</v>
      </c>
      <c r="E19" s="59"/>
      <c r="F19" s="59"/>
      <c r="G19" s="59"/>
      <c r="H19" s="59"/>
      <c r="I19" s="2"/>
      <c r="J19" s="3"/>
      <c r="K19" s="3"/>
      <c r="L19" s="3"/>
      <c r="M19" s="3"/>
    </row>
    <row r="20" spans="1:14" ht="17.25" customHeight="1" x14ac:dyDescent="0.25">
      <c r="A20" s="393" t="s">
        <v>240</v>
      </c>
      <c r="B20" s="177"/>
      <c r="C20" s="177"/>
      <c r="D20" s="113" t="s">
        <v>245</v>
      </c>
      <c r="E20" s="527" t="s">
        <v>264</v>
      </c>
      <c r="F20" s="527"/>
      <c r="G20" s="527"/>
      <c r="H20" s="527"/>
      <c r="I20" s="527"/>
      <c r="J20" s="530"/>
      <c r="K20" s="530"/>
      <c r="L20" s="530"/>
      <c r="M20" s="530"/>
    </row>
    <row r="21" spans="1:14" ht="15.75" x14ac:dyDescent="0.25">
      <c r="A21" s="393" t="s">
        <v>74</v>
      </c>
      <c r="B21" s="177"/>
      <c r="C21" s="177"/>
      <c r="D21" s="113">
        <f>SUM(K118)</f>
        <v>1198400</v>
      </c>
      <c r="E21" s="59"/>
      <c r="F21" s="59"/>
      <c r="G21" s="59"/>
      <c r="H21" s="59"/>
      <c r="I21" s="298"/>
      <c r="J21" s="3"/>
      <c r="K21" s="294"/>
      <c r="L21" s="3"/>
      <c r="M21" s="3"/>
    </row>
    <row r="22" spans="1:14" ht="15.75" x14ac:dyDescent="0.25">
      <c r="A22" s="393" t="s">
        <v>75</v>
      </c>
      <c r="B22" s="177"/>
      <c r="C22" s="177"/>
      <c r="D22" s="113">
        <f>SUM(K119)</f>
        <v>2306229</v>
      </c>
      <c r="E22" s="59"/>
      <c r="F22" s="59"/>
      <c r="G22" s="59"/>
      <c r="H22" s="59"/>
      <c r="I22" s="298"/>
      <c r="J22" s="3"/>
      <c r="K22" s="3"/>
      <c r="L22" s="3"/>
      <c r="M22" s="3"/>
    </row>
    <row r="23" spans="1:14" ht="16.5" thickBot="1" x14ac:dyDescent="0.3">
      <c r="A23" s="180" t="s">
        <v>76</v>
      </c>
      <c r="B23" s="181"/>
      <c r="C23" s="181"/>
      <c r="D23" s="297">
        <f>SUM(K120)</f>
        <v>313462</v>
      </c>
      <c r="E23" s="59"/>
      <c r="F23" s="59"/>
      <c r="G23" s="59"/>
      <c r="H23" s="59"/>
      <c r="I23" s="2"/>
      <c r="J23" s="3"/>
      <c r="K23" s="294"/>
      <c r="L23" s="3"/>
      <c r="M23" s="3"/>
    </row>
    <row r="24" spans="1:14" ht="17.25" customHeight="1" x14ac:dyDescent="0.25">
      <c r="A24" s="177" t="s">
        <v>168</v>
      </c>
      <c r="B24" s="177"/>
      <c r="C24" s="177"/>
      <c r="D24" s="328"/>
      <c r="E24" s="527"/>
      <c r="F24" s="528"/>
      <c r="G24" s="528"/>
      <c r="H24" s="528"/>
      <c r="I24" s="381"/>
      <c r="J24" s="3"/>
      <c r="K24" s="3"/>
      <c r="L24" s="3"/>
      <c r="M24" s="3"/>
    </row>
    <row r="25" spans="1:14" ht="16.5" thickBot="1" x14ac:dyDescent="0.3">
      <c r="A25" s="47"/>
      <c r="B25" s="59"/>
      <c r="C25" s="59"/>
      <c r="D25" s="59"/>
      <c r="E25" s="529"/>
      <c r="F25" s="529"/>
      <c r="G25" s="382"/>
      <c r="H25" s="382"/>
      <c r="I25" s="383"/>
      <c r="J25" s="3"/>
      <c r="K25" s="3"/>
      <c r="L25" s="3"/>
      <c r="M25" s="3"/>
    </row>
    <row r="26" spans="1:14" x14ac:dyDescent="0.25">
      <c r="A26" s="521" t="s">
        <v>11</v>
      </c>
      <c r="B26" s="523" t="s">
        <v>13</v>
      </c>
      <c r="C26" s="511" t="s">
        <v>22</v>
      </c>
      <c r="D26" s="511" t="s">
        <v>20</v>
      </c>
      <c r="E26" s="525" t="s">
        <v>7</v>
      </c>
      <c r="F26" s="511" t="s">
        <v>30</v>
      </c>
      <c r="G26" s="511" t="s">
        <v>93</v>
      </c>
      <c r="H26" s="511" t="s">
        <v>43</v>
      </c>
      <c r="I26" s="520"/>
      <c r="J26" s="511" t="s">
        <v>94</v>
      </c>
      <c r="K26" s="520"/>
      <c r="L26" s="520"/>
      <c r="M26" s="518" t="s">
        <v>42</v>
      </c>
      <c r="N26" s="531" t="s">
        <v>149</v>
      </c>
    </row>
    <row r="27" spans="1:14" ht="81" customHeight="1" thickBot="1" x14ac:dyDescent="0.3">
      <c r="A27" s="522"/>
      <c r="B27" s="524"/>
      <c r="C27" s="512"/>
      <c r="D27" s="512"/>
      <c r="E27" s="526"/>
      <c r="F27" s="512"/>
      <c r="G27" s="512"/>
      <c r="H27" s="58" t="s">
        <v>38</v>
      </c>
      <c r="I27" s="58" t="s">
        <v>15</v>
      </c>
      <c r="J27" s="58" t="s">
        <v>77</v>
      </c>
      <c r="K27" s="234" t="s">
        <v>151</v>
      </c>
      <c r="L27" s="58" t="s">
        <v>150</v>
      </c>
      <c r="M27" s="519"/>
      <c r="N27" s="532"/>
    </row>
    <row r="28" spans="1:14" s="6" customFormat="1" ht="61.5" customHeight="1" x14ac:dyDescent="0.25">
      <c r="A28" s="68">
        <v>1</v>
      </c>
      <c r="B28" s="89" t="s">
        <v>35</v>
      </c>
      <c r="C28" s="30" t="s">
        <v>59</v>
      </c>
      <c r="D28" s="30" t="s">
        <v>19</v>
      </c>
      <c r="E28" s="37" t="s">
        <v>5</v>
      </c>
      <c r="F28" s="90" t="s">
        <v>84</v>
      </c>
      <c r="G28" s="29" t="s">
        <v>28</v>
      </c>
      <c r="H28" s="533">
        <v>41165</v>
      </c>
      <c r="I28" s="546">
        <v>41233</v>
      </c>
      <c r="J28" s="536">
        <v>198400</v>
      </c>
      <c r="K28" s="50">
        <v>100000</v>
      </c>
      <c r="L28" s="482">
        <f>SUM(K28:K30)</f>
        <v>191512</v>
      </c>
      <c r="M28" s="107"/>
      <c r="N28" s="50"/>
    </row>
    <row r="29" spans="1:14" s="6" customFormat="1" ht="108" customHeight="1" x14ac:dyDescent="0.25">
      <c r="A29" s="69">
        <v>1</v>
      </c>
      <c r="B29" s="91" t="s">
        <v>35</v>
      </c>
      <c r="C29" s="11" t="s">
        <v>59</v>
      </c>
      <c r="D29" s="11" t="s">
        <v>19</v>
      </c>
      <c r="E29" s="92" t="s">
        <v>6</v>
      </c>
      <c r="F29" s="93" t="s">
        <v>85</v>
      </c>
      <c r="G29" s="94" t="s">
        <v>71</v>
      </c>
      <c r="H29" s="492"/>
      <c r="I29" s="487"/>
      <c r="J29" s="537"/>
      <c r="K29" s="52"/>
      <c r="L29" s="485"/>
      <c r="M29" s="106"/>
      <c r="N29" s="52"/>
    </row>
    <row r="30" spans="1:14" s="6" customFormat="1" ht="212.25" customHeight="1" thickBot="1" x14ac:dyDescent="0.3">
      <c r="A30" s="66">
        <v>1</v>
      </c>
      <c r="B30" s="95" t="s">
        <v>35</v>
      </c>
      <c r="C30" s="38" t="s">
        <v>59</v>
      </c>
      <c r="D30" s="38" t="s">
        <v>19</v>
      </c>
      <c r="E30" s="96" t="s">
        <v>39</v>
      </c>
      <c r="F30" s="97" t="s">
        <v>208</v>
      </c>
      <c r="G30" s="98" t="s">
        <v>60</v>
      </c>
      <c r="H30" s="493"/>
      <c r="I30" s="488"/>
      <c r="J30" s="538"/>
      <c r="K30" s="51">
        <v>91512</v>
      </c>
      <c r="L30" s="486"/>
      <c r="M30" s="41"/>
      <c r="N30" s="51">
        <v>98400</v>
      </c>
    </row>
    <row r="31" spans="1:14" ht="51.75" customHeight="1" x14ac:dyDescent="0.25">
      <c r="A31" s="68">
        <v>2</v>
      </c>
      <c r="B31" s="75" t="s">
        <v>34</v>
      </c>
      <c r="C31" s="30" t="s">
        <v>23</v>
      </c>
      <c r="D31" s="30" t="s">
        <v>19</v>
      </c>
      <c r="E31" s="37" t="s">
        <v>5</v>
      </c>
      <c r="F31" s="40" t="s">
        <v>178</v>
      </c>
      <c r="G31" s="29" t="s">
        <v>28</v>
      </c>
      <c r="H31" s="533" t="s">
        <v>55</v>
      </c>
      <c r="I31" s="535" t="s">
        <v>56</v>
      </c>
      <c r="J31" s="536">
        <v>270200</v>
      </c>
      <c r="K31" s="50">
        <v>152500</v>
      </c>
      <c r="L31" s="482">
        <f>SUM(K31:K33)</f>
        <v>262500</v>
      </c>
      <c r="M31" s="107" t="s">
        <v>2</v>
      </c>
      <c r="N31" s="50"/>
    </row>
    <row r="32" spans="1:14" ht="60.75" customHeight="1" x14ac:dyDescent="0.25">
      <c r="A32" s="69">
        <v>2</v>
      </c>
      <c r="B32" s="76" t="s">
        <v>34</v>
      </c>
      <c r="C32" s="11" t="s">
        <v>23</v>
      </c>
      <c r="D32" s="14" t="s">
        <v>19</v>
      </c>
      <c r="E32" s="13" t="s">
        <v>6</v>
      </c>
      <c r="F32" s="8" t="s">
        <v>86</v>
      </c>
      <c r="G32" s="8" t="s">
        <v>220</v>
      </c>
      <c r="H32" s="492"/>
      <c r="I32" s="487"/>
      <c r="J32" s="537"/>
      <c r="K32" s="52">
        <v>110000</v>
      </c>
      <c r="L32" s="483"/>
      <c r="M32" s="108" t="s">
        <v>25</v>
      </c>
      <c r="N32" s="52">
        <v>117700</v>
      </c>
    </row>
    <row r="33" spans="1:15" ht="20.25" customHeight="1" thickBot="1" x14ac:dyDescent="0.3">
      <c r="A33" s="66">
        <v>2</v>
      </c>
      <c r="B33" s="77" t="s">
        <v>34</v>
      </c>
      <c r="C33" s="38" t="s">
        <v>23</v>
      </c>
      <c r="D33" s="32" t="s">
        <v>19</v>
      </c>
      <c r="E33" s="23" t="s">
        <v>39</v>
      </c>
      <c r="F33" s="39" t="s">
        <v>41</v>
      </c>
      <c r="G33" s="24"/>
      <c r="H33" s="493"/>
      <c r="I33" s="488"/>
      <c r="J33" s="538"/>
      <c r="K33" s="51"/>
      <c r="L33" s="484"/>
      <c r="M33" s="41"/>
      <c r="N33" s="51"/>
    </row>
    <row r="34" spans="1:15" ht="47.25" customHeight="1" x14ac:dyDescent="0.25">
      <c r="A34" s="68">
        <v>3</v>
      </c>
      <c r="B34" s="75" t="s">
        <v>34</v>
      </c>
      <c r="C34" s="42" t="s">
        <v>18</v>
      </c>
      <c r="D34" s="30" t="s">
        <v>19</v>
      </c>
      <c r="E34" s="17" t="s">
        <v>5</v>
      </c>
      <c r="F34" s="29" t="s">
        <v>87</v>
      </c>
      <c r="G34" s="29" t="s">
        <v>28</v>
      </c>
      <c r="H34" s="465">
        <v>40966</v>
      </c>
      <c r="I34" s="465">
        <v>41096</v>
      </c>
      <c r="J34" s="482">
        <v>105000</v>
      </c>
      <c r="K34" s="50">
        <v>40000</v>
      </c>
      <c r="L34" s="482">
        <f>SUM(K34:K36)</f>
        <v>103250</v>
      </c>
      <c r="M34" s="109" t="s">
        <v>44</v>
      </c>
      <c r="N34" s="50"/>
    </row>
    <row r="35" spans="1:15" ht="28.5" customHeight="1" x14ac:dyDescent="0.25">
      <c r="A35" s="69">
        <v>3</v>
      </c>
      <c r="B35" s="76" t="s">
        <v>34</v>
      </c>
      <c r="C35" s="15" t="s">
        <v>18</v>
      </c>
      <c r="D35" s="14" t="s">
        <v>19</v>
      </c>
      <c r="E35" s="13" t="s">
        <v>6</v>
      </c>
      <c r="F35" s="8" t="s">
        <v>88</v>
      </c>
      <c r="G35" s="8">
        <v>2</v>
      </c>
      <c r="H35" s="473"/>
      <c r="I35" s="473"/>
      <c r="J35" s="483"/>
      <c r="K35" s="52">
        <v>40000</v>
      </c>
      <c r="L35" s="483"/>
      <c r="M35" s="20" t="s">
        <v>24</v>
      </c>
      <c r="N35" s="52">
        <v>40000</v>
      </c>
    </row>
    <row r="36" spans="1:15" ht="58.5" customHeight="1" thickBot="1" x14ac:dyDescent="0.3">
      <c r="A36" s="66">
        <v>3</v>
      </c>
      <c r="B36" s="81" t="s">
        <v>34</v>
      </c>
      <c r="C36" s="22" t="str">
        <f>$C$34</f>
        <v>Bhutan</v>
      </c>
      <c r="D36" s="32" t="s">
        <v>19</v>
      </c>
      <c r="E36" s="23" t="s">
        <v>39</v>
      </c>
      <c r="F36" s="24" t="s">
        <v>8</v>
      </c>
      <c r="G36" s="24" t="s">
        <v>9</v>
      </c>
      <c r="H36" s="474"/>
      <c r="I36" s="474"/>
      <c r="J36" s="484"/>
      <c r="K36" s="51">
        <v>23250</v>
      </c>
      <c r="L36" s="484"/>
      <c r="M36" s="41" t="s">
        <v>10</v>
      </c>
      <c r="N36" s="51">
        <v>25000</v>
      </c>
    </row>
    <row r="37" spans="1:15" ht="40.5" customHeight="1" x14ac:dyDescent="0.25">
      <c r="A37" s="68">
        <v>4</v>
      </c>
      <c r="B37" s="361" t="s">
        <v>34</v>
      </c>
      <c r="C37" s="64" t="s">
        <v>217</v>
      </c>
      <c r="D37" s="384" t="s">
        <v>16</v>
      </c>
      <c r="E37" s="17" t="s">
        <v>5</v>
      </c>
      <c r="F37" s="36"/>
      <c r="G37" s="36"/>
      <c r="H37" s="539">
        <v>41570</v>
      </c>
      <c r="I37" s="539">
        <v>41582</v>
      </c>
      <c r="J37" s="482">
        <v>10000</v>
      </c>
      <c r="K37" s="367"/>
      <c r="L37" s="482">
        <f>SUM(K37:K39)</f>
        <v>10000</v>
      </c>
      <c r="M37" s="363" t="s">
        <v>195</v>
      </c>
      <c r="N37" s="343"/>
    </row>
    <row r="38" spans="1:15" ht="94.5" customHeight="1" x14ac:dyDescent="0.25">
      <c r="A38" s="69">
        <v>4</v>
      </c>
      <c r="B38" s="362" t="s">
        <v>34</v>
      </c>
      <c r="C38" s="12" t="s">
        <v>217</v>
      </c>
      <c r="D38" s="356" t="s">
        <v>16</v>
      </c>
      <c r="E38" s="13" t="s">
        <v>6</v>
      </c>
      <c r="F38" s="344" t="s">
        <v>218</v>
      </c>
      <c r="G38" s="94" t="s">
        <v>214</v>
      </c>
      <c r="H38" s="540"/>
      <c r="I38" s="540"/>
      <c r="J38" s="537"/>
      <c r="K38" s="387">
        <v>10000</v>
      </c>
      <c r="L38" s="485"/>
      <c r="M38" s="347"/>
      <c r="N38" s="346"/>
    </row>
    <row r="39" spans="1:15" ht="60.75" customHeight="1" thickBot="1" x14ac:dyDescent="0.3">
      <c r="A39" s="66">
        <v>4</v>
      </c>
      <c r="B39" s="359" t="s">
        <v>34</v>
      </c>
      <c r="C39" s="65" t="s">
        <v>217</v>
      </c>
      <c r="D39" s="385" t="s">
        <v>16</v>
      </c>
      <c r="E39" s="23" t="s">
        <v>39</v>
      </c>
      <c r="F39" s="348"/>
      <c r="G39" s="349"/>
      <c r="H39" s="541"/>
      <c r="I39" s="541"/>
      <c r="J39" s="538"/>
      <c r="K39" s="350"/>
      <c r="L39" s="486"/>
      <c r="M39" s="351"/>
      <c r="N39" s="350"/>
    </row>
    <row r="40" spans="1:15" ht="78.75" customHeight="1" x14ac:dyDescent="0.25">
      <c r="A40" s="68">
        <v>5</v>
      </c>
      <c r="B40" s="361" t="s">
        <v>36</v>
      </c>
      <c r="C40" s="16" t="s">
        <v>190</v>
      </c>
      <c r="D40" s="337" t="s">
        <v>19</v>
      </c>
      <c r="E40" s="17" t="s">
        <v>5</v>
      </c>
      <c r="F40" s="36" t="s">
        <v>194</v>
      </c>
      <c r="G40" s="36" t="s">
        <v>32</v>
      </c>
      <c r="H40" s="539">
        <v>41456</v>
      </c>
      <c r="I40" s="539">
        <v>41509</v>
      </c>
      <c r="J40" s="482">
        <v>35800</v>
      </c>
      <c r="K40" s="367">
        <v>35800</v>
      </c>
      <c r="L40" s="482">
        <v>35800</v>
      </c>
      <c r="M40" s="363" t="s">
        <v>195</v>
      </c>
      <c r="N40" s="343"/>
    </row>
    <row r="41" spans="1:15" ht="60.75" customHeight="1" x14ac:dyDescent="0.25">
      <c r="A41" s="69">
        <v>5</v>
      </c>
      <c r="B41" s="362" t="s">
        <v>36</v>
      </c>
      <c r="C41" s="65" t="s">
        <v>190</v>
      </c>
      <c r="D41" s="356" t="s">
        <v>19</v>
      </c>
      <c r="E41" s="13" t="s">
        <v>6</v>
      </c>
      <c r="F41" s="344"/>
      <c r="G41" s="345"/>
      <c r="H41" s="540"/>
      <c r="I41" s="540"/>
      <c r="J41" s="537"/>
      <c r="K41" s="346"/>
      <c r="L41" s="485"/>
      <c r="M41" s="347"/>
      <c r="N41" s="346"/>
    </row>
    <row r="42" spans="1:15" ht="60.75" customHeight="1" thickBot="1" x14ac:dyDescent="0.3">
      <c r="A42" s="66">
        <v>5</v>
      </c>
      <c r="B42" s="359" t="s">
        <v>36</v>
      </c>
      <c r="C42" s="21" t="s">
        <v>190</v>
      </c>
      <c r="D42" s="338" t="s">
        <v>19</v>
      </c>
      <c r="E42" s="23" t="s">
        <v>39</v>
      </c>
      <c r="F42" s="348"/>
      <c r="G42" s="349"/>
      <c r="H42" s="541"/>
      <c r="I42" s="541"/>
      <c r="J42" s="538"/>
      <c r="K42" s="350"/>
      <c r="L42" s="486"/>
      <c r="M42" s="351"/>
      <c r="N42" s="350"/>
    </row>
    <row r="43" spans="1:15" ht="37.5" customHeight="1" x14ac:dyDescent="0.25">
      <c r="A43" s="68">
        <v>6</v>
      </c>
      <c r="B43" s="83" t="s">
        <v>35</v>
      </c>
      <c r="C43" s="200" t="s">
        <v>142</v>
      </c>
      <c r="D43" s="191" t="s">
        <v>16</v>
      </c>
      <c r="E43" s="17" t="s">
        <v>5</v>
      </c>
      <c r="F43" s="36"/>
      <c r="G43" s="36"/>
      <c r="H43" s="542">
        <v>41309</v>
      </c>
      <c r="I43" s="542">
        <v>41330</v>
      </c>
      <c r="J43" s="475">
        <v>50000</v>
      </c>
      <c r="K43" s="55"/>
      <c r="L43" s="475">
        <f>SUM(K43:K45)</f>
        <v>50000</v>
      </c>
      <c r="M43" s="79"/>
      <c r="N43" s="55"/>
    </row>
    <row r="44" spans="1:15" ht="60.75" customHeight="1" x14ac:dyDescent="0.25">
      <c r="A44" s="69">
        <v>6</v>
      </c>
      <c r="B44" s="76" t="s">
        <v>35</v>
      </c>
      <c r="C44" s="188" t="s">
        <v>142</v>
      </c>
      <c r="D44" s="14" t="s">
        <v>16</v>
      </c>
      <c r="E44" s="13" t="s">
        <v>6</v>
      </c>
      <c r="F44" s="101" t="s">
        <v>145</v>
      </c>
      <c r="G44" s="5" t="s">
        <v>83</v>
      </c>
      <c r="H44" s="543"/>
      <c r="I44" s="543"/>
      <c r="J44" s="545"/>
      <c r="K44" s="53">
        <v>50000</v>
      </c>
      <c r="L44" s="467"/>
      <c r="M44" s="35"/>
      <c r="N44" s="53"/>
    </row>
    <row r="45" spans="1:15" ht="60.75" customHeight="1" thickBot="1" x14ac:dyDescent="0.3">
      <c r="A45" s="66">
        <v>6</v>
      </c>
      <c r="B45" s="84" t="s">
        <v>35</v>
      </c>
      <c r="C45" s="201" t="s">
        <v>142</v>
      </c>
      <c r="D45" s="192" t="s">
        <v>16</v>
      </c>
      <c r="E45" s="23" t="s">
        <v>39</v>
      </c>
      <c r="F45" s="103"/>
      <c r="G45" s="87"/>
      <c r="H45" s="544"/>
      <c r="I45" s="544"/>
      <c r="J45" s="501"/>
      <c r="K45" s="54"/>
      <c r="L45" s="468"/>
      <c r="M45" s="102"/>
      <c r="N45" s="54"/>
    </row>
    <row r="46" spans="1:15" ht="53.25" customHeight="1" x14ac:dyDescent="0.25">
      <c r="A46" s="68">
        <v>7</v>
      </c>
      <c r="B46" s="83" t="s">
        <v>35</v>
      </c>
      <c r="C46" s="200" t="s">
        <v>58</v>
      </c>
      <c r="D46" s="191" t="s">
        <v>19</v>
      </c>
      <c r="E46" s="17" t="s">
        <v>5</v>
      </c>
      <c r="F46" s="36" t="s">
        <v>70</v>
      </c>
      <c r="G46" s="36" t="s">
        <v>267</v>
      </c>
      <c r="H46" s="200"/>
      <c r="I46" s="533" t="s">
        <v>172</v>
      </c>
      <c r="J46" s="187"/>
      <c r="K46" s="55">
        <v>20000</v>
      </c>
      <c r="L46" s="187"/>
      <c r="M46" s="79"/>
      <c r="N46" s="55"/>
    </row>
    <row r="47" spans="1:15" ht="108" customHeight="1" x14ac:dyDescent="0.25">
      <c r="A47" s="69">
        <v>7</v>
      </c>
      <c r="B47" s="76" t="s">
        <v>35</v>
      </c>
      <c r="C47" s="188" t="s">
        <v>58</v>
      </c>
      <c r="D47" s="14" t="s">
        <v>19</v>
      </c>
      <c r="E47" s="13" t="s">
        <v>6</v>
      </c>
      <c r="F47" s="101" t="s">
        <v>247</v>
      </c>
      <c r="G47" s="7" t="s">
        <v>246</v>
      </c>
      <c r="H47" s="100">
        <v>41080</v>
      </c>
      <c r="I47" s="479"/>
      <c r="J47" s="187">
        <v>245000</v>
      </c>
      <c r="K47" s="53">
        <v>110000</v>
      </c>
      <c r="L47" s="187">
        <f>SUM(K46:K48)</f>
        <v>245000</v>
      </c>
      <c r="M47" s="35" t="s">
        <v>63</v>
      </c>
      <c r="N47" s="303">
        <v>42800</v>
      </c>
      <c r="O47" s="305" t="s">
        <v>171</v>
      </c>
    </row>
    <row r="48" spans="1:15" ht="99.75" customHeight="1" thickBot="1" x14ac:dyDescent="0.3">
      <c r="A48" s="66">
        <v>7</v>
      </c>
      <c r="B48" s="84" t="s">
        <v>35</v>
      </c>
      <c r="C48" s="201" t="s">
        <v>58</v>
      </c>
      <c r="D48" s="192" t="s">
        <v>19</v>
      </c>
      <c r="E48" s="23" t="s">
        <v>39</v>
      </c>
      <c r="F48" s="103" t="s">
        <v>263</v>
      </c>
      <c r="G48" s="87" t="s">
        <v>243</v>
      </c>
      <c r="H48" s="201"/>
      <c r="I48" s="534"/>
      <c r="J48" s="205"/>
      <c r="K48" s="54">
        <v>115000</v>
      </c>
      <c r="L48" s="205"/>
      <c r="M48" s="102" t="s">
        <v>64</v>
      </c>
      <c r="N48" s="304">
        <v>50000</v>
      </c>
      <c r="O48" s="305" t="s">
        <v>171</v>
      </c>
    </row>
    <row r="49" spans="1:14" ht="107.25" customHeight="1" x14ac:dyDescent="0.25">
      <c r="A49" s="68">
        <v>7</v>
      </c>
      <c r="B49" s="83" t="s">
        <v>36</v>
      </c>
      <c r="C49" s="330" t="s">
        <v>183</v>
      </c>
      <c r="D49" s="388" t="s">
        <v>19</v>
      </c>
      <c r="E49" s="104" t="s">
        <v>5</v>
      </c>
      <c r="F49" s="62" t="s">
        <v>224</v>
      </c>
      <c r="G49" s="29" t="s">
        <v>28</v>
      </c>
      <c r="H49" s="459" t="s">
        <v>226</v>
      </c>
      <c r="I49" s="465" t="s">
        <v>272</v>
      </c>
      <c r="J49" s="482">
        <v>295000</v>
      </c>
      <c r="K49" s="85">
        <v>195000</v>
      </c>
      <c r="L49" s="496">
        <f>SUM(K49:K51)</f>
        <v>295000</v>
      </c>
      <c r="M49" s="86" t="s">
        <v>154</v>
      </c>
      <c r="N49" s="241"/>
    </row>
    <row r="50" spans="1:14" ht="94.5" customHeight="1" x14ac:dyDescent="0.25">
      <c r="A50" s="69">
        <v>7</v>
      </c>
      <c r="B50" s="76" t="s">
        <v>36</v>
      </c>
      <c r="C50" s="330" t="s">
        <v>183</v>
      </c>
      <c r="D50" s="14" t="s">
        <v>19</v>
      </c>
      <c r="E50" s="13" t="s">
        <v>6</v>
      </c>
      <c r="F50" s="7" t="s">
        <v>225</v>
      </c>
      <c r="G50" s="5" t="s">
        <v>83</v>
      </c>
      <c r="H50" s="454"/>
      <c r="I50" s="454"/>
      <c r="J50" s="494"/>
      <c r="K50" s="53">
        <v>100000</v>
      </c>
      <c r="L50" s="480"/>
      <c r="M50" s="35"/>
      <c r="N50" s="239">
        <v>40000</v>
      </c>
    </row>
    <row r="51" spans="1:14" ht="56.25" customHeight="1" thickBot="1" x14ac:dyDescent="0.3">
      <c r="A51" s="66">
        <v>7</v>
      </c>
      <c r="B51" s="105" t="s">
        <v>36</v>
      </c>
      <c r="C51" s="331" t="s">
        <v>183</v>
      </c>
      <c r="D51" s="389" t="s">
        <v>19</v>
      </c>
      <c r="E51" s="23" t="s">
        <v>39</v>
      </c>
      <c r="F51" s="24" t="s">
        <v>72</v>
      </c>
      <c r="G51" s="25"/>
      <c r="H51" s="455"/>
      <c r="I51" s="455"/>
      <c r="J51" s="495"/>
      <c r="K51" s="54"/>
      <c r="L51" s="481"/>
      <c r="M51" s="39"/>
      <c r="N51" s="240"/>
    </row>
    <row r="52" spans="1:14" ht="60.75" customHeight="1" x14ac:dyDescent="0.25">
      <c r="A52" s="68">
        <v>9</v>
      </c>
      <c r="B52" s="83" t="s">
        <v>36</v>
      </c>
      <c r="C52" s="200" t="s">
        <v>61</v>
      </c>
      <c r="D52" s="191" t="s">
        <v>16</v>
      </c>
      <c r="E52" s="17" t="s">
        <v>5</v>
      </c>
      <c r="F52" s="36" t="s">
        <v>68</v>
      </c>
      <c r="G52" s="36" t="s">
        <v>32</v>
      </c>
      <c r="H52" s="200"/>
      <c r="I52" s="200"/>
      <c r="J52" s="187"/>
      <c r="K52" s="55">
        <v>10000</v>
      </c>
      <c r="L52" s="187"/>
      <c r="M52" s="79"/>
      <c r="N52" s="55"/>
    </row>
    <row r="53" spans="1:14" ht="121.5" customHeight="1" x14ac:dyDescent="0.25">
      <c r="A53" s="69">
        <v>9</v>
      </c>
      <c r="B53" s="76" t="s">
        <v>36</v>
      </c>
      <c r="C53" s="188" t="s">
        <v>61</v>
      </c>
      <c r="D53" s="14" t="s">
        <v>16</v>
      </c>
      <c r="E53" s="13" t="s">
        <v>6</v>
      </c>
      <c r="F53" s="74" t="s">
        <v>69</v>
      </c>
      <c r="G53" s="74" t="s">
        <v>231</v>
      </c>
      <c r="H53" s="100">
        <v>41164</v>
      </c>
      <c r="I53" s="100">
        <v>41200</v>
      </c>
      <c r="J53" s="187">
        <v>90000</v>
      </c>
      <c r="K53" s="53">
        <v>80000</v>
      </c>
      <c r="L53" s="203">
        <f>SUM(K52:K54)</f>
        <v>90000</v>
      </c>
      <c r="M53" s="35" t="s">
        <v>62</v>
      </c>
      <c r="N53" s="53">
        <v>80000</v>
      </c>
    </row>
    <row r="54" spans="1:14" s="233" customFormat="1" ht="23.25" customHeight="1" thickBot="1" x14ac:dyDescent="0.3">
      <c r="A54" s="66">
        <v>9</v>
      </c>
      <c r="B54" s="84" t="s">
        <v>36</v>
      </c>
      <c r="C54" s="416" t="s">
        <v>61</v>
      </c>
      <c r="D54" s="416" t="s">
        <v>16</v>
      </c>
      <c r="E54" s="422" t="s">
        <v>39</v>
      </c>
      <c r="F54" s="423" t="s">
        <v>48</v>
      </c>
      <c r="G54" s="424"/>
      <c r="H54" s="416"/>
      <c r="I54" s="416"/>
      <c r="J54" s="414"/>
      <c r="K54" s="425"/>
      <c r="L54" s="414"/>
      <c r="M54" s="426"/>
      <c r="N54" s="425"/>
    </row>
    <row r="55" spans="1:14" ht="56.25" customHeight="1" x14ac:dyDescent="0.25">
      <c r="A55" s="68">
        <v>10</v>
      </c>
      <c r="B55" s="75" t="s">
        <v>35</v>
      </c>
      <c r="C55" s="134" t="s">
        <v>106</v>
      </c>
      <c r="D55" s="30" t="s">
        <v>16</v>
      </c>
      <c r="E55" s="17" t="s">
        <v>5</v>
      </c>
      <c r="F55" s="40" t="s">
        <v>47</v>
      </c>
      <c r="G55" s="29"/>
      <c r="H55" s="465"/>
      <c r="I55" s="465">
        <v>40966</v>
      </c>
      <c r="J55" s="482">
        <v>105000</v>
      </c>
      <c r="K55" s="50"/>
      <c r="L55" s="482">
        <f>SUM(K55:K57)</f>
        <v>105000</v>
      </c>
      <c r="M55" s="79"/>
      <c r="N55" s="50"/>
    </row>
    <row r="56" spans="1:14" ht="56.25" customHeight="1" x14ac:dyDescent="0.25">
      <c r="A56" s="69">
        <v>10</v>
      </c>
      <c r="B56" s="76" t="s">
        <v>35</v>
      </c>
      <c r="C56" s="15" t="s">
        <v>106</v>
      </c>
      <c r="D56" s="14" t="s">
        <v>16</v>
      </c>
      <c r="E56" s="13" t="s">
        <v>6</v>
      </c>
      <c r="F56" s="8" t="s">
        <v>107</v>
      </c>
      <c r="G56" s="7" t="s">
        <v>32</v>
      </c>
      <c r="H56" s="473"/>
      <c r="I56" s="473"/>
      <c r="J56" s="483"/>
      <c r="K56" s="52">
        <v>105000</v>
      </c>
      <c r="L56" s="483"/>
      <c r="M56" s="135" t="s">
        <v>108</v>
      </c>
      <c r="N56" s="52">
        <v>111300</v>
      </c>
    </row>
    <row r="57" spans="1:14" ht="56.25" customHeight="1" thickBot="1" x14ac:dyDescent="0.3">
      <c r="A57" s="66">
        <v>10</v>
      </c>
      <c r="B57" s="77" t="s">
        <v>35</v>
      </c>
      <c r="C57" s="45" t="s">
        <v>106</v>
      </c>
      <c r="D57" s="32" t="s">
        <v>16</v>
      </c>
      <c r="E57" s="23" t="s">
        <v>39</v>
      </c>
      <c r="F57" s="39" t="s">
        <v>41</v>
      </c>
      <c r="G57" s="24"/>
      <c r="H57" s="474"/>
      <c r="I57" s="474"/>
      <c r="J57" s="484"/>
      <c r="K57" s="51"/>
      <c r="L57" s="484"/>
      <c r="M57" s="41"/>
      <c r="N57" s="51"/>
    </row>
    <row r="58" spans="1:14" ht="135.75" customHeight="1" x14ac:dyDescent="0.25">
      <c r="A58" s="69">
        <v>11</v>
      </c>
      <c r="B58" s="83" t="s">
        <v>36</v>
      </c>
      <c r="C58" s="227" t="s">
        <v>148</v>
      </c>
      <c r="D58" s="229" t="s">
        <v>19</v>
      </c>
      <c r="E58" s="104" t="s">
        <v>5</v>
      </c>
      <c r="F58" s="62" t="s">
        <v>153</v>
      </c>
      <c r="G58" s="29">
        <v>2</v>
      </c>
      <c r="H58" s="459">
        <v>41393</v>
      </c>
      <c r="I58" s="465">
        <v>41409</v>
      </c>
      <c r="J58" s="482">
        <v>40000</v>
      </c>
      <c r="K58" s="85">
        <v>40000</v>
      </c>
      <c r="L58" s="475">
        <f>SUM(K58:K60)</f>
        <v>40000</v>
      </c>
      <c r="M58" s="86"/>
      <c r="N58" s="85"/>
    </row>
    <row r="59" spans="1:14" ht="23.25" customHeight="1" x14ac:dyDescent="0.25">
      <c r="A59" s="69">
        <v>11</v>
      </c>
      <c r="B59" s="76" t="s">
        <v>36</v>
      </c>
      <c r="C59" s="231" t="s">
        <v>148</v>
      </c>
      <c r="D59" s="14" t="s">
        <v>19</v>
      </c>
      <c r="E59" s="13" t="s">
        <v>6</v>
      </c>
      <c r="F59" s="7"/>
      <c r="G59" s="5"/>
      <c r="H59" s="454"/>
      <c r="I59" s="454"/>
      <c r="J59" s="494"/>
      <c r="K59" s="53"/>
      <c r="L59" s="467"/>
      <c r="M59" s="35"/>
      <c r="N59" s="53"/>
    </row>
    <row r="60" spans="1:14" ht="23.25" customHeight="1" thickBot="1" x14ac:dyDescent="0.3">
      <c r="A60" s="69">
        <v>11</v>
      </c>
      <c r="B60" s="105" t="s">
        <v>36</v>
      </c>
      <c r="C60" s="228" t="s">
        <v>148</v>
      </c>
      <c r="D60" s="230" t="s">
        <v>19</v>
      </c>
      <c r="E60" s="23" t="s">
        <v>39</v>
      </c>
      <c r="F60" s="24"/>
      <c r="G60" s="25"/>
      <c r="H60" s="455"/>
      <c r="I60" s="455"/>
      <c r="J60" s="495"/>
      <c r="K60" s="54"/>
      <c r="L60" s="468"/>
      <c r="M60" s="39"/>
      <c r="N60" s="54"/>
    </row>
    <row r="61" spans="1:14" ht="56.25" customHeight="1" x14ac:dyDescent="0.25">
      <c r="A61" s="68">
        <v>12</v>
      </c>
      <c r="B61" s="353" t="s">
        <v>35</v>
      </c>
      <c r="C61" s="134" t="s">
        <v>191</v>
      </c>
      <c r="D61" s="30" t="s">
        <v>19</v>
      </c>
      <c r="E61" s="17" t="s">
        <v>5</v>
      </c>
      <c r="F61" s="354" t="s">
        <v>193</v>
      </c>
      <c r="G61" s="355" t="s">
        <v>32</v>
      </c>
      <c r="H61" s="465">
        <v>41471</v>
      </c>
      <c r="I61" s="465">
        <v>41513</v>
      </c>
      <c r="J61" s="482">
        <v>21000</v>
      </c>
      <c r="K61" s="368">
        <v>21000</v>
      </c>
      <c r="L61" s="482">
        <v>21000</v>
      </c>
      <c r="M61" s="79"/>
      <c r="N61" s="50"/>
    </row>
    <row r="62" spans="1:14" ht="56.25" customHeight="1" x14ac:dyDescent="0.25">
      <c r="A62" s="69">
        <v>12</v>
      </c>
      <c r="B62" s="362" t="s">
        <v>35</v>
      </c>
      <c r="C62" s="15" t="s">
        <v>191</v>
      </c>
      <c r="D62" s="356" t="s">
        <v>19</v>
      </c>
      <c r="E62" s="13" t="s">
        <v>6</v>
      </c>
      <c r="F62" s="357" t="s">
        <v>192</v>
      </c>
      <c r="G62" s="358"/>
      <c r="H62" s="473"/>
      <c r="I62" s="460"/>
      <c r="J62" s="483"/>
      <c r="K62" s="52"/>
      <c r="L62" s="485"/>
      <c r="M62" s="135"/>
      <c r="N62" s="52"/>
    </row>
    <row r="63" spans="1:14" ht="56.25" customHeight="1" thickBot="1" x14ac:dyDescent="0.3">
      <c r="A63" s="66">
        <v>12</v>
      </c>
      <c r="B63" s="359" t="s">
        <v>35</v>
      </c>
      <c r="C63" s="336" t="s">
        <v>191</v>
      </c>
      <c r="D63" s="360" t="s">
        <v>19</v>
      </c>
      <c r="E63" s="23" t="s">
        <v>39</v>
      </c>
      <c r="F63" s="24" t="s">
        <v>41</v>
      </c>
      <c r="G63" s="24"/>
      <c r="H63" s="474"/>
      <c r="I63" s="461"/>
      <c r="J63" s="484"/>
      <c r="K63" s="51"/>
      <c r="L63" s="486"/>
      <c r="M63" s="41"/>
      <c r="N63" s="51"/>
    </row>
    <row r="64" spans="1:14" ht="75" customHeight="1" x14ac:dyDescent="0.25">
      <c r="A64" s="68">
        <v>13</v>
      </c>
      <c r="B64" s="353" t="s">
        <v>35</v>
      </c>
      <c r="C64" s="134" t="s">
        <v>197</v>
      </c>
      <c r="D64" s="30" t="s">
        <v>19</v>
      </c>
      <c r="E64" s="17" t="s">
        <v>5</v>
      </c>
      <c r="F64" s="354" t="s">
        <v>223</v>
      </c>
      <c r="G64" s="355" t="s">
        <v>32</v>
      </c>
      <c r="H64" s="465" t="s">
        <v>212</v>
      </c>
      <c r="I64" s="465" t="s">
        <v>273</v>
      </c>
      <c r="J64" s="482">
        <v>70000</v>
      </c>
      <c r="K64" s="368">
        <v>25000</v>
      </c>
      <c r="L64" s="482">
        <f>SUM(K64:K66)</f>
        <v>70000</v>
      </c>
      <c r="M64" s="79"/>
      <c r="N64" s="50"/>
    </row>
    <row r="65" spans="1:14" ht="56.25" customHeight="1" x14ac:dyDescent="0.25">
      <c r="A65" s="69">
        <v>13</v>
      </c>
      <c r="B65" s="362" t="s">
        <v>35</v>
      </c>
      <c r="C65" s="15" t="s">
        <v>197</v>
      </c>
      <c r="D65" s="356" t="s">
        <v>19</v>
      </c>
      <c r="E65" s="13" t="s">
        <v>6</v>
      </c>
      <c r="F65" s="357" t="s">
        <v>222</v>
      </c>
      <c r="G65" s="386" t="s">
        <v>214</v>
      </c>
      <c r="H65" s="473"/>
      <c r="I65" s="460"/>
      <c r="J65" s="483"/>
      <c r="K65" s="390">
        <v>45000</v>
      </c>
      <c r="L65" s="485"/>
      <c r="M65" s="135"/>
      <c r="N65" s="52"/>
    </row>
    <row r="66" spans="1:14" ht="56.25" customHeight="1" thickBot="1" x14ac:dyDescent="0.3">
      <c r="A66" s="66">
        <v>13</v>
      </c>
      <c r="B66" s="359" t="s">
        <v>35</v>
      </c>
      <c r="C66" s="45" t="s">
        <v>197</v>
      </c>
      <c r="D66" s="360" t="s">
        <v>19</v>
      </c>
      <c r="E66" s="23" t="s">
        <v>39</v>
      </c>
      <c r="F66" s="24" t="s">
        <v>41</v>
      </c>
      <c r="G66" s="24"/>
      <c r="H66" s="474"/>
      <c r="I66" s="461"/>
      <c r="J66" s="484"/>
      <c r="K66" s="391"/>
      <c r="L66" s="486"/>
      <c r="M66" s="41"/>
      <c r="N66" s="51"/>
    </row>
    <row r="67" spans="1:14" ht="15.75" customHeight="1" x14ac:dyDescent="0.25">
      <c r="A67" s="68">
        <v>14</v>
      </c>
      <c r="B67" s="75" t="s">
        <v>34</v>
      </c>
      <c r="C67" s="16" t="s">
        <v>109</v>
      </c>
      <c r="D67" s="16" t="s">
        <v>16</v>
      </c>
      <c r="E67" s="17" t="s">
        <v>5</v>
      </c>
      <c r="F67" s="36" t="s">
        <v>110</v>
      </c>
      <c r="G67" s="36"/>
      <c r="H67" s="465" t="s">
        <v>244</v>
      </c>
      <c r="I67" s="465" t="s">
        <v>234</v>
      </c>
      <c r="J67" s="497">
        <v>521729</v>
      </c>
      <c r="K67" s="55"/>
      <c r="L67" s="475">
        <f>SUM(K67:K69)</f>
        <v>521729</v>
      </c>
      <c r="M67" s="136"/>
      <c r="N67" s="55"/>
    </row>
    <row r="68" spans="1:14" ht="216" customHeight="1" x14ac:dyDescent="0.25">
      <c r="A68" s="69">
        <v>14</v>
      </c>
      <c r="B68" s="76" t="s">
        <v>34</v>
      </c>
      <c r="C68" s="12" t="s">
        <v>109</v>
      </c>
      <c r="D68" s="188" t="s">
        <v>16</v>
      </c>
      <c r="E68" s="13" t="s">
        <v>6</v>
      </c>
      <c r="F68" s="7" t="s">
        <v>235</v>
      </c>
      <c r="G68" s="7" t="s">
        <v>32</v>
      </c>
      <c r="H68" s="487"/>
      <c r="I68" s="487"/>
      <c r="J68" s="485"/>
      <c r="K68" s="53">
        <v>521729</v>
      </c>
      <c r="L68" s="476"/>
      <c r="M68" s="20" t="s">
        <v>111</v>
      </c>
      <c r="N68" s="53"/>
    </row>
    <row r="69" spans="1:14" ht="16.5" thickBot="1" x14ac:dyDescent="0.3">
      <c r="A69" s="66">
        <v>14</v>
      </c>
      <c r="B69" s="77" t="s">
        <v>34</v>
      </c>
      <c r="C69" s="21" t="s">
        <v>109</v>
      </c>
      <c r="D69" s="22" t="s">
        <v>16</v>
      </c>
      <c r="E69" s="23" t="s">
        <v>39</v>
      </c>
      <c r="F69" s="24" t="s">
        <v>48</v>
      </c>
      <c r="G69" s="25"/>
      <c r="H69" s="488"/>
      <c r="I69" s="488"/>
      <c r="J69" s="486"/>
      <c r="K69" s="54"/>
      <c r="L69" s="477"/>
      <c r="M69" s="27"/>
      <c r="N69" s="54"/>
    </row>
    <row r="70" spans="1:14" ht="119.25" customHeight="1" x14ac:dyDescent="0.25">
      <c r="A70" s="69">
        <v>15</v>
      </c>
      <c r="B70" s="78" t="s">
        <v>36</v>
      </c>
      <c r="C70" s="65" t="s">
        <v>49</v>
      </c>
      <c r="D70" s="72" t="s">
        <v>19</v>
      </c>
      <c r="E70" s="17" t="s">
        <v>5</v>
      </c>
      <c r="F70" s="18" t="s">
        <v>179</v>
      </c>
      <c r="G70" s="62" t="s">
        <v>32</v>
      </c>
      <c r="H70" s="465" t="s">
        <v>209</v>
      </c>
      <c r="I70" s="465" t="s">
        <v>216</v>
      </c>
      <c r="J70" s="482">
        <v>390000</v>
      </c>
      <c r="K70" s="85">
        <v>40000</v>
      </c>
      <c r="L70" s="496">
        <f>SUM(K70:K72)</f>
        <v>425800</v>
      </c>
      <c r="M70" s="86" t="s">
        <v>51</v>
      </c>
      <c r="N70" s="85"/>
    </row>
    <row r="71" spans="1:14" ht="90" x14ac:dyDescent="0.25">
      <c r="A71" s="69">
        <v>15</v>
      </c>
      <c r="B71" s="76" t="s">
        <v>36</v>
      </c>
      <c r="C71" s="12" t="s">
        <v>49</v>
      </c>
      <c r="D71" s="14" t="s">
        <v>19</v>
      </c>
      <c r="E71" s="13" t="s">
        <v>6</v>
      </c>
      <c r="F71" s="386" t="s">
        <v>215</v>
      </c>
      <c r="G71" s="5" t="s">
        <v>9</v>
      </c>
      <c r="H71" s="454"/>
      <c r="I71" s="492"/>
      <c r="J71" s="494"/>
      <c r="K71" s="53">
        <v>330000</v>
      </c>
      <c r="L71" s="480"/>
      <c r="M71" s="35" t="s">
        <v>52</v>
      </c>
      <c r="N71" s="346">
        <v>330000</v>
      </c>
    </row>
    <row r="72" spans="1:14" ht="45.75" thickBot="1" x14ac:dyDescent="0.3">
      <c r="A72" s="69">
        <v>15</v>
      </c>
      <c r="B72" s="77" t="s">
        <v>36</v>
      </c>
      <c r="C72" s="21" t="s">
        <v>49</v>
      </c>
      <c r="D72" s="32" t="s">
        <v>19</v>
      </c>
      <c r="E72" s="23" t="s">
        <v>39</v>
      </c>
      <c r="F72" s="24" t="s">
        <v>210</v>
      </c>
      <c r="G72" s="25" t="s">
        <v>50</v>
      </c>
      <c r="H72" s="455"/>
      <c r="I72" s="493"/>
      <c r="J72" s="495"/>
      <c r="K72" s="54">
        <v>55800</v>
      </c>
      <c r="L72" s="481"/>
      <c r="M72" s="73" t="s">
        <v>53</v>
      </c>
      <c r="N72" s="54">
        <v>60000</v>
      </c>
    </row>
    <row r="73" spans="1:14" ht="127.5" customHeight="1" x14ac:dyDescent="0.25">
      <c r="A73" s="68">
        <v>16</v>
      </c>
      <c r="B73" s="78" t="s">
        <v>34</v>
      </c>
      <c r="C73" s="65" t="s">
        <v>21</v>
      </c>
      <c r="D73" s="72" t="s">
        <v>19</v>
      </c>
      <c r="E73" s="17" t="s">
        <v>5</v>
      </c>
      <c r="F73" s="28" t="s">
        <v>89</v>
      </c>
      <c r="G73" s="29" t="s">
        <v>28</v>
      </c>
      <c r="H73" s="462">
        <v>40987</v>
      </c>
      <c r="I73" s="500">
        <v>41096</v>
      </c>
      <c r="J73" s="427">
        <v>400000</v>
      </c>
      <c r="K73" s="55">
        <v>100000</v>
      </c>
      <c r="L73" s="475">
        <f>SUM(K73:K74)</f>
        <v>185500</v>
      </c>
      <c r="M73" s="33" t="s">
        <v>29</v>
      </c>
      <c r="N73" s="55"/>
    </row>
    <row r="74" spans="1:14" ht="95.25" customHeight="1" x14ac:dyDescent="0.25">
      <c r="A74" s="69">
        <v>16</v>
      </c>
      <c r="B74" s="76" t="s">
        <v>34</v>
      </c>
      <c r="C74" s="12" t="s">
        <v>21</v>
      </c>
      <c r="D74" s="14" t="s">
        <v>19</v>
      </c>
      <c r="E74" s="13" t="s">
        <v>6</v>
      </c>
      <c r="F74" s="7" t="s">
        <v>90</v>
      </c>
      <c r="G74" s="9" t="s">
        <v>46</v>
      </c>
      <c r="H74" s="470"/>
      <c r="I74" s="473"/>
      <c r="J74" s="428"/>
      <c r="K74" s="53">
        <v>85500</v>
      </c>
      <c r="L74" s="476"/>
      <c r="M74" s="20" t="s">
        <v>26</v>
      </c>
      <c r="N74" s="53">
        <v>91485</v>
      </c>
    </row>
    <row r="75" spans="1:14" ht="16.5" thickBot="1" x14ac:dyDescent="0.3">
      <c r="A75" s="66">
        <v>16</v>
      </c>
      <c r="B75" s="76" t="s">
        <v>34</v>
      </c>
      <c r="C75" s="12" t="s">
        <v>21</v>
      </c>
      <c r="D75" s="14" t="s">
        <v>19</v>
      </c>
      <c r="E75" s="23" t="s">
        <v>39</v>
      </c>
      <c r="F75" s="24" t="s">
        <v>48</v>
      </c>
      <c r="G75" s="25"/>
      <c r="H75" s="464"/>
      <c r="I75" s="455"/>
      <c r="J75" s="501"/>
      <c r="K75" s="54"/>
      <c r="L75" s="477"/>
      <c r="M75" s="27"/>
      <c r="N75" s="54"/>
    </row>
    <row r="76" spans="1:14" ht="74.25" customHeight="1" x14ac:dyDescent="0.25">
      <c r="A76" s="68">
        <v>17</v>
      </c>
      <c r="B76" s="75" t="s">
        <v>34</v>
      </c>
      <c r="C76" s="16" t="s">
        <v>99</v>
      </c>
      <c r="D76" s="16" t="s">
        <v>19</v>
      </c>
      <c r="E76" s="17" t="s">
        <v>5</v>
      </c>
      <c r="F76" s="18" t="s">
        <v>180</v>
      </c>
      <c r="G76" s="29" t="s">
        <v>28</v>
      </c>
      <c r="H76" s="502">
        <v>41260</v>
      </c>
      <c r="I76" s="489">
        <v>41319</v>
      </c>
      <c r="J76" s="505">
        <v>43000</v>
      </c>
      <c r="K76" s="46">
        <v>12200</v>
      </c>
      <c r="L76" s="466">
        <f>SUM(K76:K78)</f>
        <v>55200</v>
      </c>
      <c r="M76" s="19" t="s">
        <v>102</v>
      </c>
      <c r="N76" s="46"/>
    </row>
    <row r="77" spans="1:14" ht="41.25" customHeight="1" x14ac:dyDescent="0.25">
      <c r="A77" s="69">
        <v>17</v>
      </c>
      <c r="B77" s="76" t="s">
        <v>34</v>
      </c>
      <c r="C77" s="65" t="s">
        <v>99</v>
      </c>
      <c r="D77" s="188" t="s">
        <v>19</v>
      </c>
      <c r="E77" s="13" t="s">
        <v>6</v>
      </c>
      <c r="F77" s="7" t="s">
        <v>100</v>
      </c>
      <c r="G77" s="5" t="s">
        <v>83</v>
      </c>
      <c r="H77" s="503"/>
      <c r="I77" s="490"/>
      <c r="J77" s="494"/>
      <c r="K77" s="10">
        <v>43000</v>
      </c>
      <c r="L77" s="467"/>
      <c r="M77" s="20"/>
      <c r="N77" s="10">
        <v>43000</v>
      </c>
    </row>
    <row r="78" spans="1:14" ht="48" customHeight="1" thickBot="1" x14ac:dyDescent="0.3">
      <c r="A78" s="66">
        <v>17</v>
      </c>
      <c r="B78" s="77" t="s">
        <v>34</v>
      </c>
      <c r="C78" s="65" t="s">
        <v>99</v>
      </c>
      <c r="D78" s="22" t="s">
        <v>19</v>
      </c>
      <c r="E78" s="23" t="s">
        <v>39</v>
      </c>
      <c r="F78" s="24" t="s">
        <v>134</v>
      </c>
      <c r="G78" s="143">
        <v>5</v>
      </c>
      <c r="H78" s="504"/>
      <c r="I78" s="491"/>
      <c r="J78" s="495"/>
      <c r="K78" s="26"/>
      <c r="L78" s="468"/>
      <c r="M78" s="27"/>
      <c r="N78" s="26"/>
    </row>
    <row r="79" spans="1:14" ht="15.75" x14ac:dyDescent="0.25">
      <c r="A79" s="68">
        <v>18</v>
      </c>
      <c r="B79" s="75" t="s">
        <v>34</v>
      </c>
      <c r="C79" s="16" t="s">
        <v>112</v>
      </c>
      <c r="D79" s="30" t="s">
        <v>19</v>
      </c>
      <c r="E79" s="17" t="s">
        <v>5</v>
      </c>
      <c r="F79" s="28" t="s">
        <v>110</v>
      </c>
      <c r="G79" s="29"/>
      <c r="H79" s="204"/>
      <c r="I79" s="191"/>
      <c r="J79" s="206"/>
      <c r="K79" s="55"/>
      <c r="L79" s="195"/>
      <c r="M79" s="132"/>
      <c r="N79" s="55"/>
    </row>
    <row r="80" spans="1:14" ht="75" x14ac:dyDescent="0.25">
      <c r="A80" s="69">
        <v>18</v>
      </c>
      <c r="B80" s="76" t="s">
        <v>34</v>
      </c>
      <c r="C80" s="12" t="s">
        <v>112</v>
      </c>
      <c r="D80" s="14" t="s">
        <v>19</v>
      </c>
      <c r="E80" s="13" t="s">
        <v>6</v>
      </c>
      <c r="F80" s="7" t="s">
        <v>113</v>
      </c>
      <c r="G80" s="9" t="s">
        <v>46</v>
      </c>
      <c r="H80" s="137" t="s">
        <v>14</v>
      </c>
      <c r="I80" s="137" t="s">
        <v>14</v>
      </c>
      <c r="J80" s="206">
        <v>85000</v>
      </c>
      <c r="K80" s="53">
        <v>85000</v>
      </c>
      <c r="L80" s="195">
        <v>85000</v>
      </c>
      <c r="M80" s="20" t="s">
        <v>114</v>
      </c>
      <c r="N80" s="53">
        <v>85000</v>
      </c>
    </row>
    <row r="81" spans="1:14" ht="16.5" thickBot="1" x14ac:dyDescent="0.3">
      <c r="A81" s="66">
        <v>18</v>
      </c>
      <c r="B81" s="77" t="s">
        <v>34</v>
      </c>
      <c r="C81" s="21" t="s">
        <v>112</v>
      </c>
      <c r="D81" s="32" t="s">
        <v>19</v>
      </c>
      <c r="E81" s="23" t="s">
        <v>39</v>
      </c>
      <c r="F81" s="24" t="s">
        <v>48</v>
      </c>
      <c r="G81" s="25"/>
      <c r="H81" s="204"/>
      <c r="I81" s="191"/>
      <c r="J81" s="206"/>
      <c r="K81" s="54"/>
      <c r="L81" s="195"/>
      <c r="M81" s="132"/>
      <c r="N81" s="54"/>
    </row>
    <row r="82" spans="1:14" ht="15.75" x14ac:dyDescent="0.25">
      <c r="A82" s="69">
        <v>19</v>
      </c>
      <c r="B82" s="75" t="s">
        <v>36</v>
      </c>
      <c r="C82" s="64" t="s">
        <v>115</v>
      </c>
      <c r="D82" s="30" t="s">
        <v>16</v>
      </c>
      <c r="E82" s="17" t="s">
        <v>5</v>
      </c>
      <c r="F82" s="28" t="s">
        <v>47</v>
      </c>
      <c r="G82" s="29"/>
      <c r="H82" s="459"/>
      <c r="I82" s="459">
        <v>41025</v>
      </c>
      <c r="J82" s="427">
        <v>75000</v>
      </c>
      <c r="K82" s="55"/>
      <c r="L82" s="475">
        <f>SUM(K82:K84)</f>
        <v>70000</v>
      </c>
      <c r="M82" s="34"/>
      <c r="N82" s="55"/>
    </row>
    <row r="83" spans="1:14" ht="78.75" customHeight="1" x14ac:dyDescent="0.25">
      <c r="A83" s="69">
        <v>19</v>
      </c>
      <c r="B83" s="76" t="s">
        <v>36</v>
      </c>
      <c r="C83" s="12" t="s">
        <v>115</v>
      </c>
      <c r="D83" s="14" t="s">
        <v>16</v>
      </c>
      <c r="E83" s="13" t="s">
        <v>6</v>
      </c>
      <c r="F83" s="5" t="s">
        <v>116</v>
      </c>
      <c r="G83" s="7" t="s">
        <v>32</v>
      </c>
      <c r="H83" s="460"/>
      <c r="I83" s="460"/>
      <c r="J83" s="428"/>
      <c r="K83" s="53">
        <v>70000</v>
      </c>
      <c r="L83" s="476"/>
      <c r="M83" s="135" t="s">
        <v>117</v>
      </c>
      <c r="N83" s="53">
        <v>74900</v>
      </c>
    </row>
    <row r="84" spans="1:14" ht="16.5" thickBot="1" x14ac:dyDescent="0.3">
      <c r="A84" s="69">
        <v>19</v>
      </c>
      <c r="B84" s="77" t="s">
        <v>36</v>
      </c>
      <c r="C84" s="65" t="s">
        <v>115</v>
      </c>
      <c r="D84" s="32" t="s">
        <v>16</v>
      </c>
      <c r="E84" s="23" t="s">
        <v>39</v>
      </c>
      <c r="F84" s="24" t="s">
        <v>48</v>
      </c>
      <c r="G84" s="25"/>
      <c r="H84" s="461"/>
      <c r="I84" s="461"/>
      <c r="J84" s="469"/>
      <c r="K84" s="54"/>
      <c r="L84" s="477"/>
      <c r="M84" s="27"/>
      <c r="N84" s="54"/>
    </row>
    <row r="85" spans="1:14" ht="84.75" customHeight="1" x14ac:dyDescent="0.25">
      <c r="A85" s="68">
        <v>20</v>
      </c>
      <c r="B85" s="75" t="s">
        <v>34</v>
      </c>
      <c r="C85" s="16" t="s">
        <v>95</v>
      </c>
      <c r="D85" s="16" t="s">
        <v>19</v>
      </c>
      <c r="E85" s="17" t="s">
        <v>5</v>
      </c>
      <c r="F85" s="18" t="s">
        <v>103</v>
      </c>
      <c r="G85" s="29" t="s">
        <v>28</v>
      </c>
      <c r="H85" s="197"/>
      <c r="I85" s="199"/>
      <c r="J85" s="189"/>
      <c r="K85" s="114">
        <v>107000</v>
      </c>
      <c r="L85" s="466">
        <f>SUM(K85:K87)</f>
        <v>107000</v>
      </c>
      <c r="M85" s="19" t="s">
        <v>104</v>
      </c>
      <c r="N85" s="114">
        <v>107000</v>
      </c>
    </row>
    <row r="86" spans="1:14" ht="50.25" customHeight="1" x14ac:dyDescent="0.25">
      <c r="A86" s="69">
        <v>20</v>
      </c>
      <c r="B86" s="76" t="s">
        <v>34</v>
      </c>
      <c r="C86" s="65" t="s">
        <v>95</v>
      </c>
      <c r="D86" s="188" t="s">
        <v>19</v>
      </c>
      <c r="E86" s="13" t="s">
        <v>6</v>
      </c>
      <c r="F86" s="7" t="s">
        <v>101</v>
      </c>
      <c r="G86" s="74"/>
      <c r="H86" s="80">
        <v>41246</v>
      </c>
      <c r="I86" s="80"/>
      <c r="J86" s="190">
        <v>107000</v>
      </c>
      <c r="K86" s="10"/>
      <c r="L86" s="467"/>
      <c r="M86" s="20"/>
      <c r="N86" s="10"/>
    </row>
    <row r="87" spans="1:14" ht="23.25" customHeight="1" thickBot="1" x14ac:dyDescent="0.3">
      <c r="A87" s="66">
        <v>20</v>
      </c>
      <c r="B87" s="77" t="s">
        <v>34</v>
      </c>
      <c r="C87" s="193" t="s">
        <v>95</v>
      </c>
      <c r="D87" s="22" t="s">
        <v>19</v>
      </c>
      <c r="E87" s="23" t="s">
        <v>39</v>
      </c>
      <c r="F87" s="24" t="s">
        <v>48</v>
      </c>
      <c r="G87" s="67"/>
      <c r="H87" s="198"/>
      <c r="I87" s="201"/>
      <c r="J87" s="194"/>
      <c r="K87" s="26"/>
      <c r="L87" s="468"/>
      <c r="M87" s="27"/>
      <c r="N87" s="26"/>
    </row>
    <row r="88" spans="1:14" ht="75" x14ac:dyDescent="0.25">
      <c r="A88" s="68">
        <v>21</v>
      </c>
      <c r="B88" s="83" t="s">
        <v>35</v>
      </c>
      <c r="C88" s="130" t="s">
        <v>118</v>
      </c>
      <c r="D88" s="138" t="s">
        <v>16</v>
      </c>
      <c r="E88" s="17" t="s">
        <v>5</v>
      </c>
      <c r="F88" s="28" t="s">
        <v>119</v>
      </c>
      <c r="G88" s="29" t="s">
        <v>28</v>
      </c>
      <c r="H88" s="459">
        <v>40955</v>
      </c>
      <c r="I88" s="472" t="s">
        <v>14</v>
      </c>
      <c r="J88" s="427">
        <v>100000</v>
      </c>
      <c r="K88" s="55">
        <v>100000</v>
      </c>
      <c r="L88" s="475">
        <f>SUM(K88:K90)</f>
        <v>100000</v>
      </c>
      <c r="M88" s="34" t="s">
        <v>120</v>
      </c>
      <c r="N88" s="55"/>
    </row>
    <row r="89" spans="1:14" ht="15.75" x14ac:dyDescent="0.25">
      <c r="A89" s="69">
        <v>21</v>
      </c>
      <c r="B89" s="83" t="s">
        <v>35</v>
      </c>
      <c r="C89" s="188" t="s">
        <v>118</v>
      </c>
      <c r="D89" s="14" t="s">
        <v>16</v>
      </c>
      <c r="E89" s="13" t="s">
        <v>6</v>
      </c>
      <c r="F89" s="5" t="s">
        <v>40</v>
      </c>
      <c r="G89" s="5"/>
      <c r="H89" s="460"/>
      <c r="I89" s="498"/>
      <c r="J89" s="428"/>
      <c r="K89" s="53"/>
      <c r="L89" s="476"/>
      <c r="M89" s="35"/>
      <c r="N89" s="53"/>
    </row>
    <row r="90" spans="1:14" ht="16.5" thickBot="1" x14ac:dyDescent="0.3">
      <c r="A90" s="66">
        <v>21</v>
      </c>
      <c r="B90" s="83" t="s">
        <v>35</v>
      </c>
      <c r="C90" s="22" t="s">
        <v>118</v>
      </c>
      <c r="D90" s="32" t="s">
        <v>16</v>
      </c>
      <c r="E90" s="23" t="s">
        <v>39</v>
      </c>
      <c r="F90" s="24" t="s">
        <v>48</v>
      </c>
      <c r="G90" s="25"/>
      <c r="H90" s="461"/>
      <c r="I90" s="499"/>
      <c r="J90" s="469"/>
      <c r="K90" s="54"/>
      <c r="L90" s="477"/>
      <c r="M90" s="27"/>
      <c r="N90" s="54"/>
    </row>
    <row r="91" spans="1:14" ht="15.75" x14ac:dyDescent="0.25">
      <c r="A91" s="69">
        <v>22</v>
      </c>
      <c r="B91" s="75" t="s">
        <v>35</v>
      </c>
      <c r="C91" s="16" t="s">
        <v>121</v>
      </c>
      <c r="D91" s="30" t="s">
        <v>19</v>
      </c>
      <c r="E91" s="17" t="s">
        <v>5</v>
      </c>
      <c r="F91" s="28" t="s">
        <v>47</v>
      </c>
      <c r="G91" s="29"/>
      <c r="H91" s="459">
        <v>40975</v>
      </c>
      <c r="I91" s="459">
        <v>41096</v>
      </c>
      <c r="J91" s="427">
        <v>145000</v>
      </c>
      <c r="K91" s="55"/>
      <c r="L91" s="475">
        <f>SUM(K91:K93)</f>
        <v>145000</v>
      </c>
      <c r="M91" s="34"/>
      <c r="N91" s="55"/>
    </row>
    <row r="92" spans="1:14" ht="78.75" customHeight="1" x14ac:dyDescent="0.25">
      <c r="A92" s="69">
        <v>22</v>
      </c>
      <c r="B92" s="76" t="s">
        <v>35</v>
      </c>
      <c r="C92" s="188" t="s">
        <v>121</v>
      </c>
      <c r="D92" s="14" t="s">
        <v>19</v>
      </c>
      <c r="E92" s="13" t="s">
        <v>6</v>
      </c>
      <c r="F92" s="5" t="s">
        <v>122</v>
      </c>
      <c r="G92" s="5" t="s">
        <v>123</v>
      </c>
      <c r="H92" s="460"/>
      <c r="I92" s="460"/>
      <c r="J92" s="428"/>
      <c r="K92" s="53">
        <v>145000</v>
      </c>
      <c r="L92" s="476"/>
      <c r="M92" s="35" t="s">
        <v>124</v>
      </c>
      <c r="N92" s="53">
        <v>155150</v>
      </c>
    </row>
    <row r="93" spans="1:14" ht="16.5" thickBot="1" x14ac:dyDescent="0.3">
      <c r="A93" s="69">
        <v>22</v>
      </c>
      <c r="B93" s="77" t="s">
        <v>35</v>
      </c>
      <c r="C93" s="22" t="s">
        <v>121</v>
      </c>
      <c r="D93" s="32" t="s">
        <v>19</v>
      </c>
      <c r="E93" s="23" t="s">
        <v>39</v>
      </c>
      <c r="F93" s="24" t="s">
        <v>48</v>
      </c>
      <c r="G93" s="25"/>
      <c r="H93" s="461"/>
      <c r="I93" s="461"/>
      <c r="J93" s="469"/>
      <c r="K93" s="54"/>
      <c r="L93" s="477"/>
      <c r="M93" s="27"/>
      <c r="N93" s="54"/>
    </row>
    <row r="94" spans="1:14" ht="48" customHeight="1" x14ac:dyDescent="0.25">
      <c r="A94" s="68">
        <v>23</v>
      </c>
      <c r="B94" s="75" t="s">
        <v>34</v>
      </c>
      <c r="C94" s="16" t="s">
        <v>65</v>
      </c>
      <c r="D94" s="16" t="s">
        <v>16</v>
      </c>
      <c r="E94" s="17" t="s">
        <v>5</v>
      </c>
      <c r="F94" s="28" t="s">
        <v>91</v>
      </c>
      <c r="G94" s="29" t="s">
        <v>248</v>
      </c>
      <c r="H94" s="462">
        <v>41053</v>
      </c>
      <c r="I94" s="472" t="s">
        <v>14</v>
      </c>
      <c r="J94" s="427">
        <v>131000</v>
      </c>
      <c r="K94" s="55">
        <v>86000</v>
      </c>
      <c r="L94" s="475">
        <f>SUM(K94:K96)</f>
        <v>131000</v>
      </c>
      <c r="M94" s="34" t="s">
        <v>4</v>
      </c>
      <c r="N94" s="55"/>
    </row>
    <row r="95" spans="1:14" ht="69.75" customHeight="1" x14ac:dyDescent="0.25">
      <c r="A95" s="69">
        <v>23</v>
      </c>
      <c r="B95" s="76" t="s">
        <v>34</v>
      </c>
      <c r="C95" s="12" t="s">
        <v>65</v>
      </c>
      <c r="D95" s="188" t="s">
        <v>16</v>
      </c>
      <c r="E95" s="13" t="s">
        <v>6</v>
      </c>
      <c r="F95" s="7" t="s">
        <v>92</v>
      </c>
      <c r="G95" s="7">
        <v>2</v>
      </c>
      <c r="H95" s="470"/>
      <c r="I95" s="473"/>
      <c r="J95" s="428"/>
      <c r="K95" s="53">
        <v>45000</v>
      </c>
      <c r="L95" s="476"/>
      <c r="M95" s="31" t="s">
        <v>37</v>
      </c>
      <c r="N95" s="53">
        <v>45000</v>
      </c>
    </row>
    <row r="96" spans="1:14" ht="16.5" thickBot="1" x14ac:dyDescent="0.3">
      <c r="A96" s="66">
        <v>23</v>
      </c>
      <c r="B96" s="77" t="s">
        <v>34</v>
      </c>
      <c r="C96" s="21" t="s">
        <v>65</v>
      </c>
      <c r="D96" s="22" t="s">
        <v>16</v>
      </c>
      <c r="E96" s="23" t="s">
        <v>39</v>
      </c>
      <c r="F96" s="24" t="s">
        <v>48</v>
      </c>
      <c r="G96" s="25"/>
      <c r="H96" s="471"/>
      <c r="I96" s="474"/>
      <c r="J96" s="469"/>
      <c r="K96" s="54"/>
      <c r="L96" s="477"/>
      <c r="M96" s="27"/>
      <c r="N96" s="54"/>
    </row>
    <row r="97" spans="1:14" ht="62.25" customHeight="1" x14ac:dyDescent="0.25">
      <c r="A97" s="69">
        <v>25</v>
      </c>
      <c r="B97" s="75" t="s">
        <v>34</v>
      </c>
      <c r="C97" s="42" t="s">
        <v>17</v>
      </c>
      <c r="D97" s="64" t="s">
        <v>57</v>
      </c>
      <c r="E97" s="17" t="s">
        <v>5</v>
      </c>
      <c r="F97" s="28" t="s">
        <v>3</v>
      </c>
      <c r="G97" s="29" t="s">
        <v>28</v>
      </c>
      <c r="H97" s="459">
        <v>41034</v>
      </c>
      <c r="I97" s="459">
        <v>41090</v>
      </c>
      <c r="J97" s="427">
        <v>100000</v>
      </c>
      <c r="K97" s="55">
        <v>100000</v>
      </c>
      <c r="L97" s="475">
        <v>100000</v>
      </c>
      <c r="M97" s="33" t="s">
        <v>31</v>
      </c>
      <c r="N97" s="55"/>
    </row>
    <row r="98" spans="1:14" ht="41.25" customHeight="1" x14ac:dyDescent="0.25">
      <c r="A98" s="69">
        <v>25</v>
      </c>
      <c r="B98" s="76" t="s">
        <v>34</v>
      </c>
      <c r="C98" s="15" t="s">
        <v>17</v>
      </c>
      <c r="D98" s="12" t="s">
        <v>57</v>
      </c>
      <c r="E98" s="13" t="s">
        <v>6</v>
      </c>
      <c r="F98" s="7" t="s">
        <v>40</v>
      </c>
      <c r="G98" s="7"/>
      <c r="H98" s="460"/>
      <c r="I98" s="460"/>
      <c r="J98" s="428"/>
      <c r="K98" s="53"/>
      <c r="L98" s="476"/>
      <c r="M98" s="31"/>
      <c r="N98" s="53"/>
    </row>
    <row r="99" spans="1:14" ht="16.5" thickBot="1" x14ac:dyDescent="0.3">
      <c r="A99" s="66">
        <v>25</v>
      </c>
      <c r="B99" s="77" t="s">
        <v>34</v>
      </c>
      <c r="C99" s="45" t="s">
        <v>17</v>
      </c>
      <c r="D99" s="21" t="s">
        <v>57</v>
      </c>
      <c r="E99" s="23" t="s">
        <v>39</v>
      </c>
      <c r="F99" s="24" t="s">
        <v>48</v>
      </c>
      <c r="G99" s="63"/>
      <c r="H99" s="461"/>
      <c r="I99" s="461"/>
      <c r="J99" s="469"/>
      <c r="K99" s="54"/>
      <c r="L99" s="477"/>
      <c r="M99" s="27"/>
      <c r="N99" s="54"/>
    </row>
    <row r="100" spans="1:14" ht="74.25" customHeight="1" x14ac:dyDescent="0.25">
      <c r="A100" s="68">
        <v>26</v>
      </c>
      <c r="B100" s="75" t="s">
        <v>36</v>
      </c>
      <c r="C100" s="64" t="s">
        <v>143</v>
      </c>
      <c r="D100" s="16" t="s">
        <v>19</v>
      </c>
      <c r="E100" s="17" t="s">
        <v>5</v>
      </c>
      <c r="F100" s="18" t="s">
        <v>47</v>
      </c>
      <c r="G100" s="364"/>
      <c r="H100" s="197"/>
      <c r="I100" s="199"/>
      <c r="J100" s="189"/>
      <c r="K100" s="55"/>
      <c r="L100" s="475">
        <f>SUM(K100:K102)</f>
        <v>50000</v>
      </c>
      <c r="M100" s="19"/>
      <c r="N100" s="55"/>
    </row>
    <row r="101" spans="1:14" ht="140.25" customHeight="1" x14ac:dyDescent="0.25">
      <c r="A101" s="69">
        <v>26</v>
      </c>
      <c r="B101" s="76" t="s">
        <v>36</v>
      </c>
      <c r="C101" s="12" t="s">
        <v>143</v>
      </c>
      <c r="D101" s="188" t="s">
        <v>19</v>
      </c>
      <c r="E101" s="13" t="s">
        <v>6</v>
      </c>
      <c r="F101" s="7" t="s">
        <v>146</v>
      </c>
      <c r="G101" s="94" t="s">
        <v>32</v>
      </c>
      <c r="H101" s="80">
        <v>41306</v>
      </c>
      <c r="I101" s="80">
        <v>41339</v>
      </c>
      <c r="J101" s="183">
        <v>50000</v>
      </c>
      <c r="K101" s="53">
        <v>50000</v>
      </c>
      <c r="L101" s="467"/>
      <c r="M101" s="182"/>
      <c r="N101" s="53"/>
    </row>
    <row r="102" spans="1:14" ht="23.25" customHeight="1" thickBot="1" x14ac:dyDescent="0.3">
      <c r="A102" s="66">
        <v>26</v>
      </c>
      <c r="B102" s="77" t="s">
        <v>36</v>
      </c>
      <c r="C102" s="65" t="s">
        <v>143</v>
      </c>
      <c r="D102" s="22" t="s">
        <v>19</v>
      </c>
      <c r="E102" s="23" t="s">
        <v>39</v>
      </c>
      <c r="F102" s="24" t="s">
        <v>48</v>
      </c>
      <c r="G102" s="67"/>
      <c r="H102" s="198"/>
      <c r="I102" s="201"/>
      <c r="J102" s="194"/>
      <c r="K102" s="54"/>
      <c r="L102" s="468"/>
      <c r="M102" s="27"/>
      <c r="N102" s="54"/>
    </row>
    <row r="103" spans="1:14" ht="62.25" customHeight="1" x14ac:dyDescent="0.25">
      <c r="A103" s="69">
        <v>27</v>
      </c>
      <c r="B103" s="75" t="s">
        <v>34</v>
      </c>
      <c r="C103" s="134" t="s">
        <v>125</v>
      </c>
      <c r="D103" s="64" t="s">
        <v>16</v>
      </c>
      <c r="E103" s="17" t="s">
        <v>5</v>
      </c>
      <c r="F103" s="28" t="s">
        <v>181</v>
      </c>
      <c r="G103" s="29" t="s">
        <v>126</v>
      </c>
      <c r="H103" s="134" t="s">
        <v>127</v>
      </c>
      <c r="I103" s="134" t="s">
        <v>128</v>
      </c>
      <c r="J103" s="189">
        <v>13900</v>
      </c>
      <c r="K103" s="55">
        <v>13900</v>
      </c>
      <c r="L103" s="186">
        <v>13900</v>
      </c>
      <c r="M103" s="33" t="s">
        <v>129</v>
      </c>
      <c r="N103" s="55"/>
    </row>
    <row r="104" spans="1:14" ht="41.25" customHeight="1" x14ac:dyDescent="0.25">
      <c r="A104" s="69">
        <v>27</v>
      </c>
      <c r="B104" s="76" t="s">
        <v>34</v>
      </c>
      <c r="C104" s="15" t="s">
        <v>125</v>
      </c>
      <c r="D104" s="12" t="s">
        <v>16</v>
      </c>
      <c r="E104" s="13" t="s">
        <v>6</v>
      </c>
      <c r="F104" s="7" t="s">
        <v>40</v>
      </c>
      <c r="G104" s="7"/>
      <c r="H104" s="200"/>
      <c r="I104" s="200"/>
      <c r="J104" s="190"/>
      <c r="K104" s="53"/>
      <c r="L104" s="195"/>
      <c r="M104" s="31"/>
      <c r="N104" s="53"/>
    </row>
    <row r="105" spans="1:14" ht="16.5" thickBot="1" x14ac:dyDescent="0.3">
      <c r="A105" s="66">
        <v>27</v>
      </c>
      <c r="B105" s="77" t="s">
        <v>34</v>
      </c>
      <c r="C105" s="131" t="s">
        <v>125</v>
      </c>
      <c r="D105" s="65" t="s">
        <v>16</v>
      </c>
      <c r="E105" s="23" t="s">
        <v>39</v>
      </c>
      <c r="F105" s="24" t="s">
        <v>48</v>
      </c>
      <c r="G105" s="63"/>
      <c r="H105" s="201"/>
      <c r="I105" s="201"/>
      <c r="J105" s="194"/>
      <c r="K105" s="54"/>
      <c r="L105" s="196"/>
      <c r="M105" s="27"/>
      <c r="N105" s="54"/>
    </row>
    <row r="106" spans="1:14" ht="62.25" customHeight="1" x14ac:dyDescent="0.25">
      <c r="A106" s="69">
        <v>28</v>
      </c>
      <c r="B106" s="75" t="s">
        <v>34</v>
      </c>
      <c r="C106" s="42" t="s">
        <v>184</v>
      </c>
      <c r="D106" s="64" t="s">
        <v>19</v>
      </c>
      <c r="E106" s="17" t="s">
        <v>5</v>
      </c>
      <c r="F106" s="28" t="s">
        <v>185</v>
      </c>
      <c r="G106" s="29"/>
      <c r="H106" s="453" t="s">
        <v>186</v>
      </c>
      <c r="I106" s="456">
        <v>41445</v>
      </c>
      <c r="J106" s="427">
        <v>500000</v>
      </c>
      <c r="K106" s="332"/>
      <c r="L106" s="475">
        <f>SUM(K106:K108)</f>
        <v>27900</v>
      </c>
      <c r="M106" s="33"/>
      <c r="N106" s="55"/>
    </row>
    <row r="107" spans="1:14" ht="41.25" customHeight="1" x14ac:dyDescent="0.25">
      <c r="A107" s="69">
        <v>28</v>
      </c>
      <c r="B107" s="76" t="s">
        <v>34</v>
      </c>
      <c r="C107" s="131" t="s">
        <v>184</v>
      </c>
      <c r="D107" s="12" t="s">
        <v>19</v>
      </c>
      <c r="E107" s="13" t="s">
        <v>6</v>
      </c>
      <c r="F107" s="7" t="s">
        <v>40</v>
      </c>
      <c r="G107" s="7"/>
      <c r="H107" s="454"/>
      <c r="I107" s="457"/>
      <c r="J107" s="467"/>
      <c r="K107" s="333"/>
      <c r="L107" s="480"/>
      <c r="M107" s="31"/>
      <c r="N107" s="53"/>
    </row>
    <row r="108" spans="1:14" ht="90.75" thickBot="1" x14ac:dyDescent="0.3">
      <c r="A108" s="66">
        <v>28</v>
      </c>
      <c r="B108" s="77" t="s">
        <v>34</v>
      </c>
      <c r="C108" s="311" t="s">
        <v>184</v>
      </c>
      <c r="D108" s="65" t="s">
        <v>19</v>
      </c>
      <c r="E108" s="23" t="s">
        <v>39</v>
      </c>
      <c r="F108" s="24" t="s">
        <v>187</v>
      </c>
      <c r="G108" s="63" t="s">
        <v>221</v>
      </c>
      <c r="H108" s="455"/>
      <c r="I108" s="458"/>
      <c r="J108" s="468"/>
      <c r="K108" s="334">
        <v>27900</v>
      </c>
      <c r="L108" s="481"/>
      <c r="M108" s="27"/>
      <c r="N108" s="54">
        <v>30000</v>
      </c>
    </row>
    <row r="109" spans="1:14" ht="74.25" customHeight="1" x14ac:dyDescent="0.25">
      <c r="A109" s="68">
        <v>29</v>
      </c>
      <c r="B109" s="75" t="s">
        <v>35</v>
      </c>
      <c r="C109" s="16" t="s">
        <v>54</v>
      </c>
      <c r="D109" s="16" t="s">
        <v>19</v>
      </c>
      <c r="E109" s="17" t="s">
        <v>5</v>
      </c>
      <c r="F109" s="18" t="s">
        <v>47</v>
      </c>
      <c r="G109" s="62"/>
      <c r="H109" s="197"/>
      <c r="I109" s="199"/>
      <c r="J109" s="189"/>
      <c r="K109" s="46"/>
      <c r="L109" s="202"/>
      <c r="M109" s="19"/>
      <c r="N109" s="46"/>
    </row>
    <row r="110" spans="1:14" ht="205.5" customHeight="1" x14ac:dyDescent="0.25">
      <c r="A110" s="69">
        <v>29</v>
      </c>
      <c r="B110" s="76" t="s">
        <v>35</v>
      </c>
      <c r="C110" s="12" t="s">
        <v>54</v>
      </c>
      <c r="D110" s="188" t="s">
        <v>19</v>
      </c>
      <c r="E110" s="13" t="s">
        <v>6</v>
      </c>
      <c r="F110" s="7" t="s">
        <v>200</v>
      </c>
      <c r="G110" s="74" t="s">
        <v>206</v>
      </c>
      <c r="H110" s="380" t="s">
        <v>198</v>
      </c>
      <c r="I110" s="380" t="s">
        <v>207</v>
      </c>
      <c r="J110" s="190">
        <v>165000</v>
      </c>
      <c r="K110" s="10">
        <v>165000</v>
      </c>
      <c r="L110" s="187">
        <f>SUM(K109:K111)</f>
        <v>165000</v>
      </c>
      <c r="M110" s="20"/>
      <c r="N110" s="10">
        <v>165000</v>
      </c>
    </row>
    <row r="111" spans="1:14" ht="23.25" customHeight="1" thickBot="1" x14ac:dyDescent="0.3">
      <c r="A111" s="66">
        <v>29</v>
      </c>
      <c r="B111" s="77" t="s">
        <v>35</v>
      </c>
      <c r="C111" s="193" t="s">
        <v>54</v>
      </c>
      <c r="D111" s="22" t="s">
        <v>19</v>
      </c>
      <c r="E111" s="23" t="s">
        <v>39</v>
      </c>
      <c r="F111" s="24" t="s">
        <v>48</v>
      </c>
      <c r="G111" s="67"/>
      <c r="H111" s="198"/>
      <c r="I111" s="201"/>
      <c r="J111" s="194"/>
      <c r="K111" s="26"/>
      <c r="L111" s="71"/>
      <c r="M111" s="27"/>
      <c r="N111" s="26"/>
    </row>
    <row r="112" spans="1:14" ht="74.25" customHeight="1" x14ac:dyDescent="0.25">
      <c r="A112" s="68">
        <v>30</v>
      </c>
      <c r="B112" s="75" t="s">
        <v>34</v>
      </c>
      <c r="C112" s="64" t="s">
        <v>130</v>
      </c>
      <c r="D112" s="16" t="s">
        <v>16</v>
      </c>
      <c r="E112" s="17" t="s">
        <v>5</v>
      </c>
      <c r="F112" s="18" t="s">
        <v>47</v>
      </c>
      <c r="G112" s="62"/>
      <c r="H112" s="197"/>
      <c r="I112" s="199"/>
      <c r="J112" s="189"/>
      <c r="K112" s="46"/>
      <c r="L112" s="202"/>
      <c r="M112" s="19"/>
      <c r="N112" s="46"/>
    </row>
    <row r="113" spans="1:14" ht="71.25" customHeight="1" x14ac:dyDescent="0.25">
      <c r="A113" s="69">
        <v>30</v>
      </c>
      <c r="B113" s="76" t="s">
        <v>34</v>
      </c>
      <c r="C113" s="12" t="s">
        <v>130</v>
      </c>
      <c r="D113" s="188" t="s">
        <v>16</v>
      </c>
      <c r="E113" s="13" t="s">
        <v>6</v>
      </c>
      <c r="F113" s="7" t="s">
        <v>131</v>
      </c>
      <c r="G113" s="74" t="s">
        <v>32</v>
      </c>
      <c r="H113" s="139"/>
      <c r="I113" s="80">
        <v>40977</v>
      </c>
      <c r="J113" s="190">
        <v>116000</v>
      </c>
      <c r="K113" s="10">
        <v>116000</v>
      </c>
      <c r="L113" s="70">
        <f>SUM(K112:K114)</f>
        <v>116000</v>
      </c>
      <c r="M113" s="20" t="s">
        <v>132</v>
      </c>
      <c r="N113" s="10">
        <v>116000</v>
      </c>
    </row>
    <row r="114" spans="1:14" ht="23.25" customHeight="1" thickBot="1" x14ac:dyDescent="0.3">
      <c r="A114" s="66">
        <v>30</v>
      </c>
      <c r="B114" s="77" t="s">
        <v>34</v>
      </c>
      <c r="C114" s="21" t="s">
        <v>130</v>
      </c>
      <c r="D114" s="22" t="s">
        <v>16</v>
      </c>
      <c r="E114" s="23" t="s">
        <v>39</v>
      </c>
      <c r="F114" s="24" t="s">
        <v>48</v>
      </c>
      <c r="G114" s="67"/>
      <c r="H114" s="198"/>
      <c r="I114" s="201"/>
      <c r="J114" s="194"/>
      <c r="K114" s="26"/>
      <c r="L114" s="71"/>
      <c r="M114" s="27"/>
      <c r="N114" s="26"/>
    </row>
    <row r="115" spans="1:14" ht="90" customHeight="1" x14ac:dyDescent="0.25">
      <c r="A115" s="68"/>
      <c r="B115" s="75" t="s">
        <v>36</v>
      </c>
      <c r="C115" s="42" t="s">
        <v>67</v>
      </c>
      <c r="D115" s="16" t="s">
        <v>16</v>
      </c>
      <c r="E115" s="17" t="s">
        <v>5</v>
      </c>
      <c r="F115" s="18" t="s">
        <v>219</v>
      </c>
      <c r="G115" s="62" t="s">
        <v>32</v>
      </c>
      <c r="H115" s="462">
        <v>41096</v>
      </c>
      <c r="I115" s="478" t="s">
        <v>66</v>
      </c>
      <c r="J115" s="189"/>
      <c r="K115" s="46"/>
      <c r="L115" s="202"/>
      <c r="M115" s="19" t="s">
        <v>33</v>
      </c>
      <c r="N115" s="46"/>
    </row>
    <row r="116" spans="1:14" ht="71.25" customHeight="1" x14ac:dyDescent="0.25">
      <c r="A116" s="69"/>
      <c r="B116" s="76" t="s">
        <v>36</v>
      </c>
      <c r="C116" s="12" t="s">
        <v>27</v>
      </c>
      <c r="D116" s="188" t="s">
        <v>16</v>
      </c>
      <c r="E116" s="13" t="s">
        <v>6</v>
      </c>
      <c r="F116" s="7" t="s">
        <v>45</v>
      </c>
      <c r="G116" s="7"/>
      <c r="H116" s="463"/>
      <c r="I116" s="479"/>
      <c r="J116" s="190"/>
      <c r="K116" s="10"/>
      <c r="L116" s="70"/>
      <c r="M116" s="20"/>
      <c r="N116" s="10"/>
    </row>
    <row r="117" spans="1:14" ht="23.25" customHeight="1" thickBot="1" x14ac:dyDescent="0.3">
      <c r="A117" s="66"/>
      <c r="B117" s="77" t="s">
        <v>36</v>
      </c>
      <c r="C117" s="21" t="s">
        <v>27</v>
      </c>
      <c r="D117" s="22" t="s">
        <v>16</v>
      </c>
      <c r="E117" s="23" t="s">
        <v>39</v>
      </c>
      <c r="F117" s="24" t="s">
        <v>48</v>
      </c>
      <c r="G117" s="67"/>
      <c r="H117" s="464"/>
      <c r="I117" s="201"/>
      <c r="J117" s="194"/>
      <c r="K117" s="26"/>
      <c r="L117" s="71"/>
      <c r="M117" s="27"/>
      <c r="N117" s="26"/>
    </row>
    <row r="118" spans="1:14" ht="16.5" thickBot="1" x14ac:dyDescent="0.3">
      <c r="A118" s="56"/>
      <c r="B118" s="434" t="s">
        <v>78</v>
      </c>
      <c r="C118" s="435"/>
      <c r="D118" s="436"/>
      <c r="E118" s="439" t="s">
        <v>5</v>
      </c>
      <c r="F118" s="440"/>
      <c r="G118" s="441"/>
      <c r="H118" s="442"/>
      <c r="I118" s="442"/>
      <c r="J118" s="427">
        <f>SUM(J28:J114)</f>
        <v>4478029</v>
      </c>
      <c r="K118" s="55">
        <f>SUM(K28+K31+K34+K37+K40+K43+K46+K49+K52+K55+K58+K61+K64+K67+K70+K73+K76+K79+K82+K85+K88+K91+K94+K97+K100+K103+K106+K109+K112)</f>
        <v>1198400</v>
      </c>
      <c r="L118" s="427">
        <f>SUM(L28:L117)</f>
        <v>3818091</v>
      </c>
      <c r="M118" s="88"/>
      <c r="N118" s="144">
        <f>SUM(N28+N31+N34+N43+N46+N52+N55+N58+N67+N49+N70+N73+N76+N79+N82+N85+N88+N91+N94+N97+N100+N103+N109+N112+N115)</f>
        <v>107000</v>
      </c>
    </row>
    <row r="119" spans="1:14" ht="16.5" thickBot="1" x14ac:dyDescent="0.3">
      <c r="A119" s="57"/>
      <c r="B119" s="437"/>
      <c r="C119" s="438"/>
      <c r="D119" s="436"/>
      <c r="E119" s="450" t="s">
        <v>6</v>
      </c>
      <c r="F119" s="451"/>
      <c r="G119" s="452"/>
      <c r="H119" s="443"/>
      <c r="I119" s="445"/>
      <c r="J119" s="428"/>
      <c r="K119" s="378">
        <f>SUM(K29+K32+K35+K38+K41+K44+K47+K50+K53+K56+K59+K62+K65+K68+K71+K74+K77+K80+K83+K86+K89+K92+K95+K98+K101+K104+K107+K110+K113)</f>
        <v>2306229</v>
      </c>
      <c r="L119" s="428"/>
      <c r="M119" s="20"/>
      <c r="N119" s="232">
        <f>SUM(N29+N32+N35+N44+N47+N53+N56+N59+N68+N50+N71+N74+N77+N80+N83+N86+N89+N92+N95+N98+N101+N104+N110+N113+N116)</f>
        <v>1537335</v>
      </c>
    </row>
    <row r="120" spans="1:14" ht="16.5" thickBot="1" x14ac:dyDescent="0.3">
      <c r="A120" s="57"/>
      <c r="B120" s="437"/>
      <c r="C120" s="438"/>
      <c r="D120" s="436"/>
      <c r="E120" s="447" t="s">
        <v>39</v>
      </c>
      <c r="F120" s="448"/>
      <c r="G120" s="449"/>
      <c r="H120" s="444"/>
      <c r="I120" s="446"/>
      <c r="J120" s="428"/>
      <c r="K120" s="379">
        <f>SUM(K30+K33+K36+K39+K42+K45+K48+K51+K54+K57+K60+K63+K66+K69+K72+K75+K78+K81+K84+K87+K90+K93+K96+K99+K102+K105+K108+K111+K114)</f>
        <v>313462</v>
      </c>
      <c r="L120" s="428"/>
      <c r="M120" s="48"/>
      <c r="N120" s="145">
        <f>SUM(N30+N33+N36+N45+N48+N54+N57+N60+N69+N51+N72+N75+N78+N81+N84+N87+N90+N93+N96+N99+N102+N105+N111+N114+N117)</f>
        <v>233400</v>
      </c>
    </row>
    <row r="121" spans="1:14" ht="16.5" thickBot="1" x14ac:dyDescent="0.3">
      <c r="A121" s="57"/>
      <c r="B121" s="429" t="s">
        <v>79</v>
      </c>
      <c r="C121" s="430"/>
      <c r="D121" s="430"/>
      <c r="E121" s="431"/>
      <c r="F121" s="432"/>
      <c r="G121" s="433"/>
      <c r="H121" s="60"/>
      <c r="I121" s="60"/>
      <c r="J121" s="82">
        <f>SUM(J118)</f>
        <v>4478029</v>
      </c>
      <c r="K121" s="82">
        <f>SUM(K118:K120)</f>
        <v>3818091</v>
      </c>
      <c r="L121" s="82">
        <f>SUM(L118)</f>
        <v>3818091</v>
      </c>
      <c r="M121" s="61"/>
      <c r="N121" s="82">
        <f>SUM(N118:N120)</f>
        <v>1877735</v>
      </c>
    </row>
    <row r="122" spans="1:14" ht="15.75" x14ac:dyDescent="0.25">
      <c r="A122" s="6"/>
      <c r="I122" s="3"/>
      <c r="J122" s="3"/>
      <c r="K122" s="3"/>
      <c r="L122" s="3"/>
      <c r="M122" s="3"/>
    </row>
    <row r="123" spans="1:14" ht="15.75" x14ac:dyDescent="0.25">
      <c r="A123" s="6"/>
      <c r="I123" s="3"/>
      <c r="J123" s="3"/>
      <c r="K123" s="3"/>
      <c r="L123" s="3"/>
      <c r="M123" s="3"/>
    </row>
    <row r="124" spans="1:14" ht="15.75" x14ac:dyDescent="0.25">
      <c r="A124" s="6"/>
      <c r="I124" s="3"/>
      <c r="J124" s="3"/>
      <c r="K124" s="3"/>
      <c r="L124" s="3"/>
      <c r="M124" s="3"/>
    </row>
    <row r="125" spans="1:14" ht="15.75" x14ac:dyDescent="0.25">
      <c r="A125" s="6"/>
      <c r="I125" s="3"/>
      <c r="J125" s="3"/>
      <c r="K125" s="3"/>
      <c r="L125" s="3"/>
      <c r="M125" s="3"/>
    </row>
    <row r="126" spans="1:14" ht="15.75" x14ac:dyDescent="0.25">
      <c r="A126" s="6"/>
      <c r="I126" s="3"/>
      <c r="J126" s="3"/>
      <c r="K126" s="3"/>
      <c r="L126" s="3"/>
      <c r="M126" s="3"/>
    </row>
    <row r="127" spans="1:14" ht="15.75" x14ac:dyDescent="0.25">
      <c r="A127" s="6"/>
      <c r="I127" s="3"/>
      <c r="J127" s="3"/>
      <c r="K127" s="3"/>
      <c r="L127" s="3"/>
      <c r="M127" s="3"/>
    </row>
    <row r="128" spans="1:14" ht="15.75" x14ac:dyDescent="0.25">
      <c r="A128" s="6"/>
      <c r="I128" s="3"/>
      <c r="J128" s="3"/>
      <c r="K128" s="3"/>
      <c r="L128" s="3"/>
      <c r="M128" s="3"/>
    </row>
    <row r="129" spans="1:13" ht="15.75" x14ac:dyDescent="0.25">
      <c r="A129" s="6"/>
      <c r="I129" s="3"/>
      <c r="J129" s="3"/>
      <c r="K129" s="3"/>
      <c r="L129" s="3"/>
      <c r="M129" s="3"/>
    </row>
    <row r="130" spans="1:13" ht="15.75" x14ac:dyDescent="0.25">
      <c r="A130" s="6"/>
      <c r="F130" s="3"/>
      <c r="G130" s="3"/>
      <c r="H130" s="3"/>
      <c r="I130" s="3"/>
      <c r="J130" s="3"/>
      <c r="K130" s="3"/>
      <c r="L130" s="3"/>
      <c r="M130" s="3"/>
    </row>
    <row r="131" spans="1:13" ht="15.75" x14ac:dyDescent="0.25">
      <c r="A131" s="6"/>
      <c r="F131" s="3"/>
      <c r="G131" s="3"/>
      <c r="H131" s="3"/>
      <c r="I131" s="3"/>
      <c r="J131" s="3"/>
      <c r="K131" s="3"/>
      <c r="L131" s="3"/>
      <c r="M131" s="3"/>
    </row>
    <row r="132" spans="1:13" ht="15.75" x14ac:dyDescent="0.25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5.75" x14ac:dyDescent="0.25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5.75" x14ac:dyDescent="0.25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5.75" x14ac:dyDescent="0.2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5.75" x14ac:dyDescent="0.25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</sheetData>
  <mergeCells count="121">
    <mergeCell ref="H28:H30"/>
    <mergeCell ref="I28:I30"/>
    <mergeCell ref="L58:L60"/>
    <mergeCell ref="H58:H60"/>
    <mergeCell ref="I58:I60"/>
    <mergeCell ref="J58:J60"/>
    <mergeCell ref="J28:J30"/>
    <mergeCell ref="L28:L30"/>
    <mergeCell ref="H31:H33"/>
    <mergeCell ref="J34:J36"/>
    <mergeCell ref="L34:L36"/>
    <mergeCell ref="H37:H39"/>
    <mergeCell ref="H34:H36"/>
    <mergeCell ref="H40:H42"/>
    <mergeCell ref="H43:H45"/>
    <mergeCell ref="H49:H51"/>
    <mergeCell ref="H55:H57"/>
    <mergeCell ref="J49:J51"/>
    <mergeCell ref="L49:L51"/>
    <mergeCell ref="I49:I51"/>
    <mergeCell ref="J55:J57"/>
    <mergeCell ref="L55:L57"/>
    <mergeCell ref="I55:I57"/>
    <mergeCell ref="N26:N27"/>
    <mergeCell ref="I46:I48"/>
    <mergeCell ref="I31:I33"/>
    <mergeCell ref="J31:J33"/>
    <mergeCell ref="L31:L33"/>
    <mergeCell ref="I37:I39"/>
    <mergeCell ref="J37:J39"/>
    <mergeCell ref="L37:L39"/>
    <mergeCell ref="I34:I36"/>
    <mergeCell ref="I40:I42"/>
    <mergeCell ref="J40:J42"/>
    <mergeCell ref="L40:L42"/>
    <mergeCell ref="I43:I45"/>
    <mergeCell ref="J43:J45"/>
    <mergeCell ref="L43:L45"/>
    <mergeCell ref="A7:F7"/>
    <mergeCell ref="A6:M6"/>
    <mergeCell ref="A4:M5"/>
    <mergeCell ref="A8:F8"/>
    <mergeCell ref="F26:F27"/>
    <mergeCell ref="G26:G27"/>
    <mergeCell ref="E10:G11"/>
    <mergeCell ref="A13:C13"/>
    <mergeCell ref="E13:H13"/>
    <mergeCell ref="E14:G14"/>
    <mergeCell ref="M26:M27"/>
    <mergeCell ref="H26:I26"/>
    <mergeCell ref="J26:L26"/>
    <mergeCell ref="A26:A27"/>
    <mergeCell ref="B26:B27"/>
    <mergeCell ref="E26:E27"/>
    <mergeCell ref="E24:H24"/>
    <mergeCell ref="E25:F25"/>
    <mergeCell ref="C26:C27"/>
    <mergeCell ref="D26:D27"/>
    <mergeCell ref="E20:M20"/>
    <mergeCell ref="H88:H90"/>
    <mergeCell ref="I88:I90"/>
    <mergeCell ref="J88:J90"/>
    <mergeCell ref="L88:L90"/>
    <mergeCell ref="H73:H75"/>
    <mergeCell ref="I73:I75"/>
    <mergeCell ref="J73:J75"/>
    <mergeCell ref="L73:L75"/>
    <mergeCell ref="H76:H78"/>
    <mergeCell ref="J76:J78"/>
    <mergeCell ref="H82:H84"/>
    <mergeCell ref="L67:L69"/>
    <mergeCell ref="I61:I63"/>
    <mergeCell ref="J61:J63"/>
    <mergeCell ref="L61:L63"/>
    <mergeCell ref="J64:J66"/>
    <mergeCell ref="L64:L66"/>
    <mergeCell ref="H61:H63"/>
    <mergeCell ref="I82:I84"/>
    <mergeCell ref="H64:H66"/>
    <mergeCell ref="I64:I66"/>
    <mergeCell ref="H67:H69"/>
    <mergeCell ref="I76:I78"/>
    <mergeCell ref="I70:I72"/>
    <mergeCell ref="J70:J72"/>
    <mergeCell ref="L70:L72"/>
    <mergeCell ref="I67:I69"/>
    <mergeCell ref="J67:J69"/>
    <mergeCell ref="H106:H108"/>
    <mergeCell ref="I106:I108"/>
    <mergeCell ref="H97:H99"/>
    <mergeCell ref="H91:H93"/>
    <mergeCell ref="H115:H117"/>
    <mergeCell ref="I97:I99"/>
    <mergeCell ref="H70:H72"/>
    <mergeCell ref="L76:L78"/>
    <mergeCell ref="J97:J99"/>
    <mergeCell ref="H94:H96"/>
    <mergeCell ref="I94:I96"/>
    <mergeCell ref="J94:J96"/>
    <mergeCell ref="L94:L96"/>
    <mergeCell ref="I115:I116"/>
    <mergeCell ref="J106:J108"/>
    <mergeCell ref="L106:L108"/>
    <mergeCell ref="L97:L99"/>
    <mergeCell ref="L100:L102"/>
    <mergeCell ref="J82:J84"/>
    <mergeCell ref="L82:L84"/>
    <mergeCell ref="L85:L87"/>
    <mergeCell ref="L91:L93"/>
    <mergeCell ref="I91:I93"/>
    <mergeCell ref="J91:J93"/>
    <mergeCell ref="J118:J120"/>
    <mergeCell ref="L118:L120"/>
    <mergeCell ref="B121:D121"/>
    <mergeCell ref="E121:G121"/>
    <mergeCell ref="B118:D120"/>
    <mergeCell ref="E118:G118"/>
    <mergeCell ref="H118:H120"/>
    <mergeCell ref="I118:I120"/>
    <mergeCell ref="E120:G120"/>
    <mergeCell ref="E119:G119"/>
  </mergeCells>
  <pageMargins left="0.7" right="0.7" top="0.75" bottom="0.75" header="0.3" footer="0.3"/>
  <pageSetup paperSize="9" scale="54" orientation="landscape" r:id="rId1"/>
  <rowBreaks count="6" manualBreakCount="6">
    <brk id="30" max="12" man="1"/>
    <brk id="45" max="12" man="1"/>
    <brk id="60" max="12" man="1"/>
    <brk id="72" max="12" man="1"/>
    <brk id="87" max="12" man="1"/>
    <brk id="102" max="12" man="1"/>
  </rowBreaks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2"/>
  <sheetViews>
    <sheetView showGridLines="0" view="pageBreakPreview" topLeftCell="A34" zoomScale="75" zoomScaleNormal="75" zoomScaleSheetLayoutView="75" zoomScalePageLayoutView="75" workbookViewId="0">
      <selection activeCell="G38" sqref="G38"/>
    </sheetView>
  </sheetViews>
  <sheetFormatPr defaultColWidth="8.85546875" defaultRowHeight="15" x14ac:dyDescent="0.25"/>
  <cols>
    <col min="1" max="1" width="8.85546875" style="4"/>
    <col min="2" max="2" width="16.7109375" style="4" customWidth="1"/>
    <col min="3" max="3" width="22" style="4" customWidth="1"/>
    <col min="4" max="4" width="13.42578125" style="4" customWidth="1"/>
    <col min="5" max="5" width="13" style="4" customWidth="1"/>
    <col min="6" max="6" width="43" style="4" customWidth="1"/>
    <col min="7" max="7" width="14.28515625" style="4" customWidth="1"/>
    <col min="8" max="8" width="14.140625" style="4" customWidth="1"/>
    <col min="9" max="9" width="14.28515625" style="4" customWidth="1"/>
    <col min="10" max="10" width="12.140625" style="4" customWidth="1"/>
    <col min="11" max="11" width="14.85546875" style="4" customWidth="1"/>
    <col min="12" max="12" width="14.28515625" style="4" customWidth="1"/>
    <col min="13" max="13" width="22.7109375" style="4" customWidth="1"/>
    <col min="14" max="14" width="10.85546875" style="4" customWidth="1"/>
    <col min="15" max="16" width="8.85546875" style="4" hidden="1" customWidth="1"/>
    <col min="17" max="16384" width="8.85546875" style="4"/>
  </cols>
  <sheetData>
    <row r="1" spans="1:14" ht="18.75" x14ac:dyDescent="0.3">
      <c r="A1" s="43" t="s">
        <v>152</v>
      </c>
      <c r="B1" s="6"/>
      <c r="C1" s="2"/>
      <c r="D1" s="2"/>
      <c r="E1" s="2"/>
      <c r="F1" s="2"/>
      <c r="G1" s="3"/>
      <c r="H1" s="2"/>
      <c r="I1" s="2"/>
      <c r="J1" s="3"/>
      <c r="K1" s="3"/>
      <c r="L1" s="3"/>
      <c r="M1" s="3"/>
    </row>
    <row r="2" spans="1:14" ht="5.25" customHeight="1" x14ac:dyDescent="0.25">
      <c r="A2" s="6"/>
      <c r="B2" s="1"/>
      <c r="C2" s="2"/>
      <c r="D2" s="2"/>
      <c r="E2" s="2"/>
      <c r="F2" s="2"/>
      <c r="G2" s="3"/>
      <c r="H2" s="2"/>
      <c r="I2" s="2"/>
      <c r="J2" s="3"/>
      <c r="K2" s="3"/>
      <c r="L2" s="3"/>
      <c r="M2" s="3"/>
    </row>
    <row r="3" spans="1:14" ht="15.75" x14ac:dyDescent="0.25">
      <c r="A3" s="44" t="s">
        <v>165</v>
      </c>
      <c r="B3" s="2"/>
      <c r="C3" s="2"/>
      <c r="D3" s="2"/>
      <c r="E3" s="2"/>
      <c r="F3" s="3"/>
      <c r="G3" s="6"/>
      <c r="H3" s="2"/>
      <c r="I3" s="2"/>
      <c r="J3" s="3"/>
      <c r="K3" s="3"/>
      <c r="L3" s="3"/>
      <c r="M3" s="3"/>
    </row>
    <row r="4" spans="1:14" ht="15.75" x14ac:dyDescent="0.25">
      <c r="A4" s="2" t="s">
        <v>157</v>
      </c>
      <c r="B4" s="2"/>
      <c r="C4" s="2"/>
      <c r="D4" s="2"/>
      <c r="E4" s="2"/>
      <c r="F4" s="3"/>
      <c r="G4" s="6"/>
      <c r="H4" s="2"/>
      <c r="I4" s="2"/>
      <c r="J4" s="3"/>
      <c r="K4" s="3"/>
      <c r="L4" s="3"/>
      <c r="M4" s="3"/>
    </row>
    <row r="5" spans="1:14" ht="48" customHeight="1" x14ac:dyDescent="0.25">
      <c r="A5" s="547" t="s">
        <v>0</v>
      </c>
      <c r="B5" s="548"/>
      <c r="C5" s="548"/>
      <c r="D5" s="548"/>
      <c r="E5" s="548"/>
      <c r="F5" s="548"/>
      <c r="G5" s="548"/>
      <c r="H5" s="548"/>
      <c r="I5" s="549"/>
      <c r="J5" s="549"/>
      <c r="K5" s="549"/>
      <c r="L5" s="549"/>
      <c r="M5" s="549"/>
    </row>
    <row r="6" spans="1:14" ht="22.5" customHeight="1" thickBot="1" x14ac:dyDescent="0.3">
      <c r="A6" s="49" t="s">
        <v>169</v>
      </c>
      <c r="B6" s="49"/>
      <c r="C6" s="49"/>
      <c r="D6" s="49"/>
      <c r="E6" s="59"/>
      <c r="F6" s="59"/>
      <c r="G6" s="59"/>
      <c r="H6" s="59"/>
      <c r="I6" s="2"/>
      <c r="J6" s="3"/>
      <c r="K6" s="3"/>
      <c r="L6" s="3"/>
      <c r="M6" s="3"/>
    </row>
    <row r="7" spans="1:14" ht="15.75" customHeight="1" x14ac:dyDescent="0.25">
      <c r="A7" s="174" t="s">
        <v>12</v>
      </c>
      <c r="B7" s="175"/>
      <c r="C7" s="175"/>
      <c r="D7" s="111">
        <v>21</v>
      </c>
      <c r="E7" s="513" t="s">
        <v>144</v>
      </c>
      <c r="F7" s="553"/>
      <c r="G7" s="553"/>
      <c r="H7" s="59"/>
      <c r="I7" s="2"/>
      <c r="J7" s="3"/>
      <c r="K7" s="3"/>
      <c r="L7" s="3"/>
      <c r="M7" s="3"/>
    </row>
    <row r="8" spans="1:14" ht="15.75" x14ac:dyDescent="0.25">
      <c r="A8" s="250" t="s">
        <v>96</v>
      </c>
      <c r="B8" s="177"/>
      <c r="C8" s="177"/>
      <c r="D8" s="112">
        <v>17</v>
      </c>
      <c r="E8" s="513"/>
      <c r="F8" s="553"/>
      <c r="G8" s="553"/>
      <c r="H8" s="59"/>
      <c r="I8" s="2"/>
      <c r="J8" s="3"/>
      <c r="K8" s="3"/>
      <c r="L8" s="3"/>
      <c r="M8" s="3"/>
    </row>
    <row r="9" spans="1:14" ht="15" customHeight="1" x14ac:dyDescent="0.25">
      <c r="A9" s="250" t="s">
        <v>97</v>
      </c>
      <c r="B9" s="177"/>
      <c r="C9" s="177"/>
      <c r="D9" s="112">
        <v>4</v>
      </c>
      <c r="E9" s="59"/>
      <c r="F9" s="59"/>
      <c r="G9" s="59"/>
      <c r="H9" s="59"/>
      <c r="I9" s="2"/>
      <c r="J9" s="3"/>
      <c r="K9" s="3"/>
      <c r="L9" s="3"/>
      <c r="M9" s="3"/>
    </row>
    <row r="10" spans="1:14" ht="18" customHeight="1" x14ac:dyDescent="0.25">
      <c r="A10" s="514" t="s">
        <v>204</v>
      </c>
      <c r="B10" s="515"/>
      <c r="C10" s="515"/>
      <c r="D10" s="113">
        <f>SUM(J84)</f>
        <v>3316400</v>
      </c>
      <c r="E10" s="516"/>
      <c r="F10" s="552"/>
      <c r="G10" s="552"/>
      <c r="H10" s="552"/>
      <c r="I10" s="2"/>
      <c r="J10" s="3"/>
      <c r="K10" s="3"/>
      <c r="L10" s="3"/>
      <c r="M10" s="3"/>
    </row>
    <row r="11" spans="1:14" ht="15" customHeight="1" x14ac:dyDescent="0.25">
      <c r="A11" s="178" t="s">
        <v>73</v>
      </c>
      <c r="B11" s="179"/>
      <c r="C11" s="179"/>
      <c r="D11" s="110">
        <f>SUM(L87)</f>
        <v>2661462</v>
      </c>
      <c r="E11" s="517"/>
      <c r="F11" s="554"/>
      <c r="G11" s="554"/>
      <c r="H11" s="59"/>
      <c r="I11" s="2"/>
      <c r="J11" s="3"/>
      <c r="K11" s="3"/>
      <c r="L11" s="3"/>
      <c r="M11" s="3"/>
    </row>
    <row r="12" spans="1:14" ht="16.5" customHeight="1" x14ac:dyDescent="0.25">
      <c r="A12" s="555" t="s">
        <v>74</v>
      </c>
      <c r="B12" s="556"/>
      <c r="C12" s="556"/>
      <c r="D12" s="113">
        <f>SUM(K84)</f>
        <v>1084500</v>
      </c>
      <c r="E12" s="59"/>
      <c r="F12" s="59"/>
      <c r="G12" s="59"/>
      <c r="H12" s="59"/>
      <c r="I12" s="2"/>
      <c r="J12" s="3"/>
      <c r="K12" s="3"/>
      <c r="L12" s="3"/>
      <c r="M12" s="3"/>
    </row>
    <row r="13" spans="1:14" ht="15.75" x14ac:dyDescent="0.25">
      <c r="A13" s="250" t="s">
        <v>75</v>
      </c>
      <c r="B13" s="177"/>
      <c r="C13" s="177"/>
      <c r="D13" s="113">
        <f>SUM(K85)</f>
        <v>1263500</v>
      </c>
      <c r="E13" s="59"/>
      <c r="F13" s="59"/>
      <c r="G13" s="59"/>
      <c r="H13" s="59"/>
      <c r="I13" s="2"/>
      <c r="J13" s="3"/>
      <c r="K13" s="3"/>
      <c r="L13" s="3"/>
      <c r="M13" s="3"/>
    </row>
    <row r="14" spans="1:14" ht="17.25" customHeight="1" thickBot="1" x14ac:dyDescent="0.3">
      <c r="A14" s="180" t="s">
        <v>76</v>
      </c>
      <c r="B14" s="181"/>
      <c r="C14" s="181"/>
      <c r="D14" s="297">
        <v>334962</v>
      </c>
      <c r="E14" s="59"/>
      <c r="F14" s="59"/>
      <c r="G14" s="59"/>
      <c r="H14" s="59"/>
      <c r="I14" s="2"/>
      <c r="J14" s="3"/>
      <c r="K14" s="3"/>
      <c r="L14" s="3"/>
      <c r="M14" s="3"/>
    </row>
    <row r="15" spans="1:14" ht="16.5" thickBot="1" x14ac:dyDescent="0.3">
      <c r="A15" s="47"/>
      <c r="B15" s="59"/>
      <c r="C15" s="59"/>
      <c r="D15" s="59"/>
      <c r="E15" s="59"/>
      <c r="F15" s="59"/>
      <c r="G15" s="59"/>
      <c r="H15" s="59"/>
      <c r="I15" s="2"/>
      <c r="J15" s="3"/>
      <c r="K15" s="3"/>
      <c r="L15" s="3"/>
      <c r="M15" s="3"/>
    </row>
    <row r="16" spans="1:14" ht="15" customHeight="1" x14ac:dyDescent="0.25">
      <c r="A16" s="521" t="s">
        <v>11</v>
      </c>
      <c r="B16" s="523" t="s">
        <v>13</v>
      </c>
      <c r="C16" s="511" t="s">
        <v>22</v>
      </c>
      <c r="D16" s="511" t="s">
        <v>20</v>
      </c>
      <c r="E16" s="525" t="s">
        <v>7</v>
      </c>
      <c r="F16" s="511" t="s">
        <v>30</v>
      </c>
      <c r="G16" s="511" t="s">
        <v>93</v>
      </c>
      <c r="H16" s="511" t="s">
        <v>43</v>
      </c>
      <c r="I16" s="520"/>
      <c r="J16" s="511" t="s">
        <v>94</v>
      </c>
      <c r="K16" s="520"/>
      <c r="L16" s="520"/>
      <c r="M16" s="550" t="s">
        <v>42</v>
      </c>
      <c r="N16" s="557" t="s">
        <v>177</v>
      </c>
    </row>
    <row r="17" spans="1:14" ht="72.75" thickBot="1" x14ac:dyDescent="0.3">
      <c r="A17" s="522"/>
      <c r="B17" s="524"/>
      <c r="C17" s="512"/>
      <c r="D17" s="512"/>
      <c r="E17" s="526"/>
      <c r="F17" s="512"/>
      <c r="G17" s="512"/>
      <c r="H17" s="58" t="s">
        <v>38</v>
      </c>
      <c r="I17" s="58" t="s">
        <v>15</v>
      </c>
      <c r="J17" s="58" t="s">
        <v>77</v>
      </c>
      <c r="K17" s="234" t="s">
        <v>151</v>
      </c>
      <c r="L17" s="58" t="s">
        <v>150</v>
      </c>
      <c r="M17" s="551"/>
      <c r="N17" s="558"/>
    </row>
    <row r="18" spans="1:14" s="6" customFormat="1" ht="61.5" customHeight="1" x14ac:dyDescent="0.25">
      <c r="A18" s="68">
        <v>1</v>
      </c>
      <c r="B18" s="89" t="s">
        <v>35</v>
      </c>
      <c r="C18" s="30" t="s">
        <v>59</v>
      </c>
      <c r="D18" s="30" t="s">
        <v>19</v>
      </c>
      <c r="E18" s="37" t="s">
        <v>5</v>
      </c>
      <c r="F18" s="90" t="s">
        <v>84</v>
      </c>
      <c r="G18" s="29" t="s">
        <v>28</v>
      </c>
      <c r="H18" s="533">
        <v>41165</v>
      </c>
      <c r="I18" s="546">
        <v>41233</v>
      </c>
      <c r="J18" s="536">
        <v>198400</v>
      </c>
      <c r="K18" s="50">
        <v>100000</v>
      </c>
      <c r="L18" s="482">
        <f>SUM(K18:K20)</f>
        <v>191512</v>
      </c>
      <c r="M18" s="107"/>
      <c r="N18" s="327">
        <v>100000</v>
      </c>
    </row>
    <row r="19" spans="1:14" s="6" customFormat="1" ht="108" customHeight="1" x14ac:dyDescent="0.25">
      <c r="A19" s="69">
        <v>1</v>
      </c>
      <c r="B19" s="91" t="s">
        <v>35</v>
      </c>
      <c r="C19" s="11" t="s">
        <v>59</v>
      </c>
      <c r="D19" s="11" t="s">
        <v>19</v>
      </c>
      <c r="E19" s="92" t="s">
        <v>6</v>
      </c>
      <c r="F19" s="93" t="s">
        <v>85</v>
      </c>
      <c r="G19" s="94" t="s">
        <v>71</v>
      </c>
      <c r="H19" s="492"/>
      <c r="I19" s="487"/>
      <c r="J19" s="537"/>
      <c r="K19" s="52"/>
      <c r="L19" s="485"/>
      <c r="M19" s="106"/>
      <c r="N19" s="236"/>
    </row>
    <row r="20" spans="1:14" s="6" customFormat="1" ht="114" customHeight="1" thickBot="1" x14ac:dyDescent="0.3">
      <c r="A20" s="66">
        <v>1</v>
      </c>
      <c r="B20" s="95" t="s">
        <v>35</v>
      </c>
      <c r="C20" s="38" t="s">
        <v>59</v>
      </c>
      <c r="D20" s="38" t="s">
        <v>19</v>
      </c>
      <c r="E20" s="96" t="s">
        <v>39</v>
      </c>
      <c r="F20" s="97" t="s">
        <v>208</v>
      </c>
      <c r="G20" s="98" t="s">
        <v>60</v>
      </c>
      <c r="H20" s="493"/>
      <c r="I20" s="488"/>
      <c r="J20" s="538"/>
      <c r="K20" s="51">
        <v>91512</v>
      </c>
      <c r="L20" s="486"/>
      <c r="M20" s="41"/>
      <c r="N20" s="237">
        <v>98400</v>
      </c>
    </row>
    <row r="21" spans="1:14" ht="91.5" customHeight="1" x14ac:dyDescent="0.25">
      <c r="A21" s="68">
        <v>2</v>
      </c>
      <c r="B21" s="75" t="s">
        <v>34</v>
      </c>
      <c r="C21" s="30" t="s">
        <v>23</v>
      </c>
      <c r="D21" s="30" t="s">
        <v>19</v>
      </c>
      <c r="E21" s="37" t="s">
        <v>5</v>
      </c>
      <c r="F21" s="40" t="s">
        <v>178</v>
      </c>
      <c r="G21" s="29" t="s">
        <v>28</v>
      </c>
      <c r="H21" s="533" t="s">
        <v>55</v>
      </c>
      <c r="I21" s="535" t="s">
        <v>56</v>
      </c>
      <c r="J21" s="536">
        <v>270200</v>
      </c>
      <c r="K21" s="50">
        <v>152500</v>
      </c>
      <c r="L21" s="482">
        <f>SUM(K21:K22)</f>
        <v>262500</v>
      </c>
      <c r="M21" s="107" t="s">
        <v>2</v>
      </c>
      <c r="N21" s="235"/>
    </row>
    <row r="22" spans="1:14" ht="60.75" customHeight="1" x14ac:dyDescent="0.25">
      <c r="A22" s="69">
        <v>2</v>
      </c>
      <c r="B22" s="76" t="s">
        <v>34</v>
      </c>
      <c r="C22" s="11" t="s">
        <v>23</v>
      </c>
      <c r="D22" s="14" t="s">
        <v>19</v>
      </c>
      <c r="E22" s="13" t="s">
        <v>6</v>
      </c>
      <c r="F22" s="8" t="s">
        <v>86</v>
      </c>
      <c r="G22" s="8" t="s">
        <v>220</v>
      </c>
      <c r="H22" s="492"/>
      <c r="I22" s="487"/>
      <c r="J22" s="537"/>
      <c r="K22" s="52">
        <v>110000</v>
      </c>
      <c r="L22" s="483"/>
      <c r="M22" s="108" t="s">
        <v>25</v>
      </c>
      <c r="N22" s="236">
        <v>117700</v>
      </c>
    </row>
    <row r="23" spans="1:14" ht="20.25" customHeight="1" thickBot="1" x14ac:dyDescent="0.3">
      <c r="A23" s="66">
        <v>2</v>
      </c>
      <c r="B23" s="77" t="s">
        <v>34</v>
      </c>
      <c r="C23" s="38" t="s">
        <v>23</v>
      </c>
      <c r="D23" s="32" t="s">
        <v>19</v>
      </c>
      <c r="E23" s="23" t="s">
        <v>39</v>
      </c>
      <c r="F23" s="39" t="s">
        <v>41</v>
      </c>
      <c r="G23" s="24"/>
      <c r="H23" s="493"/>
      <c r="I23" s="488"/>
      <c r="J23" s="538"/>
      <c r="K23" s="51"/>
      <c r="L23" s="484"/>
      <c r="M23" s="41"/>
      <c r="N23" s="237"/>
    </row>
    <row r="24" spans="1:14" ht="80.25" customHeight="1" x14ac:dyDescent="0.25">
      <c r="A24" s="68">
        <v>3</v>
      </c>
      <c r="B24" s="75" t="s">
        <v>34</v>
      </c>
      <c r="C24" s="42" t="s">
        <v>18</v>
      </c>
      <c r="D24" s="30" t="s">
        <v>19</v>
      </c>
      <c r="E24" s="17" t="s">
        <v>5</v>
      </c>
      <c r="F24" s="29" t="s">
        <v>87</v>
      </c>
      <c r="G24" s="29" t="s">
        <v>28</v>
      </c>
      <c r="H24" s="465">
        <v>40966</v>
      </c>
      <c r="I24" s="465">
        <v>41096</v>
      </c>
      <c r="J24" s="482">
        <v>105000</v>
      </c>
      <c r="K24" s="50">
        <v>40000</v>
      </c>
      <c r="L24" s="482">
        <f>SUM(K24:K26)</f>
        <v>103250</v>
      </c>
      <c r="M24" s="109" t="s">
        <v>44</v>
      </c>
      <c r="N24" s="235"/>
    </row>
    <row r="25" spans="1:14" ht="62.25" customHeight="1" x14ac:dyDescent="0.25">
      <c r="A25" s="69">
        <v>3</v>
      </c>
      <c r="B25" s="76" t="s">
        <v>34</v>
      </c>
      <c r="C25" s="15" t="s">
        <v>18</v>
      </c>
      <c r="D25" s="14" t="s">
        <v>19</v>
      </c>
      <c r="E25" s="13" t="s">
        <v>6</v>
      </c>
      <c r="F25" s="8" t="s">
        <v>88</v>
      </c>
      <c r="G25" s="8">
        <v>2</v>
      </c>
      <c r="H25" s="473"/>
      <c r="I25" s="473"/>
      <c r="J25" s="483"/>
      <c r="K25" s="52">
        <v>40000</v>
      </c>
      <c r="L25" s="483"/>
      <c r="M25" s="20" t="s">
        <v>24</v>
      </c>
      <c r="N25" s="236">
        <v>40000</v>
      </c>
    </row>
    <row r="26" spans="1:14" ht="60.75" customHeight="1" thickBot="1" x14ac:dyDescent="0.3">
      <c r="A26" s="66">
        <v>3</v>
      </c>
      <c r="B26" s="81" t="s">
        <v>34</v>
      </c>
      <c r="C26" s="22" t="str">
        <f>$C$24</f>
        <v>Bhutan</v>
      </c>
      <c r="D26" s="32" t="s">
        <v>19</v>
      </c>
      <c r="E26" s="23" t="s">
        <v>39</v>
      </c>
      <c r="F26" s="24" t="s">
        <v>8</v>
      </c>
      <c r="G26" s="24" t="s">
        <v>9</v>
      </c>
      <c r="H26" s="474"/>
      <c r="I26" s="474"/>
      <c r="J26" s="484"/>
      <c r="K26" s="51">
        <v>23250</v>
      </c>
      <c r="L26" s="484"/>
      <c r="M26" s="41" t="s">
        <v>10</v>
      </c>
      <c r="N26" s="237">
        <v>25000</v>
      </c>
    </row>
    <row r="27" spans="1:14" ht="40.5" customHeight="1" x14ac:dyDescent="0.25">
      <c r="A27" s="68">
        <v>4</v>
      </c>
      <c r="B27" s="361" t="s">
        <v>34</v>
      </c>
      <c r="C27" s="64" t="s">
        <v>217</v>
      </c>
      <c r="D27" s="384" t="s">
        <v>16</v>
      </c>
      <c r="E27" s="17" t="s">
        <v>5</v>
      </c>
      <c r="F27" s="36"/>
      <c r="G27" s="36"/>
      <c r="H27" s="539">
        <v>41570</v>
      </c>
      <c r="I27" s="539">
        <v>41582</v>
      </c>
      <c r="J27" s="482">
        <v>10000</v>
      </c>
      <c r="K27" s="367"/>
      <c r="L27" s="482">
        <f>SUM(K27:K29)</f>
        <v>10000</v>
      </c>
      <c r="M27" s="363" t="s">
        <v>195</v>
      </c>
      <c r="N27" s="343"/>
    </row>
    <row r="28" spans="1:14" ht="94.5" customHeight="1" x14ac:dyDescent="0.25">
      <c r="A28" s="69">
        <v>4</v>
      </c>
      <c r="B28" s="362" t="s">
        <v>34</v>
      </c>
      <c r="C28" s="12" t="s">
        <v>217</v>
      </c>
      <c r="D28" s="356" t="s">
        <v>16</v>
      </c>
      <c r="E28" s="13" t="s">
        <v>6</v>
      </c>
      <c r="F28" s="344" t="s">
        <v>218</v>
      </c>
      <c r="G28" s="94" t="s">
        <v>214</v>
      </c>
      <c r="H28" s="540"/>
      <c r="I28" s="540"/>
      <c r="J28" s="537"/>
      <c r="K28" s="387">
        <v>10000</v>
      </c>
      <c r="L28" s="485"/>
      <c r="M28" s="347"/>
      <c r="N28" s="346"/>
    </row>
    <row r="29" spans="1:14" ht="60.75" customHeight="1" thickBot="1" x14ac:dyDescent="0.3">
      <c r="A29" s="66">
        <v>4</v>
      </c>
      <c r="B29" s="359" t="s">
        <v>34</v>
      </c>
      <c r="C29" s="65" t="s">
        <v>217</v>
      </c>
      <c r="D29" s="385" t="s">
        <v>16</v>
      </c>
      <c r="E29" s="23" t="s">
        <v>39</v>
      </c>
      <c r="F29" s="348"/>
      <c r="G29" s="349"/>
      <c r="H29" s="541"/>
      <c r="I29" s="541"/>
      <c r="J29" s="538"/>
      <c r="K29" s="350"/>
      <c r="L29" s="486"/>
      <c r="M29" s="351"/>
      <c r="N29" s="350"/>
    </row>
    <row r="30" spans="1:14" ht="78.75" customHeight="1" x14ac:dyDescent="0.25">
      <c r="A30" s="68">
        <v>4</v>
      </c>
      <c r="B30" s="361" t="s">
        <v>36</v>
      </c>
      <c r="C30" s="16" t="s">
        <v>190</v>
      </c>
      <c r="D30" s="339" t="s">
        <v>19</v>
      </c>
      <c r="E30" s="17" t="s">
        <v>5</v>
      </c>
      <c r="F30" s="36" t="s">
        <v>194</v>
      </c>
      <c r="G30" s="36" t="s">
        <v>32</v>
      </c>
      <c r="H30" s="539">
        <v>41456</v>
      </c>
      <c r="I30" s="539">
        <v>41509</v>
      </c>
      <c r="J30" s="482">
        <v>35800</v>
      </c>
      <c r="K30" s="367">
        <v>35800</v>
      </c>
      <c r="L30" s="482">
        <v>35800</v>
      </c>
      <c r="M30" s="363" t="s">
        <v>195</v>
      </c>
      <c r="N30" s="343"/>
    </row>
    <row r="31" spans="1:14" ht="60.75" customHeight="1" x14ac:dyDescent="0.25">
      <c r="A31" s="69">
        <v>4</v>
      </c>
      <c r="B31" s="362" t="s">
        <v>36</v>
      </c>
      <c r="C31" s="65" t="s">
        <v>190</v>
      </c>
      <c r="D31" s="356" t="s">
        <v>19</v>
      </c>
      <c r="E31" s="13" t="s">
        <v>6</v>
      </c>
      <c r="F31" s="344"/>
      <c r="G31" s="345"/>
      <c r="H31" s="540"/>
      <c r="I31" s="540"/>
      <c r="J31" s="537"/>
      <c r="K31" s="346"/>
      <c r="L31" s="485"/>
      <c r="M31" s="347"/>
      <c r="N31" s="346"/>
    </row>
    <row r="32" spans="1:14" ht="60.75" customHeight="1" thickBot="1" x14ac:dyDescent="0.3">
      <c r="A32" s="66">
        <v>4</v>
      </c>
      <c r="B32" s="359" t="s">
        <v>36</v>
      </c>
      <c r="C32" s="21" t="s">
        <v>190</v>
      </c>
      <c r="D32" s="340" t="s">
        <v>19</v>
      </c>
      <c r="E32" s="23" t="s">
        <v>39</v>
      </c>
      <c r="F32" s="348"/>
      <c r="G32" s="349"/>
      <c r="H32" s="541"/>
      <c r="I32" s="541"/>
      <c r="J32" s="538"/>
      <c r="K32" s="350"/>
      <c r="L32" s="486"/>
      <c r="M32" s="351"/>
      <c r="N32" s="350"/>
    </row>
    <row r="33" spans="1:17" ht="37.5" customHeight="1" x14ac:dyDescent="0.25">
      <c r="A33" s="68">
        <v>5</v>
      </c>
      <c r="B33" s="83" t="s">
        <v>35</v>
      </c>
      <c r="C33" s="207" t="s">
        <v>142</v>
      </c>
      <c r="D33" s="219" t="s">
        <v>16</v>
      </c>
      <c r="E33" s="17" t="s">
        <v>5</v>
      </c>
      <c r="F33" s="36"/>
      <c r="G33" s="36"/>
      <c r="H33" s="542">
        <v>41309</v>
      </c>
      <c r="I33" s="542">
        <v>41330</v>
      </c>
      <c r="J33" s="475">
        <v>50000</v>
      </c>
      <c r="K33" s="55"/>
      <c r="L33" s="475">
        <f>SUM(K33:K35)</f>
        <v>50000</v>
      </c>
      <c r="M33" s="79"/>
      <c r="N33" s="238"/>
    </row>
    <row r="34" spans="1:17" ht="60.75" customHeight="1" x14ac:dyDescent="0.25">
      <c r="A34" s="69">
        <v>5</v>
      </c>
      <c r="B34" s="76" t="s">
        <v>35</v>
      </c>
      <c r="C34" s="218" t="s">
        <v>142</v>
      </c>
      <c r="D34" s="14" t="s">
        <v>16</v>
      </c>
      <c r="E34" s="13" t="s">
        <v>6</v>
      </c>
      <c r="F34" s="101" t="s">
        <v>145</v>
      </c>
      <c r="G34" s="5" t="s">
        <v>83</v>
      </c>
      <c r="H34" s="543"/>
      <c r="I34" s="543"/>
      <c r="J34" s="545"/>
      <c r="K34" s="53">
        <v>50000</v>
      </c>
      <c r="L34" s="467"/>
      <c r="M34" s="35"/>
      <c r="N34" s="239">
        <v>50000</v>
      </c>
    </row>
    <row r="35" spans="1:17" ht="60.75" customHeight="1" thickBot="1" x14ac:dyDescent="0.3">
      <c r="A35" s="66">
        <v>5</v>
      </c>
      <c r="B35" s="84" t="s">
        <v>35</v>
      </c>
      <c r="C35" s="208" t="s">
        <v>142</v>
      </c>
      <c r="D35" s="216" t="s">
        <v>16</v>
      </c>
      <c r="E35" s="23" t="s">
        <v>39</v>
      </c>
      <c r="F35" s="103"/>
      <c r="G35" s="87"/>
      <c r="H35" s="544"/>
      <c r="I35" s="544"/>
      <c r="J35" s="501"/>
      <c r="K35" s="54"/>
      <c r="L35" s="468"/>
      <c r="M35" s="102"/>
      <c r="N35" s="240"/>
    </row>
    <row r="36" spans="1:17" ht="37.5" customHeight="1" x14ac:dyDescent="0.25">
      <c r="A36" s="68">
        <v>6</v>
      </c>
      <c r="B36" s="83" t="s">
        <v>35</v>
      </c>
      <c r="C36" s="308" t="s">
        <v>58</v>
      </c>
      <c r="D36" s="306" t="s">
        <v>19</v>
      </c>
      <c r="E36" s="17" t="s">
        <v>5</v>
      </c>
      <c r="F36" s="36" t="s">
        <v>70</v>
      </c>
      <c r="G36" s="36" t="s">
        <v>267</v>
      </c>
      <c r="H36" s="415"/>
      <c r="I36" s="533" t="s">
        <v>172</v>
      </c>
      <c r="J36" s="413"/>
      <c r="K36" s="55">
        <v>20000</v>
      </c>
      <c r="L36" s="413"/>
      <c r="M36" s="79"/>
      <c r="N36" s="55"/>
    </row>
    <row r="37" spans="1:17" ht="60.75" customHeight="1" x14ac:dyDescent="0.25">
      <c r="A37" s="69">
        <v>6</v>
      </c>
      <c r="B37" s="76" t="s">
        <v>35</v>
      </c>
      <c r="C37" s="310" t="s">
        <v>58</v>
      </c>
      <c r="D37" s="14" t="s">
        <v>19</v>
      </c>
      <c r="E37" s="13" t="s">
        <v>6</v>
      </c>
      <c r="F37" s="101" t="s">
        <v>247</v>
      </c>
      <c r="G37" s="7" t="s">
        <v>246</v>
      </c>
      <c r="H37" s="100">
        <v>41080</v>
      </c>
      <c r="I37" s="479"/>
      <c r="J37" s="413">
        <v>245000</v>
      </c>
      <c r="K37" s="53">
        <v>110000</v>
      </c>
      <c r="L37" s="413">
        <f>SUM(K36:K38)</f>
        <v>245000</v>
      </c>
      <c r="M37" s="35" t="s">
        <v>63</v>
      </c>
      <c r="N37" s="303">
        <v>42800</v>
      </c>
      <c r="O37" s="303">
        <v>42800</v>
      </c>
      <c r="P37" s="312">
        <v>42800</v>
      </c>
      <c r="Q37" s="314"/>
    </row>
    <row r="38" spans="1:17" ht="60.75" customHeight="1" thickBot="1" x14ac:dyDescent="0.3">
      <c r="A38" s="66">
        <v>6</v>
      </c>
      <c r="B38" s="84" t="s">
        <v>35</v>
      </c>
      <c r="C38" s="309" t="s">
        <v>58</v>
      </c>
      <c r="D38" s="307" t="s">
        <v>19</v>
      </c>
      <c r="E38" s="23" t="s">
        <v>39</v>
      </c>
      <c r="F38" s="103" t="s">
        <v>263</v>
      </c>
      <c r="G38" s="87" t="s">
        <v>243</v>
      </c>
      <c r="H38" s="416"/>
      <c r="I38" s="534"/>
      <c r="J38" s="414"/>
      <c r="K38" s="54">
        <v>115000</v>
      </c>
      <c r="L38" s="414"/>
      <c r="M38" s="102" t="s">
        <v>64</v>
      </c>
      <c r="N38" s="316">
        <v>50000</v>
      </c>
      <c r="O38" s="304">
        <v>50000</v>
      </c>
      <c r="P38" s="313">
        <v>50000</v>
      </c>
      <c r="Q38" s="315"/>
    </row>
    <row r="39" spans="1:17" ht="107.25" customHeight="1" x14ac:dyDescent="0.25">
      <c r="A39" s="68">
        <v>7</v>
      </c>
      <c r="B39" s="83" t="s">
        <v>36</v>
      </c>
      <c r="C39" s="330" t="s">
        <v>183</v>
      </c>
      <c r="D39" s="219" t="s">
        <v>19</v>
      </c>
      <c r="E39" s="104" t="s">
        <v>5</v>
      </c>
      <c r="F39" s="62" t="s">
        <v>224</v>
      </c>
      <c r="G39" s="29" t="s">
        <v>28</v>
      </c>
      <c r="H39" s="459" t="s">
        <v>226</v>
      </c>
      <c r="I39" s="465" t="s">
        <v>227</v>
      </c>
      <c r="J39" s="482">
        <v>295000</v>
      </c>
      <c r="K39" s="85">
        <v>195000</v>
      </c>
      <c r="L39" s="496">
        <f>SUM(K39:K41)</f>
        <v>295000</v>
      </c>
      <c r="M39" s="86" t="s">
        <v>154</v>
      </c>
      <c r="N39" s="241"/>
    </row>
    <row r="40" spans="1:17" ht="94.5" customHeight="1" x14ac:dyDescent="0.25">
      <c r="A40" s="69">
        <v>7</v>
      </c>
      <c r="B40" s="76" t="s">
        <v>36</v>
      </c>
      <c r="C40" s="330" t="s">
        <v>183</v>
      </c>
      <c r="D40" s="14" t="s">
        <v>19</v>
      </c>
      <c r="E40" s="13" t="s">
        <v>6</v>
      </c>
      <c r="F40" s="7" t="s">
        <v>225</v>
      </c>
      <c r="G40" s="5" t="s">
        <v>83</v>
      </c>
      <c r="H40" s="454"/>
      <c r="I40" s="454"/>
      <c r="J40" s="494"/>
      <c r="K40" s="53">
        <v>100000</v>
      </c>
      <c r="L40" s="480"/>
      <c r="M40" s="35"/>
      <c r="N40" s="239">
        <v>40000</v>
      </c>
    </row>
    <row r="41" spans="1:17" ht="56.25" customHeight="1" thickBot="1" x14ac:dyDescent="0.3">
      <c r="A41" s="66">
        <v>7</v>
      </c>
      <c r="B41" s="105" t="s">
        <v>36</v>
      </c>
      <c r="C41" s="331" t="s">
        <v>183</v>
      </c>
      <c r="D41" s="216" t="s">
        <v>19</v>
      </c>
      <c r="E41" s="23" t="s">
        <v>39</v>
      </c>
      <c r="F41" s="24" t="s">
        <v>72</v>
      </c>
      <c r="G41" s="25"/>
      <c r="H41" s="455"/>
      <c r="I41" s="455"/>
      <c r="J41" s="495"/>
      <c r="K41" s="54"/>
      <c r="L41" s="481"/>
      <c r="M41" s="39"/>
      <c r="N41" s="240"/>
    </row>
    <row r="42" spans="1:17" ht="60.75" customHeight="1" x14ac:dyDescent="0.25">
      <c r="A42" s="68">
        <v>8</v>
      </c>
      <c r="B42" s="83" t="s">
        <v>36</v>
      </c>
      <c r="C42" s="207" t="s">
        <v>61</v>
      </c>
      <c r="D42" s="219" t="s">
        <v>16</v>
      </c>
      <c r="E42" s="17" t="s">
        <v>5</v>
      </c>
      <c r="F42" s="36" t="s">
        <v>68</v>
      </c>
      <c r="G42" s="36" t="s">
        <v>32</v>
      </c>
      <c r="H42" s="207"/>
      <c r="I42" s="207"/>
      <c r="J42" s="209"/>
      <c r="K42" s="55">
        <v>10000</v>
      </c>
      <c r="L42" s="209"/>
      <c r="M42" s="79"/>
      <c r="N42" s="241"/>
    </row>
    <row r="43" spans="1:17" ht="121.5" customHeight="1" x14ac:dyDescent="0.25">
      <c r="A43" s="69">
        <v>8</v>
      </c>
      <c r="B43" s="76" t="s">
        <v>36</v>
      </c>
      <c r="C43" s="218" t="s">
        <v>61</v>
      </c>
      <c r="D43" s="14" t="s">
        <v>16</v>
      </c>
      <c r="E43" s="13" t="s">
        <v>6</v>
      </c>
      <c r="F43" s="74" t="s">
        <v>69</v>
      </c>
      <c r="G43" s="74" t="s">
        <v>231</v>
      </c>
      <c r="H43" s="100">
        <v>41164</v>
      </c>
      <c r="I43" s="100">
        <v>41200</v>
      </c>
      <c r="J43" s="209">
        <v>90000</v>
      </c>
      <c r="K43" s="53">
        <v>80000</v>
      </c>
      <c r="L43" s="211">
        <f>SUM(K42:K44)</f>
        <v>90000</v>
      </c>
      <c r="M43" s="35" t="s">
        <v>62</v>
      </c>
      <c r="N43" s="239">
        <v>80000</v>
      </c>
    </row>
    <row r="44" spans="1:17" ht="23.25" customHeight="1" thickBot="1" x14ac:dyDescent="0.3">
      <c r="A44" s="66">
        <v>8</v>
      </c>
      <c r="B44" s="84" t="s">
        <v>36</v>
      </c>
      <c r="C44" s="208" t="s">
        <v>61</v>
      </c>
      <c r="D44" s="216" t="s">
        <v>16</v>
      </c>
      <c r="E44" s="23" t="s">
        <v>39</v>
      </c>
      <c r="F44" s="24" t="s">
        <v>48</v>
      </c>
      <c r="G44" s="87"/>
      <c r="H44" s="208"/>
      <c r="I44" s="208"/>
      <c r="J44" s="210"/>
      <c r="K44" s="54"/>
      <c r="L44" s="210"/>
      <c r="M44" s="41"/>
      <c r="N44" s="240"/>
    </row>
    <row r="45" spans="1:17" ht="120.75" customHeight="1" x14ac:dyDescent="0.25">
      <c r="A45" s="68">
        <v>9</v>
      </c>
      <c r="B45" s="83" t="s">
        <v>36</v>
      </c>
      <c r="C45" s="224" t="s">
        <v>148</v>
      </c>
      <c r="D45" s="226" t="s">
        <v>19</v>
      </c>
      <c r="E45" s="104" t="s">
        <v>5</v>
      </c>
      <c r="F45" s="62" t="s">
        <v>153</v>
      </c>
      <c r="G45" s="29">
        <v>2</v>
      </c>
      <c r="H45" s="459">
        <v>41393</v>
      </c>
      <c r="I45" s="465">
        <v>41409</v>
      </c>
      <c r="J45" s="482">
        <v>40000</v>
      </c>
      <c r="K45" s="85">
        <v>40000</v>
      </c>
      <c r="L45" s="475">
        <f>SUM(K45:K47)</f>
        <v>40000</v>
      </c>
      <c r="M45" s="86"/>
      <c r="N45" s="241"/>
    </row>
    <row r="46" spans="1:17" ht="23.25" customHeight="1" x14ac:dyDescent="0.25">
      <c r="A46" s="69">
        <v>9</v>
      </c>
      <c r="B46" s="76" t="s">
        <v>36</v>
      </c>
      <c r="C46" s="223" t="s">
        <v>148</v>
      </c>
      <c r="D46" s="14" t="s">
        <v>19</v>
      </c>
      <c r="E46" s="13" t="s">
        <v>6</v>
      </c>
      <c r="F46" s="7"/>
      <c r="G46" s="5"/>
      <c r="H46" s="454"/>
      <c r="I46" s="454"/>
      <c r="J46" s="494"/>
      <c r="K46" s="53"/>
      <c r="L46" s="467"/>
      <c r="M46" s="35"/>
      <c r="N46" s="239">
        <v>40000</v>
      </c>
    </row>
    <row r="47" spans="1:17" ht="23.25" customHeight="1" thickBot="1" x14ac:dyDescent="0.3">
      <c r="A47" s="66">
        <v>9</v>
      </c>
      <c r="B47" s="105" t="s">
        <v>36</v>
      </c>
      <c r="C47" s="308" t="s">
        <v>148</v>
      </c>
      <c r="D47" s="225" t="s">
        <v>19</v>
      </c>
      <c r="E47" s="23" t="s">
        <v>39</v>
      </c>
      <c r="F47" s="24"/>
      <c r="G47" s="25"/>
      <c r="H47" s="455"/>
      <c r="I47" s="455"/>
      <c r="J47" s="495"/>
      <c r="K47" s="54"/>
      <c r="L47" s="468"/>
      <c r="M47" s="39"/>
      <c r="N47" s="240"/>
    </row>
    <row r="48" spans="1:17" ht="56.25" customHeight="1" x14ac:dyDescent="0.25">
      <c r="A48" s="68">
        <v>10</v>
      </c>
      <c r="B48" s="353" t="s">
        <v>35</v>
      </c>
      <c r="C48" s="134" t="s">
        <v>191</v>
      </c>
      <c r="D48" s="30" t="s">
        <v>19</v>
      </c>
      <c r="E48" s="17" t="s">
        <v>5</v>
      </c>
      <c r="F48" s="354" t="s">
        <v>193</v>
      </c>
      <c r="G48" s="355" t="s">
        <v>32</v>
      </c>
      <c r="H48" s="465">
        <v>41471</v>
      </c>
      <c r="I48" s="465">
        <v>41513</v>
      </c>
      <c r="J48" s="482">
        <v>21000</v>
      </c>
      <c r="K48" s="368">
        <v>21000</v>
      </c>
      <c r="L48" s="482">
        <v>21000</v>
      </c>
      <c r="M48" s="79"/>
      <c r="N48" s="50"/>
    </row>
    <row r="49" spans="1:14" ht="56.25" customHeight="1" x14ac:dyDescent="0.25">
      <c r="A49" s="352">
        <v>10</v>
      </c>
      <c r="B49" s="12" t="s">
        <v>35</v>
      </c>
      <c r="C49" s="15" t="s">
        <v>191</v>
      </c>
      <c r="D49" s="356" t="s">
        <v>19</v>
      </c>
      <c r="E49" s="13" t="s">
        <v>6</v>
      </c>
      <c r="F49" s="357" t="s">
        <v>192</v>
      </c>
      <c r="G49" s="358"/>
      <c r="H49" s="473"/>
      <c r="I49" s="460"/>
      <c r="J49" s="483"/>
      <c r="K49" s="52"/>
      <c r="L49" s="485"/>
      <c r="M49" s="135"/>
      <c r="N49" s="52"/>
    </row>
    <row r="50" spans="1:14" ht="56.25" customHeight="1" thickBot="1" x14ac:dyDescent="0.3">
      <c r="A50" s="66">
        <v>10</v>
      </c>
      <c r="B50" s="359" t="s">
        <v>35</v>
      </c>
      <c r="C50" s="341" t="s">
        <v>191</v>
      </c>
      <c r="D50" s="360" t="s">
        <v>19</v>
      </c>
      <c r="E50" s="23" t="s">
        <v>39</v>
      </c>
      <c r="F50" s="24" t="s">
        <v>41</v>
      </c>
      <c r="G50" s="24"/>
      <c r="H50" s="474"/>
      <c r="I50" s="461"/>
      <c r="J50" s="484"/>
      <c r="K50" s="51"/>
      <c r="L50" s="486"/>
      <c r="M50" s="41"/>
      <c r="N50" s="51"/>
    </row>
    <row r="51" spans="1:14" ht="75" customHeight="1" x14ac:dyDescent="0.25">
      <c r="A51" s="68">
        <v>13</v>
      </c>
      <c r="B51" s="353" t="s">
        <v>35</v>
      </c>
      <c r="C51" s="134" t="s">
        <v>197</v>
      </c>
      <c r="D51" s="30" t="s">
        <v>19</v>
      </c>
      <c r="E51" s="17" t="s">
        <v>5</v>
      </c>
      <c r="F51" s="354" t="s">
        <v>223</v>
      </c>
      <c r="G51" s="355" t="s">
        <v>32</v>
      </c>
      <c r="H51" s="465" t="s">
        <v>212</v>
      </c>
      <c r="I51" s="465" t="s">
        <v>213</v>
      </c>
      <c r="J51" s="482">
        <v>70000</v>
      </c>
      <c r="K51" s="368">
        <v>25000</v>
      </c>
      <c r="L51" s="482">
        <f>SUM(K51:K53)</f>
        <v>70000</v>
      </c>
      <c r="M51" s="79"/>
      <c r="N51" s="50"/>
    </row>
    <row r="52" spans="1:14" ht="56.25" customHeight="1" x14ac:dyDescent="0.25">
      <c r="A52" s="69">
        <v>13</v>
      </c>
      <c r="B52" s="362" t="s">
        <v>35</v>
      </c>
      <c r="C52" s="15" t="s">
        <v>197</v>
      </c>
      <c r="D52" s="356" t="s">
        <v>19</v>
      </c>
      <c r="E52" s="13" t="s">
        <v>6</v>
      </c>
      <c r="F52" s="357" t="s">
        <v>222</v>
      </c>
      <c r="G52" s="386" t="s">
        <v>214</v>
      </c>
      <c r="H52" s="473"/>
      <c r="I52" s="460"/>
      <c r="J52" s="483"/>
      <c r="K52" s="390">
        <v>45000</v>
      </c>
      <c r="L52" s="485"/>
      <c r="M52" s="135"/>
      <c r="N52" s="52"/>
    </row>
    <row r="53" spans="1:14" ht="56.25" customHeight="1" thickBot="1" x14ac:dyDescent="0.3">
      <c r="A53" s="66">
        <v>13</v>
      </c>
      <c r="B53" s="359" t="s">
        <v>35</v>
      </c>
      <c r="C53" s="45" t="s">
        <v>197</v>
      </c>
      <c r="D53" s="360" t="s">
        <v>19</v>
      </c>
      <c r="E53" s="23" t="s">
        <v>39</v>
      </c>
      <c r="F53" s="24" t="s">
        <v>41</v>
      </c>
      <c r="G53" s="24"/>
      <c r="H53" s="474"/>
      <c r="I53" s="461"/>
      <c r="J53" s="484"/>
      <c r="K53" s="391"/>
      <c r="L53" s="486"/>
      <c r="M53" s="41"/>
      <c r="N53" s="51"/>
    </row>
    <row r="54" spans="1:14" ht="119.25" customHeight="1" x14ac:dyDescent="0.25">
      <c r="A54" s="69">
        <v>15</v>
      </c>
      <c r="B54" s="78" t="s">
        <v>36</v>
      </c>
      <c r="C54" s="65" t="s">
        <v>49</v>
      </c>
      <c r="D54" s="72" t="s">
        <v>19</v>
      </c>
      <c r="E54" s="17" t="s">
        <v>5</v>
      </c>
      <c r="F54" s="18" t="s">
        <v>179</v>
      </c>
      <c r="G54" s="62" t="s">
        <v>32</v>
      </c>
      <c r="H54" s="465" t="s">
        <v>209</v>
      </c>
      <c r="I54" s="465" t="s">
        <v>216</v>
      </c>
      <c r="J54" s="482">
        <v>390000</v>
      </c>
      <c r="K54" s="85">
        <v>40000</v>
      </c>
      <c r="L54" s="496">
        <f>SUM(K54:K56)</f>
        <v>425800</v>
      </c>
      <c r="M54" s="86" t="s">
        <v>51</v>
      </c>
      <c r="N54" s="85"/>
    </row>
    <row r="55" spans="1:14" ht="90" x14ac:dyDescent="0.25">
      <c r="A55" s="69">
        <v>15</v>
      </c>
      <c r="B55" s="76" t="s">
        <v>36</v>
      </c>
      <c r="C55" s="12" t="s">
        <v>49</v>
      </c>
      <c r="D55" s="14" t="s">
        <v>19</v>
      </c>
      <c r="E55" s="13" t="s">
        <v>6</v>
      </c>
      <c r="F55" s="386" t="s">
        <v>215</v>
      </c>
      <c r="G55" s="5" t="s">
        <v>9</v>
      </c>
      <c r="H55" s="454"/>
      <c r="I55" s="492"/>
      <c r="J55" s="494"/>
      <c r="K55" s="53">
        <v>330000</v>
      </c>
      <c r="L55" s="480"/>
      <c r="M55" s="35" t="s">
        <v>52</v>
      </c>
      <c r="N55" s="346">
        <v>330000</v>
      </c>
    </row>
    <row r="56" spans="1:14" ht="45.75" thickBot="1" x14ac:dyDescent="0.3">
      <c r="A56" s="69">
        <v>15</v>
      </c>
      <c r="B56" s="77" t="s">
        <v>36</v>
      </c>
      <c r="C56" s="21" t="s">
        <v>49</v>
      </c>
      <c r="D56" s="32" t="s">
        <v>19</v>
      </c>
      <c r="E56" s="23" t="s">
        <v>39</v>
      </c>
      <c r="F56" s="24" t="s">
        <v>210</v>
      </c>
      <c r="G56" s="25" t="s">
        <v>50</v>
      </c>
      <c r="H56" s="455"/>
      <c r="I56" s="493"/>
      <c r="J56" s="495"/>
      <c r="K56" s="54">
        <v>55800</v>
      </c>
      <c r="L56" s="481"/>
      <c r="M56" s="73" t="s">
        <v>53</v>
      </c>
      <c r="N56" s="54">
        <v>60000</v>
      </c>
    </row>
    <row r="57" spans="1:14" ht="105" customHeight="1" x14ac:dyDescent="0.25">
      <c r="A57" s="68">
        <v>13</v>
      </c>
      <c r="B57" s="78" t="s">
        <v>34</v>
      </c>
      <c r="C57" s="65" t="s">
        <v>21</v>
      </c>
      <c r="D57" s="72" t="s">
        <v>19</v>
      </c>
      <c r="E57" s="17" t="s">
        <v>5</v>
      </c>
      <c r="F57" s="28" t="s">
        <v>89</v>
      </c>
      <c r="G57" s="29" t="s">
        <v>28</v>
      </c>
      <c r="H57" s="462">
        <v>40987</v>
      </c>
      <c r="I57" s="500">
        <v>41096</v>
      </c>
      <c r="J57" s="427">
        <v>400000</v>
      </c>
      <c r="K57" s="55">
        <v>100000</v>
      </c>
      <c r="L57" s="475">
        <f>SUM(K57:K58)</f>
        <v>185500</v>
      </c>
      <c r="M57" s="33" t="s">
        <v>29</v>
      </c>
      <c r="N57" s="238"/>
    </row>
    <row r="58" spans="1:14" ht="60.75" customHeight="1" x14ac:dyDescent="0.25">
      <c r="A58" s="69">
        <v>13</v>
      </c>
      <c r="B58" s="76" t="s">
        <v>34</v>
      </c>
      <c r="C58" s="12" t="s">
        <v>21</v>
      </c>
      <c r="D58" s="14" t="s">
        <v>19</v>
      </c>
      <c r="E58" s="13" t="s">
        <v>6</v>
      </c>
      <c r="F58" s="7" t="s">
        <v>90</v>
      </c>
      <c r="G58" s="9" t="s">
        <v>231</v>
      </c>
      <c r="H58" s="470"/>
      <c r="I58" s="473"/>
      <c r="J58" s="428"/>
      <c r="K58" s="53">
        <v>85500</v>
      </c>
      <c r="L58" s="476"/>
      <c r="M58" s="20" t="s">
        <v>26</v>
      </c>
      <c r="N58" s="239">
        <v>91485</v>
      </c>
    </row>
    <row r="59" spans="1:14" ht="60.75" customHeight="1" thickBot="1" x14ac:dyDescent="0.3">
      <c r="A59" s="66">
        <v>13</v>
      </c>
      <c r="B59" s="76" t="s">
        <v>34</v>
      </c>
      <c r="C59" s="12" t="s">
        <v>21</v>
      </c>
      <c r="D59" s="14" t="s">
        <v>19</v>
      </c>
      <c r="E59" s="23" t="s">
        <v>39</v>
      </c>
      <c r="F59" s="24" t="s">
        <v>48</v>
      </c>
      <c r="G59" s="25"/>
      <c r="H59" s="464"/>
      <c r="I59" s="455"/>
      <c r="J59" s="501"/>
      <c r="K59" s="54"/>
      <c r="L59" s="477"/>
      <c r="M59" s="27"/>
      <c r="N59" s="240"/>
    </row>
    <row r="60" spans="1:14" ht="119.25" customHeight="1" x14ac:dyDescent="0.25">
      <c r="A60" s="68">
        <v>14</v>
      </c>
      <c r="B60" s="75" t="s">
        <v>34</v>
      </c>
      <c r="C60" s="16" t="s">
        <v>99</v>
      </c>
      <c r="D60" s="16" t="s">
        <v>19</v>
      </c>
      <c r="E60" s="17" t="s">
        <v>5</v>
      </c>
      <c r="F60" s="18" t="s">
        <v>180</v>
      </c>
      <c r="G60" s="29" t="s">
        <v>28</v>
      </c>
      <c r="H60" s="502">
        <v>41260</v>
      </c>
      <c r="I60" s="489">
        <v>41319</v>
      </c>
      <c r="J60" s="505">
        <v>43000</v>
      </c>
      <c r="K60" s="46">
        <v>12200</v>
      </c>
      <c r="L60" s="466">
        <f>SUM(K60:K62)</f>
        <v>55200</v>
      </c>
      <c r="M60" s="19" t="s">
        <v>102</v>
      </c>
      <c r="N60" s="242"/>
    </row>
    <row r="61" spans="1:14" ht="41.25" customHeight="1" x14ac:dyDescent="0.25">
      <c r="A61" s="69">
        <v>14</v>
      </c>
      <c r="B61" s="76" t="s">
        <v>34</v>
      </c>
      <c r="C61" s="65" t="s">
        <v>99</v>
      </c>
      <c r="D61" s="218" t="s">
        <v>19</v>
      </c>
      <c r="E61" s="13" t="s">
        <v>6</v>
      </c>
      <c r="F61" s="7" t="s">
        <v>100</v>
      </c>
      <c r="G61" s="5" t="s">
        <v>83</v>
      </c>
      <c r="H61" s="503"/>
      <c r="I61" s="490"/>
      <c r="J61" s="494"/>
      <c r="K61" s="10">
        <v>43000</v>
      </c>
      <c r="L61" s="467"/>
      <c r="M61" s="20"/>
      <c r="N61" s="243">
        <v>43000</v>
      </c>
    </row>
    <row r="62" spans="1:14" ht="48" customHeight="1" thickBot="1" x14ac:dyDescent="0.3">
      <c r="A62" s="66">
        <v>14</v>
      </c>
      <c r="B62" s="77" t="s">
        <v>34</v>
      </c>
      <c r="C62" s="65" t="s">
        <v>99</v>
      </c>
      <c r="D62" s="22" t="s">
        <v>19</v>
      </c>
      <c r="E62" s="23" t="s">
        <v>39</v>
      </c>
      <c r="F62" s="24" t="s">
        <v>134</v>
      </c>
      <c r="G62" s="143" t="s">
        <v>242</v>
      </c>
      <c r="H62" s="504"/>
      <c r="I62" s="491"/>
      <c r="J62" s="495"/>
      <c r="K62" s="26"/>
      <c r="L62" s="468"/>
      <c r="M62" s="27"/>
      <c r="N62" s="244"/>
    </row>
    <row r="63" spans="1:14" ht="84.75" customHeight="1" x14ac:dyDescent="0.25">
      <c r="A63" s="68">
        <v>15</v>
      </c>
      <c r="B63" s="75" t="s">
        <v>34</v>
      </c>
      <c r="C63" s="16" t="s">
        <v>95</v>
      </c>
      <c r="D63" s="16" t="s">
        <v>19</v>
      </c>
      <c r="E63" s="17" t="s">
        <v>5</v>
      </c>
      <c r="F63" s="18" t="s">
        <v>103</v>
      </c>
      <c r="G63" s="29" t="s">
        <v>28</v>
      </c>
      <c r="H63" s="212"/>
      <c r="I63" s="221"/>
      <c r="J63" s="213"/>
      <c r="K63" s="114">
        <v>107000</v>
      </c>
      <c r="L63" s="466">
        <f>SUM(K63:K65)</f>
        <v>107000</v>
      </c>
      <c r="M63" s="19" t="s">
        <v>104</v>
      </c>
      <c r="N63" s="245"/>
    </row>
    <row r="64" spans="1:14" ht="50.25" customHeight="1" x14ac:dyDescent="0.25">
      <c r="A64" s="69">
        <v>15</v>
      </c>
      <c r="B64" s="76" t="s">
        <v>34</v>
      </c>
      <c r="C64" s="65" t="s">
        <v>95</v>
      </c>
      <c r="D64" s="218" t="s">
        <v>19</v>
      </c>
      <c r="E64" s="13" t="s">
        <v>6</v>
      </c>
      <c r="F64" s="7" t="s">
        <v>101</v>
      </c>
      <c r="G64" s="74"/>
      <c r="H64" s="80">
        <v>41246</v>
      </c>
      <c r="I64" s="80"/>
      <c r="J64" s="214">
        <v>107000</v>
      </c>
      <c r="K64" s="10"/>
      <c r="L64" s="467"/>
      <c r="M64" s="20"/>
      <c r="N64" s="243"/>
    </row>
    <row r="65" spans="1:14" ht="23.25" customHeight="1" thickBot="1" x14ac:dyDescent="0.3">
      <c r="A65" s="66">
        <v>15</v>
      </c>
      <c r="B65" s="77" t="s">
        <v>34</v>
      </c>
      <c r="C65" s="217" t="s">
        <v>95</v>
      </c>
      <c r="D65" s="22" t="s">
        <v>19</v>
      </c>
      <c r="E65" s="23" t="s">
        <v>39</v>
      </c>
      <c r="F65" s="24" t="s">
        <v>48</v>
      </c>
      <c r="G65" s="67"/>
      <c r="H65" s="220"/>
      <c r="I65" s="208"/>
      <c r="J65" s="215"/>
      <c r="K65" s="26"/>
      <c r="L65" s="468"/>
      <c r="M65" s="27"/>
      <c r="N65" s="244"/>
    </row>
    <row r="66" spans="1:14" ht="48" customHeight="1" x14ac:dyDescent="0.25">
      <c r="A66" s="68">
        <v>16</v>
      </c>
      <c r="B66" s="75" t="s">
        <v>34</v>
      </c>
      <c r="C66" s="16" t="s">
        <v>65</v>
      </c>
      <c r="D66" s="16" t="s">
        <v>16</v>
      </c>
      <c r="E66" s="17" t="s">
        <v>5</v>
      </c>
      <c r="F66" s="28" t="s">
        <v>91</v>
      </c>
      <c r="G66" s="29" t="s">
        <v>32</v>
      </c>
      <c r="H66" s="462">
        <v>41053</v>
      </c>
      <c r="I66" s="472" t="s">
        <v>14</v>
      </c>
      <c r="J66" s="427">
        <v>131000</v>
      </c>
      <c r="K66" s="55">
        <v>86000</v>
      </c>
      <c r="L66" s="475">
        <f>SUM(K66:K68)</f>
        <v>131000</v>
      </c>
      <c r="M66" s="34" t="s">
        <v>4</v>
      </c>
      <c r="N66" s="238"/>
    </row>
    <row r="67" spans="1:14" ht="69.75" customHeight="1" x14ac:dyDescent="0.25">
      <c r="A67" s="69">
        <v>16</v>
      </c>
      <c r="B67" s="76" t="s">
        <v>34</v>
      </c>
      <c r="C67" s="12" t="s">
        <v>65</v>
      </c>
      <c r="D67" s="218" t="s">
        <v>16</v>
      </c>
      <c r="E67" s="13" t="s">
        <v>6</v>
      </c>
      <c r="F67" s="7" t="s">
        <v>92</v>
      </c>
      <c r="G67" s="7" t="s">
        <v>230</v>
      </c>
      <c r="H67" s="470"/>
      <c r="I67" s="473"/>
      <c r="J67" s="428"/>
      <c r="K67" s="53">
        <v>45000</v>
      </c>
      <c r="L67" s="476"/>
      <c r="M67" s="31" t="s">
        <v>147</v>
      </c>
      <c r="N67" s="239">
        <v>45000</v>
      </c>
    </row>
    <row r="68" spans="1:14" ht="16.5" thickBot="1" x14ac:dyDescent="0.3">
      <c r="A68" s="66">
        <v>16</v>
      </c>
      <c r="B68" s="77" t="s">
        <v>34</v>
      </c>
      <c r="C68" s="21" t="s">
        <v>65</v>
      </c>
      <c r="D68" s="22" t="s">
        <v>16</v>
      </c>
      <c r="E68" s="23" t="s">
        <v>39</v>
      </c>
      <c r="F68" s="24" t="s">
        <v>48</v>
      </c>
      <c r="G68" s="25"/>
      <c r="H68" s="471"/>
      <c r="I68" s="474"/>
      <c r="J68" s="469"/>
      <c r="K68" s="54"/>
      <c r="L68" s="477"/>
      <c r="M68" s="27"/>
      <c r="N68" s="240"/>
    </row>
    <row r="69" spans="1:14" ht="62.25" customHeight="1" x14ac:dyDescent="0.25">
      <c r="A69" s="69">
        <v>18</v>
      </c>
      <c r="B69" s="75" t="s">
        <v>34</v>
      </c>
      <c r="C69" s="42" t="s">
        <v>17</v>
      </c>
      <c r="D69" s="64" t="s">
        <v>57</v>
      </c>
      <c r="E69" s="17" t="s">
        <v>5</v>
      </c>
      <c r="F69" s="28" t="s">
        <v>3</v>
      </c>
      <c r="G69" s="29" t="s">
        <v>28</v>
      </c>
      <c r="H69" s="459">
        <v>41034</v>
      </c>
      <c r="I69" s="459">
        <v>41090</v>
      </c>
      <c r="J69" s="427">
        <v>100000</v>
      </c>
      <c r="K69" s="55">
        <v>100000</v>
      </c>
      <c r="L69" s="475">
        <v>100000</v>
      </c>
      <c r="M69" s="33" t="s">
        <v>31</v>
      </c>
      <c r="N69" s="238">
        <v>100000</v>
      </c>
    </row>
    <row r="70" spans="1:14" ht="41.25" customHeight="1" x14ac:dyDescent="0.25">
      <c r="A70" s="69">
        <v>18</v>
      </c>
      <c r="B70" s="76" t="s">
        <v>34</v>
      </c>
      <c r="C70" s="15" t="s">
        <v>17</v>
      </c>
      <c r="D70" s="12" t="s">
        <v>57</v>
      </c>
      <c r="E70" s="13" t="s">
        <v>6</v>
      </c>
      <c r="F70" s="7" t="s">
        <v>40</v>
      </c>
      <c r="G70" s="7"/>
      <c r="H70" s="460"/>
      <c r="I70" s="460"/>
      <c r="J70" s="428"/>
      <c r="K70" s="53"/>
      <c r="L70" s="476"/>
      <c r="M70" s="31"/>
      <c r="N70" s="239"/>
    </row>
    <row r="71" spans="1:14" ht="30.75" thickBot="1" x14ac:dyDescent="0.3">
      <c r="A71" s="66">
        <v>18</v>
      </c>
      <c r="B71" s="77" t="s">
        <v>34</v>
      </c>
      <c r="C71" s="45" t="s">
        <v>17</v>
      </c>
      <c r="D71" s="21" t="s">
        <v>57</v>
      </c>
      <c r="E71" s="23" t="s">
        <v>39</v>
      </c>
      <c r="F71" s="24" t="s">
        <v>48</v>
      </c>
      <c r="G71" s="63"/>
      <c r="H71" s="461"/>
      <c r="I71" s="461"/>
      <c r="J71" s="469"/>
      <c r="K71" s="54"/>
      <c r="L71" s="477"/>
      <c r="M71" s="27"/>
      <c r="N71" s="240"/>
    </row>
    <row r="72" spans="1:14" ht="74.25" customHeight="1" thickBot="1" x14ac:dyDescent="0.3">
      <c r="A72" s="68">
        <v>19</v>
      </c>
      <c r="B72" s="75" t="s">
        <v>36</v>
      </c>
      <c r="C72" s="64" t="s">
        <v>143</v>
      </c>
      <c r="D72" s="16" t="s">
        <v>19</v>
      </c>
      <c r="E72" s="17" t="s">
        <v>5</v>
      </c>
      <c r="F72" s="18" t="s">
        <v>47</v>
      </c>
      <c r="G72" s="62"/>
      <c r="H72" s="212"/>
      <c r="I72" s="221"/>
      <c r="J72" s="213"/>
      <c r="K72" s="55"/>
      <c r="L72" s="475">
        <f>SUM(K72:K74)</f>
        <v>50000</v>
      </c>
      <c r="M72" s="19"/>
      <c r="N72" s="238"/>
    </row>
    <row r="73" spans="1:14" ht="140.25" customHeight="1" x14ac:dyDescent="0.25">
      <c r="A73" s="69">
        <v>19</v>
      </c>
      <c r="B73" s="76" t="s">
        <v>36</v>
      </c>
      <c r="C73" s="12" t="s">
        <v>143</v>
      </c>
      <c r="D73" s="218" t="s">
        <v>19</v>
      </c>
      <c r="E73" s="13" t="s">
        <v>6</v>
      </c>
      <c r="F73" s="7" t="s">
        <v>146</v>
      </c>
      <c r="G73" s="184" t="s">
        <v>32</v>
      </c>
      <c r="H73" s="80">
        <v>41306</v>
      </c>
      <c r="I73" s="80">
        <v>41339</v>
      </c>
      <c r="J73" s="183">
        <v>50000</v>
      </c>
      <c r="K73" s="53">
        <v>50000</v>
      </c>
      <c r="L73" s="467"/>
      <c r="M73" s="182"/>
      <c r="N73" s="239">
        <v>50000</v>
      </c>
    </row>
    <row r="74" spans="1:14" ht="23.25" customHeight="1" thickBot="1" x14ac:dyDescent="0.3">
      <c r="A74" s="66">
        <v>19</v>
      </c>
      <c r="B74" s="77" t="s">
        <v>36</v>
      </c>
      <c r="C74" s="65" t="s">
        <v>143</v>
      </c>
      <c r="D74" s="22" t="s">
        <v>19</v>
      </c>
      <c r="E74" s="23" t="s">
        <v>39</v>
      </c>
      <c r="F74" s="24" t="s">
        <v>48</v>
      </c>
      <c r="G74" s="67"/>
      <c r="H74" s="220"/>
      <c r="I74" s="208"/>
      <c r="J74" s="215"/>
      <c r="K74" s="54"/>
      <c r="L74" s="468"/>
      <c r="M74" s="27"/>
      <c r="N74" s="240"/>
    </row>
    <row r="75" spans="1:14" ht="62.25" customHeight="1" x14ac:dyDescent="0.25">
      <c r="A75" s="69">
        <v>20</v>
      </c>
      <c r="B75" s="75" t="s">
        <v>34</v>
      </c>
      <c r="C75" s="42" t="s">
        <v>184</v>
      </c>
      <c r="D75" s="64" t="s">
        <v>19</v>
      </c>
      <c r="E75" s="17" t="s">
        <v>5</v>
      </c>
      <c r="F75" s="28" t="s">
        <v>185</v>
      </c>
      <c r="G75" s="29"/>
      <c r="H75" s="453" t="s">
        <v>186</v>
      </c>
      <c r="I75" s="456">
        <v>41445</v>
      </c>
      <c r="J75" s="427">
        <v>500000</v>
      </c>
      <c r="K75" s="332"/>
      <c r="L75" s="475">
        <f>SUM(K75:K77)</f>
        <v>27900</v>
      </c>
      <c r="M75" s="33"/>
      <c r="N75" s="55"/>
    </row>
    <row r="76" spans="1:14" ht="41.25" customHeight="1" x14ac:dyDescent="0.25">
      <c r="A76" s="69">
        <v>20</v>
      </c>
      <c r="B76" s="76" t="s">
        <v>34</v>
      </c>
      <c r="C76" s="131" t="s">
        <v>184</v>
      </c>
      <c r="D76" s="12" t="s">
        <v>19</v>
      </c>
      <c r="E76" s="13" t="s">
        <v>6</v>
      </c>
      <c r="F76" s="7" t="s">
        <v>40</v>
      </c>
      <c r="G76" s="7"/>
      <c r="H76" s="454"/>
      <c r="I76" s="457"/>
      <c r="J76" s="467"/>
      <c r="K76" s="333"/>
      <c r="L76" s="480"/>
      <c r="M76" s="31"/>
      <c r="N76" s="53"/>
    </row>
    <row r="77" spans="1:14" ht="75.75" thickBot="1" x14ac:dyDescent="0.3">
      <c r="A77" s="66">
        <v>20</v>
      </c>
      <c r="B77" s="77" t="s">
        <v>34</v>
      </c>
      <c r="C77" s="311" t="s">
        <v>184</v>
      </c>
      <c r="D77" s="65" t="s">
        <v>19</v>
      </c>
      <c r="E77" s="23" t="s">
        <v>39</v>
      </c>
      <c r="F77" s="24" t="s">
        <v>187</v>
      </c>
      <c r="G77" s="63" t="s">
        <v>221</v>
      </c>
      <c r="H77" s="455"/>
      <c r="I77" s="458"/>
      <c r="J77" s="468"/>
      <c r="K77" s="334">
        <v>27900</v>
      </c>
      <c r="L77" s="481"/>
      <c r="M77" s="27"/>
      <c r="N77" s="54">
        <v>30000</v>
      </c>
    </row>
    <row r="78" spans="1:14" ht="74.25" customHeight="1" x14ac:dyDescent="0.25">
      <c r="A78" s="68">
        <v>21</v>
      </c>
      <c r="B78" s="75" t="s">
        <v>34</v>
      </c>
      <c r="C78" s="16" t="s">
        <v>54</v>
      </c>
      <c r="D78" s="16" t="s">
        <v>19</v>
      </c>
      <c r="E78" s="17" t="s">
        <v>5</v>
      </c>
      <c r="F78" s="18" t="s">
        <v>47</v>
      </c>
      <c r="G78" s="62"/>
      <c r="H78" s="375"/>
      <c r="I78" s="374"/>
      <c r="J78" s="370"/>
      <c r="K78" s="46"/>
      <c r="L78" s="222"/>
      <c r="M78" s="19"/>
      <c r="N78" s="242"/>
    </row>
    <row r="79" spans="1:14" ht="140.25" customHeight="1" x14ac:dyDescent="0.25">
      <c r="A79" s="69">
        <v>21</v>
      </c>
      <c r="B79" s="76" t="s">
        <v>34</v>
      </c>
      <c r="C79" s="12" t="s">
        <v>54</v>
      </c>
      <c r="D79" s="377" t="s">
        <v>19</v>
      </c>
      <c r="E79" s="13" t="s">
        <v>6</v>
      </c>
      <c r="F79" s="7" t="s">
        <v>200</v>
      </c>
      <c r="G79" s="74" t="s">
        <v>32</v>
      </c>
      <c r="H79" s="380" t="s">
        <v>198</v>
      </c>
      <c r="I79" s="380" t="s">
        <v>207</v>
      </c>
      <c r="J79" s="371">
        <v>165000</v>
      </c>
      <c r="K79" s="10">
        <v>165000</v>
      </c>
      <c r="L79" s="209">
        <v>165000</v>
      </c>
      <c r="M79" s="20"/>
      <c r="N79" s="243">
        <v>165000</v>
      </c>
    </row>
    <row r="80" spans="1:14" ht="23.25" customHeight="1" thickBot="1" x14ac:dyDescent="0.3">
      <c r="A80" s="66">
        <v>21</v>
      </c>
      <c r="B80" s="77" t="s">
        <v>34</v>
      </c>
      <c r="C80" s="373" t="s">
        <v>54</v>
      </c>
      <c r="D80" s="22" t="s">
        <v>19</v>
      </c>
      <c r="E80" s="23" t="s">
        <v>39</v>
      </c>
      <c r="F80" s="24" t="s">
        <v>48</v>
      </c>
      <c r="G80" s="67"/>
      <c r="H80" s="376"/>
      <c r="I80" s="369"/>
      <c r="J80" s="372"/>
      <c r="K80" s="26"/>
      <c r="L80" s="71"/>
      <c r="M80" s="27"/>
      <c r="N80" s="244"/>
    </row>
    <row r="81" spans="1:14" ht="90" customHeight="1" x14ac:dyDescent="0.25">
      <c r="A81" s="68"/>
      <c r="B81" s="75" t="s">
        <v>36</v>
      </c>
      <c r="C81" s="42" t="s">
        <v>155</v>
      </c>
      <c r="D81" s="16" t="s">
        <v>16</v>
      </c>
      <c r="E81" s="17" t="s">
        <v>5</v>
      </c>
      <c r="F81" s="18" t="s">
        <v>1</v>
      </c>
      <c r="G81" s="62" t="s">
        <v>32</v>
      </c>
      <c r="H81" s="462">
        <v>41096</v>
      </c>
      <c r="I81" s="478" t="s">
        <v>66</v>
      </c>
      <c r="J81" s="213"/>
      <c r="K81" s="46"/>
      <c r="L81" s="222"/>
      <c r="M81" s="19" t="s">
        <v>33</v>
      </c>
      <c r="N81" s="242"/>
    </row>
    <row r="82" spans="1:14" ht="71.25" customHeight="1" x14ac:dyDescent="0.25">
      <c r="A82" s="69"/>
      <c r="B82" s="76" t="s">
        <v>36</v>
      </c>
      <c r="C82" s="12" t="s">
        <v>27</v>
      </c>
      <c r="D82" s="218" t="s">
        <v>16</v>
      </c>
      <c r="E82" s="13" t="s">
        <v>6</v>
      </c>
      <c r="F82" s="7" t="s">
        <v>45</v>
      </c>
      <c r="G82" s="7"/>
      <c r="H82" s="463"/>
      <c r="I82" s="479"/>
      <c r="J82" s="214"/>
      <c r="K82" s="10"/>
      <c r="L82" s="70"/>
      <c r="M82" s="20"/>
      <c r="N82" s="243"/>
    </row>
    <row r="83" spans="1:14" ht="23.25" customHeight="1" thickBot="1" x14ac:dyDescent="0.3">
      <c r="A83" s="66"/>
      <c r="B83" s="77" t="s">
        <v>36</v>
      </c>
      <c r="C83" s="21" t="s">
        <v>27</v>
      </c>
      <c r="D83" s="22" t="s">
        <v>16</v>
      </c>
      <c r="E83" s="23" t="s">
        <v>39</v>
      </c>
      <c r="F83" s="24" t="s">
        <v>48</v>
      </c>
      <c r="G83" s="67"/>
      <c r="H83" s="464"/>
      <c r="I83" s="208"/>
      <c r="J83" s="215"/>
      <c r="K83" s="26"/>
      <c r="L83" s="71"/>
      <c r="M83" s="27"/>
      <c r="N83" s="244"/>
    </row>
    <row r="84" spans="1:14" ht="16.5" thickBot="1" x14ac:dyDescent="0.3">
      <c r="A84" s="56"/>
      <c r="B84" s="434" t="s">
        <v>78</v>
      </c>
      <c r="C84" s="435"/>
      <c r="D84" s="436"/>
      <c r="E84" s="565" t="s">
        <v>5</v>
      </c>
      <c r="F84" s="566"/>
      <c r="G84" s="566"/>
      <c r="H84" s="442"/>
      <c r="I84" s="442"/>
      <c r="J84" s="427">
        <f>SUM(J18:J82)</f>
        <v>3316400</v>
      </c>
      <c r="K84" s="144">
        <f>SUM(K18+K21+K24+K27+K30+K33+K36+K39+K42+K45+K48+K51+K54+K57+K60+K63+K66+K69+K72+K75+K78)</f>
        <v>1084500</v>
      </c>
      <c r="L84" s="475">
        <f>SUM(L18:L82)</f>
        <v>2661462</v>
      </c>
      <c r="M84" s="88"/>
      <c r="N84" s="246">
        <f>SUM(N18+N21+N24+N33+N36+N42+N45+N39+N54+N57+N60+N63+N66+N69+N72+N78+N81)</f>
        <v>200000</v>
      </c>
    </row>
    <row r="85" spans="1:14" ht="16.5" thickBot="1" x14ac:dyDescent="0.3">
      <c r="A85" s="57"/>
      <c r="B85" s="437"/>
      <c r="C85" s="438"/>
      <c r="D85" s="436"/>
      <c r="E85" s="559" t="s">
        <v>6</v>
      </c>
      <c r="F85" s="560"/>
      <c r="G85" s="560"/>
      <c r="H85" s="443"/>
      <c r="I85" s="445"/>
      <c r="J85" s="428"/>
      <c r="K85" s="392">
        <f>SUM(K19+K22+K25+K28+K31+K34+K37+K40+K43+K46+K49+K52+K55+K58+K61+K64+K67+K70+K73+K76+K79)</f>
        <v>1263500</v>
      </c>
      <c r="L85" s="483"/>
      <c r="M85" s="20"/>
      <c r="N85" s="247">
        <f>SUM(N19+N22+N25+N34+N37+N43+N46+N40+N55+N58+N61+N64+N67+N70+N73+N79+N82)</f>
        <v>1134985</v>
      </c>
    </row>
    <row r="86" spans="1:14" ht="16.5" thickBot="1" x14ac:dyDescent="0.3">
      <c r="A86" s="57"/>
      <c r="B86" s="437"/>
      <c r="C86" s="438"/>
      <c r="D86" s="436"/>
      <c r="E86" s="561" t="s">
        <v>39</v>
      </c>
      <c r="F86" s="562"/>
      <c r="G86" s="562"/>
      <c r="H86" s="444"/>
      <c r="I86" s="446"/>
      <c r="J86" s="428"/>
      <c r="K86" s="145">
        <f>SUM(K20+K23+K26+K29+K32+K35+K38+K41+K44+K47+K50+K53+K56+K59+K62+K65+K68+K71+K74+K77+K80)</f>
        <v>313462</v>
      </c>
      <c r="L86" s="483"/>
      <c r="M86" s="48"/>
      <c r="N86" s="248">
        <f>SUM(N20+N23+N26+N35+N38+N44+N47+N41+N56+N59+N62+N65+N68+N71+N74+N80+N83)</f>
        <v>233400</v>
      </c>
    </row>
    <row r="87" spans="1:14" ht="16.5" thickBot="1" x14ac:dyDescent="0.3">
      <c r="A87" s="57"/>
      <c r="B87" s="429" t="s">
        <v>79</v>
      </c>
      <c r="C87" s="430"/>
      <c r="D87" s="430"/>
      <c r="E87" s="563"/>
      <c r="F87" s="564"/>
      <c r="G87" s="564"/>
      <c r="H87" s="60"/>
      <c r="I87" s="60"/>
      <c r="J87" s="82">
        <f>SUM(J84)</f>
        <v>3316400</v>
      </c>
      <c r="K87" s="82">
        <f>SUM(K84:K86)</f>
        <v>2661462</v>
      </c>
      <c r="L87" s="82">
        <f>SUM(L84)</f>
        <v>2661462</v>
      </c>
      <c r="M87" s="61"/>
      <c r="N87" s="293">
        <f>SUM(N84:N86)</f>
        <v>1568385</v>
      </c>
    </row>
    <row r="88" spans="1:14" ht="15.75" x14ac:dyDescent="0.25">
      <c r="A88" s="6"/>
      <c r="I88" s="3"/>
      <c r="J88" s="3"/>
      <c r="K88" s="3"/>
      <c r="L88" s="3"/>
      <c r="M88" s="3"/>
    </row>
    <row r="89" spans="1:14" ht="15.75" x14ac:dyDescent="0.25">
      <c r="A89" s="6"/>
      <c r="I89" s="3"/>
      <c r="J89" s="3"/>
      <c r="K89" s="3"/>
      <c r="L89" s="3"/>
      <c r="M89" s="3"/>
    </row>
    <row r="90" spans="1:14" ht="15.75" x14ac:dyDescent="0.25">
      <c r="A90" s="6"/>
      <c r="I90" s="3"/>
      <c r="J90" s="3"/>
      <c r="K90" s="3"/>
      <c r="L90" s="3"/>
      <c r="M90" s="3"/>
    </row>
    <row r="91" spans="1:14" ht="15.75" x14ac:dyDescent="0.25">
      <c r="A91" s="6"/>
      <c r="I91" s="3"/>
      <c r="J91" s="3"/>
      <c r="K91" s="3"/>
      <c r="L91" s="3"/>
      <c r="M91" s="3"/>
    </row>
    <row r="92" spans="1:14" ht="15.75" x14ac:dyDescent="0.25">
      <c r="A92" s="6"/>
      <c r="I92" s="3"/>
      <c r="J92" s="3"/>
      <c r="K92" s="3"/>
      <c r="L92" s="3"/>
      <c r="M92" s="3"/>
    </row>
    <row r="93" spans="1:14" ht="15.75" x14ac:dyDescent="0.25">
      <c r="A93" s="6"/>
      <c r="I93" s="3"/>
      <c r="J93" s="3"/>
      <c r="K93" s="3"/>
      <c r="L93" s="3"/>
      <c r="M93" s="3"/>
    </row>
    <row r="94" spans="1:14" ht="15.75" x14ac:dyDescent="0.25">
      <c r="A94" s="6"/>
      <c r="I94" s="3"/>
      <c r="J94" s="3"/>
      <c r="K94" s="3"/>
      <c r="L94" s="3"/>
      <c r="M94" s="3"/>
    </row>
    <row r="95" spans="1:14" ht="15.75" x14ac:dyDescent="0.25">
      <c r="A95" s="6"/>
      <c r="I95" s="3"/>
      <c r="J95" s="3"/>
      <c r="K95" s="3"/>
      <c r="L95" s="3"/>
      <c r="M95" s="3"/>
    </row>
    <row r="96" spans="1:14" ht="15.75" x14ac:dyDescent="0.25">
      <c r="A96" s="6"/>
      <c r="F96" s="3"/>
      <c r="G96" s="3"/>
      <c r="H96" s="3"/>
      <c r="I96" s="3"/>
      <c r="J96" s="3"/>
      <c r="K96" s="3"/>
      <c r="L96" s="3"/>
      <c r="M96" s="3"/>
    </row>
    <row r="97" spans="1:13" ht="15.75" x14ac:dyDescent="0.25">
      <c r="A97" s="6"/>
      <c r="F97" s="3"/>
      <c r="G97" s="3"/>
      <c r="H97" s="3"/>
      <c r="I97" s="3"/>
      <c r="J97" s="3"/>
      <c r="K97" s="3"/>
      <c r="L97" s="3"/>
      <c r="M97" s="3"/>
    </row>
    <row r="98" spans="1:13" ht="15.75" x14ac:dyDescent="0.25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5.75" x14ac:dyDescent="0.25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5.75" x14ac:dyDescent="0.25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5.75" x14ac:dyDescent="0.25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5.75" x14ac:dyDescent="0.25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</sheetData>
  <mergeCells count="96">
    <mergeCell ref="H45:H47"/>
    <mergeCell ref="H48:H50"/>
    <mergeCell ref="L48:L50"/>
    <mergeCell ref="I33:I35"/>
    <mergeCell ref="H33:H35"/>
    <mergeCell ref="J33:J35"/>
    <mergeCell ref="H39:H41"/>
    <mergeCell ref="I39:I41"/>
    <mergeCell ref="J39:J41"/>
    <mergeCell ref="I36:I38"/>
    <mergeCell ref="N16:N17"/>
    <mergeCell ref="E85:G85"/>
    <mergeCell ref="E86:G86"/>
    <mergeCell ref="B87:D87"/>
    <mergeCell ref="E87:G87"/>
    <mergeCell ref="H60:H62"/>
    <mergeCell ref="B84:D86"/>
    <mergeCell ref="E84:G84"/>
    <mergeCell ref="J60:J62"/>
    <mergeCell ref="L60:L62"/>
    <mergeCell ref="I66:I68"/>
    <mergeCell ref="H69:H71"/>
    <mergeCell ref="I69:I71"/>
    <mergeCell ref="J69:J71"/>
    <mergeCell ref="L69:L71"/>
    <mergeCell ref="H51:H53"/>
    <mergeCell ref="A5:M5"/>
    <mergeCell ref="F16:F17"/>
    <mergeCell ref="G16:G17"/>
    <mergeCell ref="H16:I16"/>
    <mergeCell ref="A16:A17"/>
    <mergeCell ref="B16:B17"/>
    <mergeCell ref="C16:C17"/>
    <mergeCell ref="D16:D17"/>
    <mergeCell ref="E16:E17"/>
    <mergeCell ref="J16:L16"/>
    <mergeCell ref="M16:M17"/>
    <mergeCell ref="A10:C10"/>
    <mergeCell ref="E10:H10"/>
    <mergeCell ref="E7:G8"/>
    <mergeCell ref="E11:G11"/>
    <mergeCell ref="A12:C12"/>
    <mergeCell ref="L63:L65"/>
    <mergeCell ref="J21:J23"/>
    <mergeCell ref="L21:L23"/>
    <mergeCell ref="I51:I53"/>
    <mergeCell ref="J51:J53"/>
    <mergeCell ref="L51:L53"/>
    <mergeCell ref="I45:I47"/>
    <mergeCell ref="J45:J47"/>
    <mergeCell ref="L45:L47"/>
    <mergeCell ref="I48:I50"/>
    <mergeCell ref="J48:J50"/>
    <mergeCell ref="I27:I29"/>
    <mergeCell ref="J27:J29"/>
    <mergeCell ref="L27:L29"/>
    <mergeCell ref="I24:I26"/>
    <mergeCell ref="I60:I62"/>
    <mergeCell ref="H30:H32"/>
    <mergeCell ref="I30:I32"/>
    <mergeCell ref="J30:J32"/>
    <mergeCell ref="L30:L32"/>
    <mergeCell ref="L39:L41"/>
    <mergeCell ref="L33:L35"/>
    <mergeCell ref="I57:I59"/>
    <mergeCell ref="H57:H59"/>
    <mergeCell ref="J57:J59"/>
    <mergeCell ref="L57:L59"/>
    <mergeCell ref="H54:H56"/>
    <mergeCell ref="I54:I56"/>
    <mergeCell ref="J54:J56"/>
    <mergeCell ref="L54:L56"/>
    <mergeCell ref="I18:I20"/>
    <mergeCell ref="J18:J20"/>
    <mergeCell ref="L18:L20"/>
    <mergeCell ref="H27:H29"/>
    <mergeCell ref="L24:L26"/>
    <mergeCell ref="H21:H23"/>
    <mergeCell ref="I21:I23"/>
    <mergeCell ref="H24:H26"/>
    <mergeCell ref="J24:J26"/>
    <mergeCell ref="H18:H20"/>
    <mergeCell ref="H84:H86"/>
    <mergeCell ref="I84:I86"/>
    <mergeCell ref="J66:J68"/>
    <mergeCell ref="L66:L68"/>
    <mergeCell ref="L72:L74"/>
    <mergeCell ref="H81:H83"/>
    <mergeCell ref="I81:I82"/>
    <mergeCell ref="H75:H77"/>
    <mergeCell ref="I75:I77"/>
    <mergeCell ref="J75:J77"/>
    <mergeCell ref="L75:L77"/>
    <mergeCell ref="H66:H68"/>
    <mergeCell ref="J84:J86"/>
    <mergeCell ref="L84:L8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7" manualBreakCount="7">
    <brk id="20" max="12" man="1"/>
    <brk id="35" max="12" man="1"/>
    <brk id="44" max="12" man="1"/>
    <brk id="59" max="12" man="1"/>
    <brk id="71" max="12" man="1"/>
    <brk id="80" max="12" man="1"/>
    <brk id="87" max="12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view="pageBreakPreview" topLeftCell="A31" zoomScale="75" zoomScaleNormal="100" zoomScaleSheetLayoutView="75" workbookViewId="0">
      <selection activeCell="F19" sqref="F19:M21"/>
    </sheetView>
  </sheetViews>
  <sheetFormatPr defaultColWidth="8.85546875" defaultRowHeight="15" x14ac:dyDescent="0.25"/>
  <cols>
    <col min="1" max="1" width="8.85546875" style="4"/>
    <col min="2" max="2" width="16.7109375" style="4" customWidth="1"/>
    <col min="3" max="3" width="14.85546875" style="4" customWidth="1"/>
    <col min="4" max="4" width="15.140625" style="4" customWidth="1"/>
    <col min="5" max="5" width="13" style="4" customWidth="1"/>
    <col min="6" max="6" width="38.140625" style="4" customWidth="1"/>
    <col min="7" max="7" width="14.28515625" style="4" customWidth="1"/>
    <col min="8" max="8" width="14.140625" style="4" customWidth="1"/>
    <col min="9" max="9" width="13.140625" style="4" customWidth="1"/>
    <col min="10" max="10" width="12.140625" style="4" customWidth="1"/>
    <col min="11" max="11" width="12.42578125" style="4" customWidth="1"/>
    <col min="12" max="12" width="14.28515625" style="4" customWidth="1"/>
    <col min="13" max="13" width="22.7109375" style="4" customWidth="1"/>
    <col min="14" max="14" width="10.85546875" style="4" customWidth="1"/>
    <col min="15" max="16384" width="8.85546875" style="4"/>
  </cols>
  <sheetData>
    <row r="1" spans="1:14" ht="18.75" x14ac:dyDescent="0.3">
      <c r="A1" s="141" t="s">
        <v>135</v>
      </c>
      <c r="B1" s="6"/>
      <c r="C1" s="2"/>
      <c r="D1" s="2"/>
      <c r="E1" s="2"/>
      <c r="F1" s="2"/>
      <c r="G1" s="3"/>
      <c r="H1" s="2"/>
      <c r="I1" s="2"/>
      <c r="J1" s="3"/>
      <c r="K1" s="3"/>
      <c r="L1" s="3"/>
      <c r="M1" s="3"/>
    </row>
    <row r="2" spans="1:14" ht="22.5" customHeight="1" x14ac:dyDescent="0.25">
      <c r="A2" s="142" t="s">
        <v>133</v>
      </c>
      <c r="B2" s="49"/>
      <c r="C2" s="49"/>
      <c r="D2" s="49"/>
      <c r="E2" s="59"/>
      <c r="F2" s="59"/>
      <c r="G2" s="59"/>
      <c r="H2" s="59"/>
      <c r="I2" s="2"/>
      <c r="J2" s="3"/>
      <c r="K2" s="3"/>
      <c r="L2" s="3"/>
      <c r="M2" s="3"/>
    </row>
    <row r="3" spans="1:14" ht="22.5" customHeight="1" x14ac:dyDescent="0.25">
      <c r="A3" s="142"/>
      <c r="B3" s="49"/>
      <c r="C3" s="49"/>
      <c r="D3" s="49"/>
      <c r="E3" s="59"/>
      <c r="F3" s="59"/>
      <c r="G3" s="59"/>
      <c r="H3" s="59"/>
      <c r="I3" s="2"/>
      <c r="J3" s="3"/>
      <c r="K3" s="3"/>
      <c r="L3" s="3"/>
      <c r="M3" s="3"/>
    </row>
    <row r="4" spans="1:14" ht="22.5" customHeight="1" thickBot="1" x14ac:dyDescent="0.3">
      <c r="A4" s="49" t="s">
        <v>169</v>
      </c>
      <c r="B4" s="49"/>
      <c r="C4" s="49"/>
      <c r="D4" s="49"/>
      <c r="E4" s="59"/>
      <c r="F4" s="59"/>
      <c r="G4" s="59"/>
      <c r="H4" s="59"/>
      <c r="I4" s="2"/>
      <c r="J4" s="3"/>
      <c r="K4" s="3"/>
      <c r="L4" s="3"/>
      <c r="M4" s="3"/>
    </row>
    <row r="5" spans="1:14" ht="15.75" x14ac:dyDescent="0.25">
      <c r="A5" s="174" t="s">
        <v>12</v>
      </c>
      <c r="B5" s="175"/>
      <c r="C5" s="175"/>
      <c r="D5" s="169">
        <v>8</v>
      </c>
      <c r="E5" s="59"/>
      <c r="F5" s="59"/>
      <c r="G5" s="59"/>
      <c r="H5" s="59"/>
      <c r="I5" s="2"/>
      <c r="J5" s="3"/>
      <c r="K5" s="3"/>
      <c r="L5" s="3"/>
      <c r="M5" s="3"/>
    </row>
    <row r="6" spans="1:14" ht="15.75" x14ac:dyDescent="0.25">
      <c r="A6" s="176" t="s">
        <v>96</v>
      </c>
      <c r="B6" s="177"/>
      <c r="C6" s="177"/>
      <c r="D6" s="170">
        <v>2</v>
      </c>
      <c r="E6" s="59"/>
      <c r="F6" s="59"/>
      <c r="G6" s="59"/>
      <c r="H6" s="59"/>
      <c r="I6" s="2"/>
      <c r="J6" s="3"/>
      <c r="K6" s="3"/>
      <c r="L6" s="3"/>
      <c r="M6" s="3"/>
    </row>
    <row r="7" spans="1:14" ht="15" customHeight="1" x14ac:dyDescent="0.25">
      <c r="A7" s="176" t="s">
        <v>97</v>
      </c>
      <c r="B7" s="177"/>
      <c r="C7" s="177"/>
      <c r="D7" s="170">
        <v>6</v>
      </c>
      <c r="E7" s="59"/>
      <c r="F7" s="59"/>
      <c r="G7" s="59"/>
      <c r="H7" s="59"/>
      <c r="I7" s="2"/>
      <c r="J7" s="3"/>
      <c r="K7" s="3"/>
      <c r="L7" s="3"/>
      <c r="M7" s="3"/>
    </row>
    <row r="8" spans="1:14" ht="15" customHeight="1" x14ac:dyDescent="0.25">
      <c r="A8" s="514" t="s">
        <v>205</v>
      </c>
      <c r="B8" s="569"/>
      <c r="C8" s="569"/>
      <c r="D8" s="171">
        <f>SUM(J43)</f>
        <v>1161629</v>
      </c>
      <c r="E8" s="570"/>
      <c r="F8" s="552"/>
      <c r="G8" s="552"/>
      <c r="H8" s="552"/>
      <c r="I8" s="2"/>
      <c r="J8" s="3"/>
      <c r="K8" s="3"/>
      <c r="L8" s="3"/>
      <c r="M8" s="3"/>
    </row>
    <row r="9" spans="1:14" ht="15.75" x14ac:dyDescent="0.25">
      <c r="A9" s="178" t="s">
        <v>73</v>
      </c>
      <c r="B9" s="179"/>
      <c r="C9" s="179"/>
      <c r="D9" s="172">
        <f>SUM(L43)</f>
        <v>1156629</v>
      </c>
      <c r="E9" s="59"/>
      <c r="F9" s="59"/>
      <c r="G9" s="59"/>
      <c r="H9" s="59"/>
      <c r="I9" s="2"/>
      <c r="J9" s="3"/>
      <c r="K9" s="3"/>
      <c r="L9" s="3"/>
      <c r="M9" s="3"/>
    </row>
    <row r="10" spans="1:14" ht="15.75" x14ac:dyDescent="0.25">
      <c r="A10" s="176" t="s">
        <v>74</v>
      </c>
      <c r="B10" s="177"/>
      <c r="C10" s="177"/>
      <c r="D10" s="171">
        <f>SUM(K40)</f>
        <v>113900</v>
      </c>
      <c r="E10" s="59"/>
      <c r="F10" s="59"/>
      <c r="G10" s="59"/>
      <c r="H10" s="59"/>
      <c r="I10" s="2"/>
      <c r="J10" s="3"/>
      <c r="K10" s="3"/>
      <c r="L10" s="3"/>
      <c r="M10" s="3"/>
    </row>
    <row r="11" spans="1:14" ht="15.75" x14ac:dyDescent="0.25">
      <c r="A11" s="176" t="s">
        <v>75</v>
      </c>
      <c r="B11" s="177"/>
      <c r="C11" s="177"/>
      <c r="D11" s="171">
        <f>SUM(K41)</f>
        <v>1042729</v>
      </c>
      <c r="E11" s="59"/>
      <c r="F11" s="59"/>
      <c r="G11" s="59"/>
      <c r="H11" s="59"/>
      <c r="I11" s="2"/>
      <c r="J11" s="3"/>
      <c r="K11" s="3"/>
      <c r="L11" s="3"/>
      <c r="M11" s="3"/>
    </row>
    <row r="12" spans="1:14" ht="16.5" thickBot="1" x14ac:dyDescent="0.3">
      <c r="A12" s="180" t="s">
        <v>76</v>
      </c>
      <c r="B12" s="181"/>
      <c r="C12" s="181"/>
      <c r="D12" s="173">
        <f>SUM(K42)</f>
        <v>0</v>
      </c>
      <c r="E12" s="59"/>
      <c r="F12" s="59"/>
      <c r="G12" s="59"/>
      <c r="H12" s="59"/>
      <c r="I12" s="2"/>
      <c r="J12" s="3"/>
      <c r="K12" s="3"/>
      <c r="L12" s="3"/>
      <c r="M12" s="3"/>
    </row>
    <row r="13" spans="1:14" ht="16.5" thickBot="1" x14ac:dyDescent="0.3">
      <c r="A13" s="47"/>
      <c r="B13" s="59"/>
      <c r="C13" s="59"/>
      <c r="D13" s="59"/>
      <c r="E13" s="59"/>
      <c r="F13" s="59"/>
      <c r="G13" s="59"/>
      <c r="H13" s="59"/>
      <c r="I13" s="2"/>
      <c r="J13" s="3"/>
      <c r="K13" s="3"/>
      <c r="L13" s="3"/>
      <c r="M13" s="3"/>
    </row>
    <row r="14" spans="1:14" x14ac:dyDescent="0.25">
      <c r="A14" s="521" t="s">
        <v>11</v>
      </c>
      <c r="B14" s="523" t="s">
        <v>13</v>
      </c>
      <c r="C14" s="511" t="s">
        <v>22</v>
      </c>
      <c r="D14" s="511" t="s">
        <v>20</v>
      </c>
      <c r="E14" s="525" t="s">
        <v>7</v>
      </c>
      <c r="F14" s="511" t="s">
        <v>30</v>
      </c>
      <c r="G14" s="511" t="s">
        <v>105</v>
      </c>
      <c r="H14" s="511" t="s">
        <v>43</v>
      </c>
      <c r="I14" s="520"/>
      <c r="J14" s="511" t="s">
        <v>94</v>
      </c>
      <c r="K14" s="520"/>
      <c r="L14" s="520"/>
      <c r="M14" s="518" t="s">
        <v>42</v>
      </c>
      <c r="N14" s="567" t="s">
        <v>177</v>
      </c>
    </row>
    <row r="15" spans="1:14" ht="84.75" thickBot="1" x14ac:dyDescent="0.3">
      <c r="A15" s="522"/>
      <c r="B15" s="524"/>
      <c r="C15" s="512"/>
      <c r="D15" s="512"/>
      <c r="E15" s="526"/>
      <c r="F15" s="512"/>
      <c r="G15" s="512"/>
      <c r="H15" s="58" t="s">
        <v>38</v>
      </c>
      <c r="I15" s="58" t="s">
        <v>15</v>
      </c>
      <c r="J15" s="58" t="s">
        <v>182</v>
      </c>
      <c r="K15" s="234" t="s">
        <v>151</v>
      </c>
      <c r="L15" s="58" t="s">
        <v>150</v>
      </c>
      <c r="M15" s="551"/>
      <c r="N15" s="568"/>
    </row>
    <row r="16" spans="1:14" ht="56.25" customHeight="1" x14ac:dyDescent="0.25">
      <c r="A16" s="68">
        <v>1</v>
      </c>
      <c r="B16" s="75" t="s">
        <v>35</v>
      </c>
      <c r="C16" s="134" t="s">
        <v>106</v>
      </c>
      <c r="D16" s="30" t="s">
        <v>16</v>
      </c>
      <c r="E16" s="17" t="s">
        <v>5</v>
      </c>
      <c r="F16" s="40" t="s">
        <v>47</v>
      </c>
      <c r="G16" s="29"/>
      <c r="H16" s="465"/>
      <c r="I16" s="465">
        <v>40966</v>
      </c>
      <c r="J16" s="482">
        <v>105000</v>
      </c>
      <c r="K16" s="50"/>
      <c r="L16" s="482">
        <f>SUM(K16:K18)</f>
        <v>105000</v>
      </c>
      <c r="M16" s="262"/>
      <c r="N16" s="274"/>
    </row>
    <row r="17" spans="1:14" ht="56.25" customHeight="1" x14ac:dyDescent="0.25">
      <c r="A17" s="69">
        <v>1</v>
      </c>
      <c r="B17" s="76" t="s">
        <v>35</v>
      </c>
      <c r="C17" s="15" t="s">
        <v>106</v>
      </c>
      <c r="D17" s="14" t="s">
        <v>16</v>
      </c>
      <c r="E17" s="13" t="s">
        <v>6</v>
      </c>
      <c r="F17" s="8" t="s">
        <v>107</v>
      </c>
      <c r="G17" s="7" t="s">
        <v>32</v>
      </c>
      <c r="H17" s="473"/>
      <c r="I17" s="473"/>
      <c r="J17" s="483"/>
      <c r="K17" s="52">
        <v>105000</v>
      </c>
      <c r="L17" s="483"/>
      <c r="M17" s="263" t="s">
        <v>108</v>
      </c>
      <c r="N17" s="274">
        <v>111300</v>
      </c>
    </row>
    <row r="18" spans="1:14" ht="56.25" customHeight="1" thickBot="1" x14ac:dyDescent="0.3">
      <c r="A18" s="66">
        <v>1</v>
      </c>
      <c r="B18" s="77" t="s">
        <v>35</v>
      </c>
      <c r="C18" s="131" t="s">
        <v>106</v>
      </c>
      <c r="D18" s="32" t="s">
        <v>16</v>
      </c>
      <c r="E18" s="23" t="s">
        <v>39</v>
      </c>
      <c r="F18" s="39" t="s">
        <v>41</v>
      </c>
      <c r="G18" s="24"/>
      <c r="H18" s="474"/>
      <c r="I18" s="474"/>
      <c r="J18" s="484"/>
      <c r="K18" s="51"/>
      <c r="L18" s="484"/>
      <c r="M18" s="264"/>
      <c r="N18" s="274"/>
    </row>
    <row r="19" spans="1:14" ht="15.75" customHeight="1" x14ac:dyDescent="0.25">
      <c r="A19" s="68">
        <v>2</v>
      </c>
      <c r="B19" s="75" t="s">
        <v>34</v>
      </c>
      <c r="C19" s="16" t="s">
        <v>109</v>
      </c>
      <c r="D19" s="16" t="s">
        <v>16</v>
      </c>
      <c r="E19" s="17" t="s">
        <v>5</v>
      </c>
      <c r="F19" s="36" t="s">
        <v>110</v>
      </c>
      <c r="G19" s="36"/>
      <c r="H19" s="465" t="s">
        <v>233</v>
      </c>
      <c r="I19" s="465" t="s">
        <v>234</v>
      </c>
      <c r="J19" s="497">
        <v>521729</v>
      </c>
      <c r="K19" s="55"/>
      <c r="L19" s="475">
        <f>SUM(K19:K21)</f>
        <v>521729</v>
      </c>
      <c r="M19" s="136"/>
      <c r="N19" s="55"/>
    </row>
    <row r="20" spans="1:14" ht="62.25" customHeight="1" x14ac:dyDescent="0.25">
      <c r="A20" s="69">
        <v>2</v>
      </c>
      <c r="B20" s="76" t="s">
        <v>34</v>
      </c>
      <c r="C20" s="12" t="s">
        <v>109</v>
      </c>
      <c r="D20" s="117" t="s">
        <v>16</v>
      </c>
      <c r="E20" s="13" t="s">
        <v>6</v>
      </c>
      <c r="F20" s="7" t="s">
        <v>235</v>
      </c>
      <c r="G20" s="7" t="s">
        <v>32</v>
      </c>
      <c r="H20" s="487"/>
      <c r="I20" s="487"/>
      <c r="J20" s="485"/>
      <c r="K20" s="53">
        <v>521729</v>
      </c>
      <c r="L20" s="476"/>
      <c r="M20" s="20" t="s">
        <v>111</v>
      </c>
      <c r="N20" s="53">
        <v>508250</v>
      </c>
    </row>
    <row r="21" spans="1:14" ht="16.5" thickBot="1" x14ac:dyDescent="0.3">
      <c r="A21" s="66">
        <v>2</v>
      </c>
      <c r="B21" s="77" t="s">
        <v>34</v>
      </c>
      <c r="C21" s="21" t="s">
        <v>109</v>
      </c>
      <c r="D21" s="22" t="s">
        <v>16</v>
      </c>
      <c r="E21" s="23" t="s">
        <v>39</v>
      </c>
      <c r="F21" s="24" t="s">
        <v>48</v>
      </c>
      <c r="G21" s="25"/>
      <c r="H21" s="488"/>
      <c r="I21" s="488"/>
      <c r="J21" s="486"/>
      <c r="K21" s="54"/>
      <c r="L21" s="477"/>
      <c r="M21" s="27"/>
      <c r="N21" s="54"/>
    </row>
    <row r="22" spans="1:14" ht="15.75" x14ac:dyDescent="0.25">
      <c r="A22" s="69">
        <v>3</v>
      </c>
      <c r="B22" s="75" t="s">
        <v>34</v>
      </c>
      <c r="C22" s="16" t="s">
        <v>112</v>
      </c>
      <c r="D22" s="30" t="s">
        <v>19</v>
      </c>
      <c r="E22" s="17" t="s">
        <v>5</v>
      </c>
      <c r="F22" s="28" t="s">
        <v>110</v>
      </c>
      <c r="G22" s="29"/>
      <c r="H22" s="120"/>
      <c r="I22" s="127"/>
      <c r="J22" s="133"/>
      <c r="K22" s="55"/>
      <c r="L22" s="123"/>
      <c r="M22" s="267"/>
      <c r="N22" s="276"/>
    </row>
    <row r="23" spans="1:14" ht="105" x14ac:dyDescent="0.25">
      <c r="A23" s="69">
        <v>3</v>
      </c>
      <c r="B23" s="76" t="s">
        <v>34</v>
      </c>
      <c r="C23" s="12" t="s">
        <v>112</v>
      </c>
      <c r="D23" s="14" t="s">
        <v>19</v>
      </c>
      <c r="E23" s="13" t="s">
        <v>6</v>
      </c>
      <c r="F23" s="7" t="s">
        <v>113</v>
      </c>
      <c r="G23" s="9" t="s">
        <v>231</v>
      </c>
      <c r="H23" s="137" t="s">
        <v>14</v>
      </c>
      <c r="I23" s="137" t="s">
        <v>14</v>
      </c>
      <c r="J23" s="133">
        <v>85000</v>
      </c>
      <c r="K23" s="53">
        <v>85000</v>
      </c>
      <c r="L23" s="123">
        <v>85000</v>
      </c>
      <c r="M23" s="265" t="s">
        <v>114</v>
      </c>
      <c r="N23" s="277"/>
    </row>
    <row r="24" spans="1:14" ht="16.5" thickBot="1" x14ac:dyDescent="0.3">
      <c r="A24" s="66">
        <v>3</v>
      </c>
      <c r="B24" s="77" t="s">
        <v>34</v>
      </c>
      <c r="C24" s="21" t="s">
        <v>112</v>
      </c>
      <c r="D24" s="32" t="s">
        <v>19</v>
      </c>
      <c r="E24" s="23" t="s">
        <v>39</v>
      </c>
      <c r="F24" s="24" t="s">
        <v>48</v>
      </c>
      <c r="G24" s="25"/>
      <c r="H24" s="120"/>
      <c r="I24" s="127"/>
      <c r="J24" s="133"/>
      <c r="K24" s="54"/>
      <c r="L24" s="123"/>
      <c r="M24" s="267"/>
      <c r="N24" s="275"/>
    </row>
    <row r="25" spans="1:14" ht="15.75" x14ac:dyDescent="0.25">
      <c r="A25" s="69">
        <v>4</v>
      </c>
      <c r="B25" s="75" t="s">
        <v>36</v>
      </c>
      <c r="C25" s="64" t="s">
        <v>115</v>
      </c>
      <c r="D25" s="30" t="s">
        <v>16</v>
      </c>
      <c r="E25" s="17" t="s">
        <v>5</v>
      </c>
      <c r="F25" s="28" t="s">
        <v>47</v>
      </c>
      <c r="G25" s="29"/>
      <c r="H25" s="459"/>
      <c r="I25" s="459">
        <v>41025</v>
      </c>
      <c r="J25" s="427">
        <v>75000</v>
      </c>
      <c r="K25" s="55"/>
      <c r="L25" s="475">
        <f>SUM(K25:K27)</f>
        <v>70000</v>
      </c>
      <c r="M25" s="268"/>
      <c r="N25" s="276"/>
    </row>
    <row r="26" spans="1:14" ht="78.75" customHeight="1" x14ac:dyDescent="0.25">
      <c r="A26" s="69">
        <v>4</v>
      </c>
      <c r="B26" s="76" t="s">
        <v>36</v>
      </c>
      <c r="C26" s="12" t="s">
        <v>115</v>
      </c>
      <c r="D26" s="14" t="s">
        <v>16</v>
      </c>
      <c r="E26" s="13" t="s">
        <v>6</v>
      </c>
      <c r="F26" s="5" t="s">
        <v>116</v>
      </c>
      <c r="G26" s="7" t="s">
        <v>32</v>
      </c>
      <c r="H26" s="460"/>
      <c r="I26" s="460"/>
      <c r="J26" s="428"/>
      <c r="K26" s="53">
        <v>70000</v>
      </c>
      <c r="L26" s="476"/>
      <c r="M26" s="263" t="s">
        <v>117</v>
      </c>
      <c r="N26" s="277">
        <v>74900</v>
      </c>
    </row>
    <row r="27" spans="1:14" ht="16.5" thickBot="1" x14ac:dyDescent="0.3">
      <c r="A27" s="69">
        <v>4</v>
      </c>
      <c r="B27" s="77" t="s">
        <v>36</v>
      </c>
      <c r="C27" s="65" t="s">
        <v>115</v>
      </c>
      <c r="D27" s="32" t="s">
        <v>16</v>
      </c>
      <c r="E27" s="23" t="s">
        <v>39</v>
      </c>
      <c r="F27" s="24" t="s">
        <v>48</v>
      </c>
      <c r="G27" s="25"/>
      <c r="H27" s="461"/>
      <c r="I27" s="461"/>
      <c r="J27" s="469"/>
      <c r="K27" s="54"/>
      <c r="L27" s="477"/>
      <c r="M27" s="266"/>
      <c r="N27" s="275"/>
    </row>
    <row r="28" spans="1:14" ht="75" x14ac:dyDescent="0.25">
      <c r="A28" s="69">
        <v>5</v>
      </c>
      <c r="B28" s="83" t="s">
        <v>35</v>
      </c>
      <c r="C28" s="130" t="s">
        <v>118</v>
      </c>
      <c r="D28" s="138" t="s">
        <v>16</v>
      </c>
      <c r="E28" s="17" t="s">
        <v>5</v>
      </c>
      <c r="F28" s="28" t="s">
        <v>119</v>
      </c>
      <c r="G28" s="29" t="s">
        <v>28</v>
      </c>
      <c r="H28" s="459">
        <v>40955</v>
      </c>
      <c r="I28" s="472" t="s">
        <v>14</v>
      </c>
      <c r="J28" s="427">
        <v>100000</v>
      </c>
      <c r="K28" s="55">
        <v>100000</v>
      </c>
      <c r="L28" s="475">
        <f>SUM(K28:K30)</f>
        <v>100000</v>
      </c>
      <c r="M28" s="268" t="s">
        <v>120</v>
      </c>
      <c r="N28" s="276"/>
    </row>
    <row r="29" spans="1:14" ht="15.75" x14ac:dyDescent="0.25">
      <c r="A29" s="69">
        <v>5</v>
      </c>
      <c r="B29" s="83" t="s">
        <v>35</v>
      </c>
      <c r="C29" s="117" t="s">
        <v>118</v>
      </c>
      <c r="D29" s="14" t="s">
        <v>16</v>
      </c>
      <c r="E29" s="13" t="s">
        <v>6</v>
      </c>
      <c r="F29" s="5" t="s">
        <v>40</v>
      </c>
      <c r="G29" s="5"/>
      <c r="H29" s="460"/>
      <c r="I29" s="498"/>
      <c r="J29" s="428"/>
      <c r="K29" s="53"/>
      <c r="L29" s="476"/>
      <c r="M29" s="269"/>
      <c r="N29" s="277"/>
    </row>
    <row r="30" spans="1:14" ht="16.5" thickBot="1" x14ac:dyDescent="0.3">
      <c r="A30" s="69">
        <v>5</v>
      </c>
      <c r="B30" s="83" t="s">
        <v>35</v>
      </c>
      <c r="C30" s="22" t="s">
        <v>118</v>
      </c>
      <c r="D30" s="32" t="s">
        <v>16</v>
      </c>
      <c r="E30" s="23" t="s">
        <v>39</v>
      </c>
      <c r="F30" s="24" t="s">
        <v>48</v>
      </c>
      <c r="G30" s="25"/>
      <c r="H30" s="461"/>
      <c r="I30" s="499"/>
      <c r="J30" s="469"/>
      <c r="K30" s="54"/>
      <c r="L30" s="477"/>
      <c r="M30" s="266"/>
      <c r="N30" s="278"/>
    </row>
    <row r="31" spans="1:14" ht="15.75" x14ac:dyDescent="0.25">
      <c r="A31" s="69">
        <v>6</v>
      </c>
      <c r="B31" s="75" t="s">
        <v>35</v>
      </c>
      <c r="C31" s="16" t="s">
        <v>121</v>
      </c>
      <c r="D31" s="30" t="s">
        <v>19</v>
      </c>
      <c r="E31" s="17" t="s">
        <v>5</v>
      </c>
      <c r="F31" s="28" t="s">
        <v>47</v>
      </c>
      <c r="G31" s="29"/>
      <c r="H31" s="459">
        <v>40975</v>
      </c>
      <c r="I31" s="459">
        <v>41096</v>
      </c>
      <c r="J31" s="427">
        <v>145000</v>
      </c>
      <c r="K31" s="55"/>
      <c r="L31" s="475">
        <f>SUM(K31:K33)</f>
        <v>145000</v>
      </c>
      <c r="M31" s="268"/>
      <c r="N31" s="239"/>
    </row>
    <row r="32" spans="1:14" ht="78.75" customHeight="1" x14ac:dyDescent="0.25">
      <c r="A32" s="69">
        <v>6</v>
      </c>
      <c r="B32" s="76" t="s">
        <v>35</v>
      </c>
      <c r="C32" s="117" t="s">
        <v>121</v>
      </c>
      <c r="D32" s="14" t="s">
        <v>19</v>
      </c>
      <c r="E32" s="13" t="s">
        <v>6</v>
      </c>
      <c r="F32" s="5" t="s">
        <v>122</v>
      </c>
      <c r="G32" s="5" t="s">
        <v>232</v>
      </c>
      <c r="H32" s="460"/>
      <c r="I32" s="460"/>
      <c r="J32" s="428"/>
      <c r="K32" s="53">
        <v>145000</v>
      </c>
      <c r="L32" s="476"/>
      <c r="M32" s="269" t="s">
        <v>124</v>
      </c>
      <c r="N32" s="279">
        <v>155150</v>
      </c>
    </row>
    <row r="33" spans="1:14" ht="16.5" thickBot="1" x14ac:dyDescent="0.3">
      <c r="A33" s="69">
        <v>6</v>
      </c>
      <c r="B33" s="77" t="s">
        <v>35</v>
      </c>
      <c r="C33" s="22" t="s">
        <v>121</v>
      </c>
      <c r="D33" s="32" t="s">
        <v>19</v>
      </c>
      <c r="E33" s="23" t="s">
        <v>39</v>
      </c>
      <c r="F33" s="24" t="s">
        <v>48</v>
      </c>
      <c r="G33" s="25"/>
      <c r="H33" s="461"/>
      <c r="I33" s="461"/>
      <c r="J33" s="469"/>
      <c r="K33" s="54"/>
      <c r="L33" s="477"/>
      <c r="M33" s="266"/>
      <c r="N33" s="278"/>
    </row>
    <row r="34" spans="1:14" ht="62.25" customHeight="1" x14ac:dyDescent="0.25">
      <c r="A34" s="69">
        <v>7</v>
      </c>
      <c r="B34" s="75" t="s">
        <v>34</v>
      </c>
      <c r="C34" s="134" t="s">
        <v>125</v>
      </c>
      <c r="D34" s="64" t="s">
        <v>16</v>
      </c>
      <c r="E34" s="17" t="s">
        <v>5</v>
      </c>
      <c r="F34" s="28" t="s">
        <v>181</v>
      </c>
      <c r="G34" s="29" t="s">
        <v>126</v>
      </c>
      <c r="H34" s="134" t="s">
        <v>127</v>
      </c>
      <c r="I34" s="134" t="s">
        <v>128</v>
      </c>
      <c r="J34" s="116">
        <v>13900</v>
      </c>
      <c r="K34" s="55">
        <v>13900</v>
      </c>
      <c r="L34" s="119">
        <v>13900</v>
      </c>
      <c r="M34" s="270" t="s">
        <v>129</v>
      </c>
      <c r="N34" s="239"/>
    </row>
    <row r="35" spans="1:14" ht="41.25" customHeight="1" x14ac:dyDescent="0.25">
      <c r="A35" s="69">
        <v>7</v>
      </c>
      <c r="B35" s="76" t="s">
        <v>34</v>
      </c>
      <c r="C35" s="15" t="s">
        <v>125</v>
      </c>
      <c r="D35" s="12" t="s">
        <v>16</v>
      </c>
      <c r="E35" s="13" t="s">
        <v>6</v>
      </c>
      <c r="F35" s="7" t="s">
        <v>40</v>
      </c>
      <c r="G35" s="7"/>
      <c r="H35" s="125"/>
      <c r="I35" s="125"/>
      <c r="J35" s="118"/>
      <c r="K35" s="53"/>
      <c r="L35" s="123"/>
      <c r="M35" s="271"/>
      <c r="N35" s="279"/>
    </row>
    <row r="36" spans="1:14" ht="16.5" thickBot="1" x14ac:dyDescent="0.3">
      <c r="A36" s="66">
        <v>7</v>
      </c>
      <c r="B36" s="77" t="s">
        <v>34</v>
      </c>
      <c r="C36" s="131" t="s">
        <v>125</v>
      </c>
      <c r="D36" s="65" t="s">
        <v>16</v>
      </c>
      <c r="E36" s="23" t="s">
        <v>39</v>
      </c>
      <c r="F36" s="24" t="s">
        <v>48</v>
      </c>
      <c r="G36" s="63"/>
      <c r="H36" s="126"/>
      <c r="I36" s="126"/>
      <c r="J36" s="122"/>
      <c r="K36" s="54"/>
      <c r="L36" s="124"/>
      <c r="M36" s="266"/>
      <c r="N36" s="278"/>
    </row>
    <row r="37" spans="1:14" ht="74.25" customHeight="1" x14ac:dyDescent="0.25">
      <c r="A37" s="68">
        <v>8</v>
      </c>
      <c r="B37" s="75" t="s">
        <v>34</v>
      </c>
      <c r="C37" s="64" t="s">
        <v>130</v>
      </c>
      <c r="D37" s="16" t="s">
        <v>16</v>
      </c>
      <c r="E37" s="17" t="s">
        <v>5</v>
      </c>
      <c r="F37" s="18" t="s">
        <v>47</v>
      </c>
      <c r="G37" s="62"/>
      <c r="H37" s="121"/>
      <c r="I37" s="129"/>
      <c r="J37" s="116"/>
      <c r="K37" s="46"/>
      <c r="L37" s="115"/>
      <c r="M37" s="272"/>
      <c r="N37" s="239"/>
    </row>
    <row r="38" spans="1:14" ht="71.25" customHeight="1" x14ac:dyDescent="0.25">
      <c r="A38" s="69">
        <v>8</v>
      </c>
      <c r="B38" s="76" t="s">
        <v>34</v>
      </c>
      <c r="C38" s="12" t="s">
        <v>130</v>
      </c>
      <c r="D38" s="117" t="s">
        <v>16</v>
      </c>
      <c r="E38" s="13" t="s">
        <v>6</v>
      </c>
      <c r="F38" s="7" t="s">
        <v>131</v>
      </c>
      <c r="G38" s="74" t="s">
        <v>32</v>
      </c>
      <c r="H38" s="139"/>
      <c r="I38" s="80">
        <v>40977</v>
      </c>
      <c r="J38" s="118">
        <v>116000</v>
      </c>
      <c r="K38" s="10">
        <v>116000</v>
      </c>
      <c r="L38" s="70">
        <f>SUM(K37:K39)</f>
        <v>116000</v>
      </c>
      <c r="M38" s="265" t="s">
        <v>132</v>
      </c>
      <c r="N38" s="279"/>
    </row>
    <row r="39" spans="1:14" ht="23.25" customHeight="1" thickBot="1" x14ac:dyDescent="0.3">
      <c r="A39" s="66">
        <v>8</v>
      </c>
      <c r="B39" s="77" t="s">
        <v>34</v>
      </c>
      <c r="C39" s="21" t="s">
        <v>130</v>
      </c>
      <c r="D39" s="22" t="s">
        <v>16</v>
      </c>
      <c r="E39" s="23" t="s">
        <v>39</v>
      </c>
      <c r="F39" s="24" t="s">
        <v>48</v>
      </c>
      <c r="G39" s="67"/>
      <c r="H39" s="128"/>
      <c r="I39" s="126"/>
      <c r="J39" s="122"/>
      <c r="K39" s="26"/>
      <c r="L39" s="71"/>
      <c r="M39" s="266"/>
      <c r="N39" s="278"/>
    </row>
    <row r="40" spans="1:14" ht="15.75" x14ac:dyDescent="0.25">
      <c r="A40" s="56"/>
      <c r="B40" s="434" t="s">
        <v>78</v>
      </c>
      <c r="C40" s="435"/>
      <c r="D40" s="436"/>
      <c r="E40" s="565" t="s">
        <v>5</v>
      </c>
      <c r="F40" s="566"/>
      <c r="G40" s="566"/>
      <c r="H40" s="442"/>
      <c r="I40" s="442"/>
      <c r="J40" s="427"/>
      <c r="K40" s="55">
        <f>SUM(K16+K19+K22+K25+K28+K31+K34+K37)</f>
        <v>113900</v>
      </c>
      <c r="L40" s="475"/>
      <c r="M40" s="272"/>
      <c r="N40" s="239"/>
    </row>
    <row r="41" spans="1:14" ht="15.75" x14ac:dyDescent="0.25">
      <c r="A41" s="57"/>
      <c r="B41" s="437"/>
      <c r="C41" s="438"/>
      <c r="D41" s="436"/>
      <c r="E41" s="559" t="s">
        <v>6</v>
      </c>
      <c r="F41" s="560"/>
      <c r="G41" s="560"/>
      <c r="H41" s="443"/>
      <c r="I41" s="445"/>
      <c r="J41" s="428"/>
      <c r="K41" s="365">
        <f>SUM(K17+K20+K23+K26+K29+K32+K35+K38)</f>
        <v>1042729</v>
      </c>
      <c r="L41" s="483"/>
      <c r="M41" s="265"/>
      <c r="N41" s="279"/>
    </row>
    <row r="42" spans="1:14" ht="16.5" thickBot="1" x14ac:dyDescent="0.3">
      <c r="A42" s="57"/>
      <c r="B42" s="437"/>
      <c r="C42" s="438"/>
      <c r="D42" s="436"/>
      <c r="E42" s="561" t="s">
        <v>39</v>
      </c>
      <c r="F42" s="562"/>
      <c r="G42" s="562"/>
      <c r="H42" s="444"/>
      <c r="I42" s="446"/>
      <c r="J42" s="428"/>
      <c r="K42" s="342">
        <f>SUM(K18+K21+K24+K27+K30+K33+K36+K39)</f>
        <v>0</v>
      </c>
      <c r="L42" s="483"/>
      <c r="M42" s="273"/>
      <c r="N42" s="278"/>
    </row>
    <row r="43" spans="1:14" ht="16.5" thickBot="1" x14ac:dyDescent="0.3">
      <c r="A43" s="57"/>
      <c r="B43" s="429" t="s">
        <v>79</v>
      </c>
      <c r="C43" s="430"/>
      <c r="D43" s="430"/>
      <c r="E43" s="563"/>
      <c r="F43" s="564"/>
      <c r="G43" s="564"/>
      <c r="H43" s="60"/>
      <c r="I43" s="60"/>
      <c r="J43" s="140">
        <f>SUM(J16:J42)</f>
        <v>1161629</v>
      </c>
      <c r="K43" s="140">
        <f>SUM(K40:K42)</f>
        <v>1156629</v>
      </c>
      <c r="L43" s="140">
        <f>SUM(L16:L42)</f>
        <v>1156629</v>
      </c>
      <c r="M43" s="292"/>
      <c r="N43" s="239"/>
    </row>
    <row r="44" spans="1:14" ht="15.75" x14ac:dyDescent="0.25">
      <c r="A44" s="6"/>
      <c r="I44" s="3"/>
      <c r="J44" s="3"/>
      <c r="K44" s="3"/>
      <c r="L44" s="3"/>
      <c r="M44" s="3"/>
      <c r="N44" s="284"/>
    </row>
    <row r="45" spans="1:14" s="99" customFormat="1" ht="15.75" x14ac:dyDescent="0.25">
      <c r="A45" s="280"/>
      <c r="I45" s="281"/>
      <c r="J45" s="281"/>
      <c r="K45" s="281"/>
      <c r="L45" s="281"/>
      <c r="M45" s="281"/>
      <c r="N45" s="282"/>
    </row>
    <row r="46" spans="1:14" s="99" customFormat="1" ht="15.75" x14ac:dyDescent="0.25">
      <c r="A46" s="280"/>
      <c r="I46" s="281"/>
      <c r="J46" s="281"/>
      <c r="K46" s="281"/>
      <c r="L46" s="281"/>
      <c r="M46" s="281"/>
      <c r="N46" s="283"/>
    </row>
    <row r="47" spans="1:14" s="99" customFormat="1" ht="15.75" x14ac:dyDescent="0.25">
      <c r="A47" s="280"/>
      <c r="I47" s="281"/>
      <c r="J47" s="281"/>
      <c r="K47" s="281"/>
      <c r="L47" s="281"/>
      <c r="M47" s="281"/>
      <c r="N47" s="284"/>
    </row>
    <row r="48" spans="1:14" s="99" customFormat="1" ht="15.75" x14ac:dyDescent="0.25">
      <c r="A48" s="280"/>
      <c r="I48" s="281"/>
      <c r="J48" s="281"/>
      <c r="K48" s="281"/>
      <c r="L48" s="281"/>
      <c r="M48" s="281"/>
      <c r="N48" s="282"/>
    </row>
    <row r="49" spans="1:14" s="99" customFormat="1" ht="15.75" x14ac:dyDescent="0.25">
      <c r="A49" s="280"/>
      <c r="I49" s="281"/>
      <c r="J49" s="281"/>
      <c r="K49" s="281"/>
      <c r="L49" s="281"/>
      <c r="M49" s="281"/>
      <c r="N49" s="283"/>
    </row>
    <row r="50" spans="1:14" s="99" customFormat="1" ht="15.75" x14ac:dyDescent="0.25">
      <c r="A50" s="280"/>
      <c r="I50" s="281"/>
      <c r="J50" s="281"/>
      <c r="K50" s="281"/>
      <c r="L50" s="281"/>
      <c r="M50" s="281"/>
      <c r="N50" s="284"/>
    </row>
    <row r="51" spans="1:14" s="99" customFormat="1" ht="15.75" x14ac:dyDescent="0.25">
      <c r="A51" s="280"/>
      <c r="I51" s="281"/>
      <c r="J51" s="281"/>
      <c r="K51" s="281"/>
      <c r="L51" s="281"/>
      <c r="M51" s="281"/>
      <c r="N51" s="285"/>
    </row>
    <row r="52" spans="1:14" s="99" customFormat="1" ht="15.75" x14ac:dyDescent="0.25">
      <c r="A52" s="280"/>
      <c r="F52" s="281"/>
      <c r="G52" s="281"/>
      <c r="H52" s="281"/>
      <c r="I52" s="281"/>
      <c r="J52" s="281"/>
      <c r="K52" s="281"/>
      <c r="L52" s="281"/>
      <c r="M52" s="281"/>
      <c r="N52" s="286"/>
    </row>
    <row r="53" spans="1:14" s="99" customFormat="1" ht="15.75" x14ac:dyDescent="0.25">
      <c r="A53" s="280"/>
      <c r="F53" s="281"/>
      <c r="G53" s="281"/>
      <c r="H53" s="281"/>
      <c r="I53" s="281"/>
      <c r="J53" s="281"/>
      <c r="K53" s="281"/>
      <c r="L53" s="281"/>
      <c r="M53" s="281"/>
      <c r="N53" s="287"/>
    </row>
    <row r="54" spans="1:14" s="99" customFormat="1" ht="15.75" x14ac:dyDescent="0.25">
      <c r="A54" s="280"/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8"/>
    </row>
    <row r="55" spans="1:14" s="99" customFormat="1" ht="15.75" x14ac:dyDescent="0.25">
      <c r="A55" s="280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6"/>
    </row>
    <row r="56" spans="1:14" s="99" customFormat="1" ht="15.75" x14ac:dyDescent="0.25">
      <c r="A56" s="280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7"/>
    </row>
    <row r="57" spans="1:14" s="99" customFormat="1" ht="15.75" x14ac:dyDescent="0.25">
      <c r="A57" s="280"/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2"/>
    </row>
    <row r="58" spans="1:14" s="99" customFormat="1" ht="15.75" x14ac:dyDescent="0.25">
      <c r="A58" s="280"/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3"/>
    </row>
    <row r="59" spans="1:14" s="99" customFormat="1" x14ac:dyDescent="0.25">
      <c r="N59" s="284"/>
    </row>
    <row r="60" spans="1:14" s="99" customFormat="1" x14ac:dyDescent="0.25">
      <c r="N60" s="282"/>
    </row>
    <row r="61" spans="1:14" s="99" customFormat="1" x14ac:dyDescent="0.25">
      <c r="N61" s="283"/>
    </row>
    <row r="62" spans="1:14" s="99" customFormat="1" x14ac:dyDescent="0.25">
      <c r="N62" s="284"/>
    </row>
    <row r="63" spans="1:14" s="99" customFormat="1" x14ac:dyDescent="0.25">
      <c r="N63" s="282"/>
    </row>
    <row r="64" spans="1:14" s="99" customFormat="1" x14ac:dyDescent="0.25">
      <c r="N64" s="283"/>
    </row>
    <row r="65" spans="14:14" s="99" customFormat="1" x14ac:dyDescent="0.25">
      <c r="N65" s="284"/>
    </row>
    <row r="66" spans="14:14" s="99" customFormat="1" x14ac:dyDescent="0.25">
      <c r="N66" s="285"/>
    </row>
    <row r="67" spans="14:14" s="99" customFormat="1" x14ac:dyDescent="0.25">
      <c r="N67" s="286"/>
    </row>
    <row r="68" spans="14:14" s="99" customFormat="1" x14ac:dyDescent="0.25">
      <c r="N68" s="287"/>
    </row>
    <row r="69" spans="14:14" s="99" customFormat="1" x14ac:dyDescent="0.25">
      <c r="N69" s="285"/>
    </row>
    <row r="70" spans="14:14" s="99" customFormat="1" x14ac:dyDescent="0.25">
      <c r="N70" s="286"/>
    </row>
    <row r="71" spans="14:14" s="99" customFormat="1" x14ac:dyDescent="0.25">
      <c r="N71" s="287"/>
    </row>
    <row r="72" spans="14:14" s="99" customFormat="1" x14ac:dyDescent="0.25">
      <c r="N72" s="282"/>
    </row>
    <row r="73" spans="14:14" s="99" customFormat="1" x14ac:dyDescent="0.25">
      <c r="N73" s="289"/>
    </row>
    <row r="74" spans="14:14" s="99" customFormat="1" x14ac:dyDescent="0.25">
      <c r="N74" s="290"/>
    </row>
    <row r="75" spans="14:14" s="99" customFormat="1" ht="15.75" x14ac:dyDescent="0.25">
      <c r="N75" s="291"/>
    </row>
  </sheetData>
  <mergeCells count="43">
    <mergeCell ref="N14:N15"/>
    <mergeCell ref="A8:C8"/>
    <mergeCell ref="E8:H8"/>
    <mergeCell ref="A14:A15"/>
    <mergeCell ref="B14:B15"/>
    <mergeCell ref="C14:C15"/>
    <mergeCell ref="D14:D15"/>
    <mergeCell ref="E14:E15"/>
    <mergeCell ref="F14:F15"/>
    <mergeCell ref="G14:G15"/>
    <mergeCell ref="H14:I14"/>
    <mergeCell ref="M14:M15"/>
    <mergeCell ref="H16:H18"/>
    <mergeCell ref="I16:I18"/>
    <mergeCell ref="J16:J18"/>
    <mergeCell ref="L16:L18"/>
    <mergeCell ref="J14:L14"/>
    <mergeCell ref="I19:I21"/>
    <mergeCell ref="J19:J21"/>
    <mergeCell ref="L19:L21"/>
    <mergeCell ref="H28:H30"/>
    <mergeCell ref="I28:I30"/>
    <mergeCell ref="J28:J30"/>
    <mergeCell ref="L28:L30"/>
    <mergeCell ref="L25:L27"/>
    <mergeCell ref="J25:J27"/>
    <mergeCell ref="I25:I27"/>
    <mergeCell ref="H25:H27"/>
    <mergeCell ref="H19:H21"/>
    <mergeCell ref="H31:H33"/>
    <mergeCell ref="I31:I33"/>
    <mergeCell ref="J31:J33"/>
    <mergeCell ref="L31:L33"/>
    <mergeCell ref="I40:I42"/>
    <mergeCell ref="J40:J42"/>
    <mergeCell ref="L40:L42"/>
    <mergeCell ref="H40:H42"/>
    <mergeCell ref="E41:G41"/>
    <mergeCell ref="E42:G42"/>
    <mergeCell ref="B43:D43"/>
    <mergeCell ref="E43:G43"/>
    <mergeCell ref="B40:D42"/>
    <mergeCell ref="E40:G40"/>
  </mergeCells>
  <pageMargins left="0.7" right="0.7" top="0.75" bottom="0.75" header="0.3" footer="0.3"/>
  <pageSetup paperSize="9" scale="62" orientation="landscape" r:id="rId1"/>
  <rowBreaks count="2" manualBreakCount="2">
    <brk id="24" max="12" man="1"/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C1" workbookViewId="0">
      <selection activeCell="D1" sqref="D1:D1048576"/>
    </sheetView>
  </sheetViews>
  <sheetFormatPr defaultRowHeight="15" x14ac:dyDescent="0.25"/>
  <cols>
    <col min="1" max="1" width="9.140625" style="4"/>
    <col min="2" max="2" width="13.28515625" style="4" customWidth="1"/>
    <col min="3" max="3" width="22.5703125" style="4" customWidth="1"/>
    <col min="4" max="4" width="11.42578125" style="4" customWidth="1"/>
    <col min="5" max="5" width="32" style="4" customWidth="1"/>
    <col min="6" max="9" width="17.5703125" style="4" customWidth="1"/>
    <col min="10" max="12" width="9.140625" style="4"/>
    <col min="13" max="16" width="9.140625" style="99"/>
    <col min="17" max="16384" width="9.140625" style="4"/>
  </cols>
  <sheetData>
    <row r="1" spans="1:15" x14ac:dyDescent="0.25">
      <c r="A1" s="146" t="s">
        <v>141</v>
      </c>
      <c r="B1" s="99"/>
      <c r="C1" s="99"/>
      <c r="D1" s="99"/>
      <c r="E1" s="99"/>
    </row>
    <row r="2" spans="1:15" x14ac:dyDescent="0.25">
      <c r="A2" s="302" t="s">
        <v>168</v>
      </c>
      <c r="B2" s="255"/>
      <c r="C2" s="255"/>
      <c r="D2" s="255"/>
      <c r="E2" s="99"/>
    </row>
    <row r="3" spans="1:15" x14ac:dyDescent="0.25">
      <c r="A3" s="146"/>
      <c r="B3" s="99"/>
      <c r="C3" s="99"/>
      <c r="D3" s="99"/>
      <c r="E3" s="99"/>
    </row>
    <row r="4" spans="1:15" ht="45" x14ac:dyDescent="0.25">
      <c r="A4" s="99"/>
      <c r="B4" s="325" t="s">
        <v>140</v>
      </c>
      <c r="C4" s="326" t="s">
        <v>173</v>
      </c>
      <c r="D4" s="396" t="s">
        <v>241</v>
      </c>
      <c r="E4" s="99"/>
    </row>
    <row r="5" spans="1:15" ht="16.5" customHeight="1" x14ac:dyDescent="0.25">
      <c r="A5" s="99">
        <v>1</v>
      </c>
      <c r="B5" s="147" t="s">
        <v>59</v>
      </c>
      <c r="C5" s="148">
        <v>191512</v>
      </c>
      <c r="D5" s="397">
        <v>0</v>
      </c>
      <c r="E5" s="99">
        <v>0</v>
      </c>
    </row>
    <row r="6" spans="1:15" ht="16.5" customHeight="1" x14ac:dyDescent="0.25">
      <c r="A6" s="99">
        <v>2</v>
      </c>
      <c r="B6" s="149" t="s">
        <v>23</v>
      </c>
      <c r="C6" s="150">
        <v>262500</v>
      </c>
      <c r="D6" s="398">
        <v>0</v>
      </c>
      <c r="E6" s="394"/>
      <c r="M6" s="151"/>
      <c r="N6" s="151"/>
      <c r="O6" s="151"/>
    </row>
    <row r="7" spans="1:15" ht="16.5" customHeight="1" x14ac:dyDescent="0.25">
      <c r="A7" s="99">
        <v>3</v>
      </c>
      <c r="B7" s="152" t="s">
        <v>18</v>
      </c>
      <c r="C7" s="150">
        <v>103250</v>
      </c>
      <c r="D7" s="398">
        <v>0</v>
      </c>
      <c r="E7" s="395"/>
    </row>
    <row r="8" spans="1:15" ht="16.5" customHeight="1" x14ac:dyDescent="0.25">
      <c r="A8" s="185">
        <v>4</v>
      </c>
      <c r="B8" s="152" t="s">
        <v>217</v>
      </c>
      <c r="C8" s="150">
        <v>10000</v>
      </c>
      <c r="D8" s="398">
        <v>1</v>
      </c>
      <c r="E8" s="99">
        <v>2</v>
      </c>
    </row>
    <row r="9" spans="1:15" ht="16.5" customHeight="1" x14ac:dyDescent="0.25">
      <c r="A9" s="185">
        <v>5</v>
      </c>
      <c r="B9" s="152" t="s">
        <v>190</v>
      </c>
      <c r="C9" s="150">
        <v>35800</v>
      </c>
      <c r="D9" s="398">
        <v>0</v>
      </c>
      <c r="E9" s="395"/>
    </row>
    <row r="10" spans="1:15" ht="16.5" customHeight="1" x14ac:dyDescent="0.25">
      <c r="A10" s="185">
        <v>6</v>
      </c>
      <c r="B10" s="152" t="s">
        <v>142</v>
      </c>
      <c r="C10" s="150">
        <v>50000</v>
      </c>
      <c r="D10" s="398">
        <v>1</v>
      </c>
      <c r="E10" s="99"/>
    </row>
    <row r="11" spans="1:15" ht="16.5" customHeight="1" x14ac:dyDescent="0.25">
      <c r="A11" s="99">
        <v>7</v>
      </c>
      <c r="B11" s="152" t="s">
        <v>58</v>
      </c>
      <c r="C11" s="150">
        <v>245000</v>
      </c>
      <c r="D11" s="398">
        <v>0</v>
      </c>
      <c r="E11" s="395"/>
    </row>
    <row r="12" spans="1:15" ht="16.5" customHeight="1" x14ac:dyDescent="0.25">
      <c r="A12" s="99">
        <v>8</v>
      </c>
      <c r="B12" s="366" t="s">
        <v>183</v>
      </c>
      <c r="C12" s="150">
        <v>295000</v>
      </c>
      <c r="D12" s="398">
        <v>0</v>
      </c>
      <c r="E12" s="395"/>
    </row>
    <row r="13" spans="1:15" ht="16.5" customHeight="1" x14ac:dyDescent="0.25">
      <c r="A13" s="99">
        <v>9</v>
      </c>
      <c r="B13" s="152" t="s">
        <v>61</v>
      </c>
      <c r="C13" s="150">
        <v>90000</v>
      </c>
      <c r="D13" s="398">
        <v>1</v>
      </c>
      <c r="E13" s="99"/>
    </row>
    <row r="14" spans="1:15" ht="16.5" customHeight="1" x14ac:dyDescent="0.25">
      <c r="A14" s="99">
        <v>10</v>
      </c>
      <c r="B14" s="153" t="s">
        <v>106</v>
      </c>
      <c r="C14" s="154">
        <v>105000</v>
      </c>
      <c r="D14" s="399">
        <v>1</v>
      </c>
      <c r="E14" s="99"/>
    </row>
    <row r="15" spans="1:15" ht="16.5" customHeight="1" x14ac:dyDescent="0.25">
      <c r="A15" s="185">
        <v>11</v>
      </c>
      <c r="B15" s="252" t="s">
        <v>148</v>
      </c>
      <c r="C15" s="150">
        <v>40000</v>
      </c>
      <c r="D15" s="398">
        <v>0</v>
      </c>
      <c r="E15" s="395"/>
    </row>
    <row r="16" spans="1:15" ht="16.5" customHeight="1" x14ac:dyDescent="0.25">
      <c r="A16" s="185">
        <v>12</v>
      </c>
      <c r="B16" s="252" t="s">
        <v>191</v>
      </c>
      <c r="C16" s="150">
        <v>21000</v>
      </c>
      <c r="D16" s="398">
        <v>0</v>
      </c>
      <c r="E16" s="395"/>
    </row>
    <row r="17" spans="1:5" ht="16.5" customHeight="1" x14ac:dyDescent="0.25">
      <c r="A17" s="185">
        <v>13</v>
      </c>
      <c r="B17" s="252" t="s">
        <v>197</v>
      </c>
      <c r="C17" s="150">
        <v>70000</v>
      </c>
      <c r="D17" s="398">
        <v>0</v>
      </c>
      <c r="E17" s="395"/>
    </row>
    <row r="18" spans="1:5" ht="16.5" customHeight="1" x14ac:dyDescent="0.25">
      <c r="A18" s="99">
        <v>14</v>
      </c>
      <c r="B18" s="155" t="s">
        <v>109</v>
      </c>
      <c r="C18" s="154">
        <v>521729</v>
      </c>
      <c r="D18" s="399">
        <v>1</v>
      </c>
      <c r="E18" s="99"/>
    </row>
    <row r="19" spans="1:5" ht="16.5" customHeight="1" x14ac:dyDescent="0.25">
      <c r="A19" s="99">
        <v>15</v>
      </c>
      <c r="B19" s="156" t="s">
        <v>49</v>
      </c>
      <c r="C19" s="150">
        <v>425800</v>
      </c>
      <c r="D19" s="398">
        <v>0</v>
      </c>
      <c r="E19" s="395"/>
    </row>
    <row r="20" spans="1:5" ht="16.5" customHeight="1" x14ac:dyDescent="0.25">
      <c r="A20" s="99">
        <v>16</v>
      </c>
      <c r="B20" s="156" t="s">
        <v>21</v>
      </c>
      <c r="C20" s="158">
        <v>185500</v>
      </c>
      <c r="D20" s="400">
        <v>0</v>
      </c>
      <c r="E20" s="395"/>
    </row>
    <row r="21" spans="1:5" ht="16.5" customHeight="1" x14ac:dyDescent="0.25">
      <c r="A21" s="99">
        <v>17</v>
      </c>
      <c r="B21" s="156" t="s">
        <v>99</v>
      </c>
      <c r="C21" s="158">
        <v>55200</v>
      </c>
      <c r="D21" s="400">
        <v>0</v>
      </c>
      <c r="E21" s="395"/>
    </row>
    <row r="22" spans="1:5" ht="16.5" customHeight="1" x14ac:dyDescent="0.25">
      <c r="A22" s="185">
        <v>18</v>
      </c>
      <c r="B22" s="155" t="s">
        <v>112</v>
      </c>
      <c r="C22" s="159">
        <v>85000</v>
      </c>
      <c r="D22" s="401">
        <v>0</v>
      </c>
      <c r="E22" s="395"/>
    </row>
    <row r="23" spans="1:5" ht="25.5" customHeight="1" x14ac:dyDescent="0.25">
      <c r="A23" s="185">
        <v>19</v>
      </c>
      <c r="B23" s="155" t="s">
        <v>115</v>
      </c>
      <c r="C23" s="159">
        <v>70000</v>
      </c>
      <c r="D23" s="401">
        <v>1</v>
      </c>
      <c r="E23" s="99"/>
    </row>
    <row r="24" spans="1:5" ht="16.5" customHeight="1" x14ac:dyDescent="0.25">
      <c r="A24" s="185">
        <v>20</v>
      </c>
      <c r="B24" s="156" t="s">
        <v>95</v>
      </c>
      <c r="C24" s="158">
        <v>107000</v>
      </c>
      <c r="D24" s="400">
        <v>0</v>
      </c>
      <c r="E24" s="395"/>
    </row>
    <row r="25" spans="1:5" ht="16.5" customHeight="1" x14ac:dyDescent="0.25">
      <c r="A25" s="99">
        <v>21</v>
      </c>
      <c r="B25" s="155" t="s">
        <v>118</v>
      </c>
      <c r="C25" s="159">
        <v>100000</v>
      </c>
      <c r="D25" s="401">
        <v>1</v>
      </c>
      <c r="E25" s="99"/>
    </row>
    <row r="26" spans="1:5" ht="16.5" customHeight="1" x14ac:dyDescent="0.25">
      <c r="A26" s="99">
        <v>22</v>
      </c>
      <c r="B26" s="155" t="s">
        <v>121</v>
      </c>
      <c r="C26" s="159">
        <v>145000</v>
      </c>
      <c r="D26" s="401">
        <v>0</v>
      </c>
      <c r="E26" s="157"/>
    </row>
    <row r="27" spans="1:5" ht="16.5" customHeight="1" x14ac:dyDescent="0.25">
      <c r="A27" s="99">
        <v>23</v>
      </c>
      <c r="B27" s="156" t="s">
        <v>136</v>
      </c>
      <c r="C27" s="158">
        <v>131000</v>
      </c>
      <c r="D27" s="400">
        <v>1</v>
      </c>
      <c r="E27" s="99"/>
    </row>
    <row r="28" spans="1:5" ht="16.5" customHeight="1" x14ac:dyDescent="0.25">
      <c r="A28" s="99">
        <v>25</v>
      </c>
      <c r="B28" s="160" t="s">
        <v>137</v>
      </c>
      <c r="C28" s="158">
        <v>100000</v>
      </c>
      <c r="D28" s="400">
        <v>1</v>
      </c>
      <c r="E28" s="99"/>
    </row>
    <row r="29" spans="1:5" ht="16.5" customHeight="1" x14ac:dyDescent="0.25">
      <c r="A29" s="99">
        <v>26</v>
      </c>
      <c r="B29" s="160" t="s">
        <v>143</v>
      </c>
      <c r="C29" s="158">
        <v>50000</v>
      </c>
      <c r="D29" s="400">
        <v>0</v>
      </c>
      <c r="E29" s="99"/>
    </row>
    <row r="30" spans="1:5" ht="16.5" customHeight="1" x14ac:dyDescent="0.25">
      <c r="A30" s="185">
        <v>27</v>
      </c>
      <c r="B30" s="161" t="s">
        <v>125</v>
      </c>
      <c r="C30" s="159">
        <v>13900</v>
      </c>
      <c r="D30" s="401">
        <v>1</v>
      </c>
      <c r="E30" s="99"/>
    </row>
    <row r="31" spans="1:5" ht="16.5" customHeight="1" x14ac:dyDescent="0.25">
      <c r="A31" s="185">
        <v>28</v>
      </c>
      <c r="B31" s="161" t="s">
        <v>188</v>
      </c>
      <c r="C31" s="159">
        <v>27900</v>
      </c>
      <c r="D31" s="401">
        <v>0</v>
      </c>
      <c r="E31" s="99"/>
    </row>
    <row r="32" spans="1:5" ht="16.5" customHeight="1" x14ac:dyDescent="0.25">
      <c r="A32" s="99">
        <v>29</v>
      </c>
      <c r="B32" s="160" t="s">
        <v>54</v>
      </c>
      <c r="C32" s="158">
        <v>165000</v>
      </c>
      <c r="D32" s="400">
        <v>0</v>
      </c>
      <c r="E32" s="99"/>
    </row>
    <row r="33" spans="1:13" ht="16.5" customHeight="1" x14ac:dyDescent="0.25">
      <c r="A33" s="99">
        <v>30</v>
      </c>
      <c r="B33" s="155" t="s">
        <v>138</v>
      </c>
      <c r="C33" s="159">
        <v>116000</v>
      </c>
      <c r="D33" s="401">
        <v>1</v>
      </c>
      <c r="E33" s="99"/>
    </row>
    <row r="34" spans="1:13" x14ac:dyDescent="0.25">
      <c r="B34" s="253" t="s">
        <v>139</v>
      </c>
      <c r="C34" s="254">
        <f>SUM(C5:C33)</f>
        <v>3818091</v>
      </c>
      <c r="D34" s="254"/>
    </row>
    <row r="35" spans="1:13" x14ac:dyDescent="0.25">
      <c r="A35" s="99"/>
      <c r="E35" s="99"/>
      <c r="F35" s="99"/>
      <c r="G35" s="99"/>
      <c r="H35" s="99"/>
      <c r="I35" s="99"/>
      <c r="J35" s="99"/>
      <c r="K35" s="99"/>
    </row>
    <row r="36" spans="1:13" x14ac:dyDescent="0.25">
      <c r="A36" s="99"/>
      <c r="B36" s="166" t="s">
        <v>160</v>
      </c>
      <c r="C36" s="99"/>
      <c r="D36" s="99"/>
      <c r="E36" s="163"/>
      <c r="F36" s="163"/>
      <c r="G36" s="163"/>
      <c r="H36" s="163"/>
      <c r="I36" s="163"/>
      <c r="J36" s="164"/>
      <c r="K36" s="164"/>
      <c r="L36" s="165"/>
      <c r="M36" s="164"/>
    </row>
    <row r="37" spans="1:13" x14ac:dyDescent="0.25">
      <c r="A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3" ht="40.5" customHeight="1" x14ac:dyDescent="0.25">
      <c r="A38" s="99"/>
      <c r="B38" s="317" t="s">
        <v>174</v>
      </c>
      <c r="C38" s="318">
        <f>SUM(C34/30)</f>
        <v>127269.7</v>
      </c>
      <c r="D38" s="402"/>
      <c r="F38" s="99"/>
      <c r="G38" s="99"/>
      <c r="H38" s="99"/>
      <c r="I38" s="99"/>
      <c r="J38" s="99"/>
      <c r="K38" s="99"/>
    </row>
    <row r="39" spans="1:13" ht="18" customHeight="1" x14ac:dyDescent="0.25">
      <c r="A39" s="99"/>
      <c r="B39" s="319" t="s">
        <v>159</v>
      </c>
      <c r="C39" s="320">
        <f>MAX(C5:C33)</f>
        <v>521729</v>
      </c>
      <c r="D39" s="403"/>
    </row>
    <row r="40" spans="1:13" ht="17.25" customHeight="1" x14ac:dyDescent="0.25">
      <c r="A40" s="99"/>
      <c r="B40" s="321" t="s">
        <v>228</v>
      </c>
      <c r="C40" s="322">
        <f>MIN(C5:C33)</f>
        <v>10000</v>
      </c>
      <c r="D40" s="403"/>
    </row>
    <row r="41" spans="1:13" x14ac:dyDescent="0.25">
      <c r="A41" s="99"/>
      <c r="B41" s="167"/>
      <c r="C41" s="99"/>
      <c r="D41" s="99"/>
      <c r="E41" s="99"/>
    </row>
    <row r="42" spans="1:13" ht="30" x14ac:dyDescent="0.25">
      <c r="A42" s="99"/>
      <c r="B42" s="323" t="s">
        <v>175</v>
      </c>
      <c r="C42" s="324">
        <f>SUM(C34)/29</f>
        <v>131658.31034482759</v>
      </c>
      <c r="D42" s="402"/>
      <c r="E42" s="99" t="s">
        <v>176</v>
      </c>
    </row>
    <row r="43" spans="1:13" x14ac:dyDescent="0.25">
      <c r="A43" s="99"/>
      <c r="B43" s="162"/>
      <c r="C43" s="99"/>
      <c r="D43" s="99"/>
      <c r="E43" s="99" t="s">
        <v>211</v>
      </c>
    </row>
    <row r="44" spans="1:13" x14ac:dyDescent="0.25">
      <c r="A44" s="99"/>
      <c r="B44" s="168"/>
      <c r="C44" s="99"/>
      <c r="D44" s="99"/>
      <c r="E44" s="99"/>
    </row>
    <row r="45" spans="1:13" x14ac:dyDescent="0.25">
      <c r="A45" s="99"/>
      <c r="B45" s="168"/>
      <c r="C45" s="99"/>
      <c r="D45" s="99"/>
      <c r="E45" s="99"/>
    </row>
    <row r="46" spans="1:13" x14ac:dyDescent="0.25">
      <c r="A46" s="99"/>
      <c r="B46" s="168"/>
      <c r="C46" s="99"/>
      <c r="D46" s="99"/>
      <c r="E46" s="99"/>
    </row>
    <row r="47" spans="1:13" x14ac:dyDescent="0.25">
      <c r="A47" s="99"/>
      <c r="B47" s="162"/>
      <c r="C47" s="99"/>
      <c r="D47" s="99"/>
      <c r="E47" s="99"/>
    </row>
    <row r="48" spans="1:13" x14ac:dyDescent="0.25">
      <c r="A48" s="99"/>
      <c r="B48" s="162"/>
      <c r="C48" s="99"/>
      <c r="D48" s="99"/>
      <c r="E48" s="99"/>
    </row>
    <row r="49" spans="1:5" x14ac:dyDescent="0.25">
      <c r="A49" s="99"/>
      <c r="B49" s="162"/>
      <c r="C49" s="99"/>
      <c r="D49" s="99"/>
      <c r="E49" s="99"/>
    </row>
    <row r="50" spans="1:5" x14ac:dyDescent="0.25">
      <c r="A50" s="99"/>
      <c r="B50" s="99"/>
      <c r="C50" s="99"/>
      <c r="D50" s="99"/>
      <c r="E50" s="99"/>
    </row>
    <row r="51" spans="1:5" x14ac:dyDescent="0.25">
      <c r="A51" s="99"/>
      <c r="B51" s="99"/>
      <c r="C51" s="99"/>
      <c r="D51" s="99"/>
      <c r="E51" s="99"/>
    </row>
    <row r="52" spans="1:5" x14ac:dyDescent="0.25">
      <c r="A52" s="99"/>
      <c r="B52" s="99"/>
      <c r="C52" s="99"/>
      <c r="D52" s="99"/>
      <c r="E52" s="99"/>
    </row>
    <row r="53" spans="1:5" x14ac:dyDescent="0.25">
      <c r="A53" s="99"/>
      <c r="B53" s="99"/>
      <c r="C53" s="99"/>
      <c r="D53" s="99"/>
      <c r="E53" s="99"/>
    </row>
  </sheetData>
  <sortState ref="A6:P33">
    <sortCondition ref="D6:D33"/>
  </sortState>
  <pageMargins left="0.7" right="0.7" top="0.75" bottom="0.75" header="0.3" footer="0.3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0" workbookViewId="0">
      <selection activeCell="B17" sqref="B17"/>
    </sheetView>
  </sheetViews>
  <sheetFormatPr defaultRowHeight="15" x14ac:dyDescent="0.25"/>
  <cols>
    <col min="1" max="1" width="12.85546875" customWidth="1"/>
    <col min="2" max="2" width="22.5703125" customWidth="1"/>
    <col min="3" max="3" width="12" customWidth="1"/>
  </cols>
  <sheetData>
    <row r="1" spans="1:9" x14ac:dyDescent="0.25">
      <c r="A1" s="146" t="s">
        <v>170</v>
      </c>
    </row>
    <row r="2" spans="1:9" x14ac:dyDescent="0.25">
      <c r="A2" s="301" t="s">
        <v>156</v>
      </c>
    </row>
    <row r="3" spans="1:9" s="4" customFormat="1" x14ac:dyDescent="0.25">
      <c r="A3" s="251"/>
    </row>
    <row r="4" spans="1:9" x14ac:dyDescent="0.25">
      <c r="A4" s="49" t="s">
        <v>140</v>
      </c>
      <c r="B4" s="49" t="s">
        <v>158</v>
      </c>
      <c r="C4" s="49" t="s">
        <v>162</v>
      </c>
      <c r="D4" s="49" t="s">
        <v>161</v>
      </c>
      <c r="E4" s="49"/>
    </row>
    <row r="5" spans="1:9" s="4" customFormat="1" x14ac:dyDescent="0.25">
      <c r="A5" s="255" t="s">
        <v>190</v>
      </c>
      <c r="B5" s="255">
        <v>35800</v>
      </c>
      <c r="C5" s="49">
        <v>1</v>
      </c>
      <c r="D5" s="49"/>
      <c r="E5" s="49"/>
    </row>
    <row r="6" spans="1:9" x14ac:dyDescent="0.25">
      <c r="A6" s="329" t="s">
        <v>183</v>
      </c>
      <c r="B6" s="233">
        <v>295000</v>
      </c>
      <c r="C6" s="233">
        <v>1</v>
      </c>
      <c r="H6">
        <f>SUM(D13)</f>
        <v>1141500</v>
      </c>
      <c r="I6" t="s">
        <v>201</v>
      </c>
    </row>
    <row r="7" spans="1:9" x14ac:dyDescent="0.25">
      <c r="A7" s="255" t="s">
        <v>61</v>
      </c>
      <c r="B7" s="233">
        <v>90000</v>
      </c>
      <c r="C7" s="233">
        <v>1</v>
      </c>
      <c r="H7">
        <f>SUM(D22)</f>
        <v>1092512</v>
      </c>
      <c r="I7" t="s">
        <v>202</v>
      </c>
    </row>
    <row r="8" spans="1:9" x14ac:dyDescent="0.25">
      <c r="A8" s="255" t="s">
        <v>148</v>
      </c>
      <c r="B8" s="233">
        <v>40000</v>
      </c>
      <c r="C8" s="233">
        <v>1</v>
      </c>
      <c r="H8">
        <f>SUM(D33)</f>
        <v>1584079</v>
      </c>
      <c r="I8" t="s">
        <v>203</v>
      </c>
    </row>
    <row r="9" spans="1:9" x14ac:dyDescent="0.25">
      <c r="A9" s="255" t="s">
        <v>49</v>
      </c>
      <c r="B9" s="233">
        <v>425800</v>
      </c>
      <c r="C9" s="233">
        <v>1</v>
      </c>
      <c r="H9" s="49">
        <f>SUM(H6:H8)</f>
        <v>3818091</v>
      </c>
    </row>
    <row r="10" spans="1:9" x14ac:dyDescent="0.25">
      <c r="A10" s="255" t="s">
        <v>115</v>
      </c>
      <c r="B10" s="233">
        <v>70000</v>
      </c>
      <c r="C10" s="233">
        <v>1</v>
      </c>
    </row>
    <row r="11" spans="1:9" x14ac:dyDescent="0.25">
      <c r="A11" s="255" t="s">
        <v>95</v>
      </c>
      <c r="B11" s="233">
        <v>107000</v>
      </c>
      <c r="C11" s="233">
        <v>1</v>
      </c>
    </row>
    <row r="12" spans="1:9" s="4" customFormat="1" x14ac:dyDescent="0.25">
      <c r="A12" s="251" t="s">
        <v>143</v>
      </c>
      <c r="B12" s="185">
        <v>50000</v>
      </c>
      <c r="C12" s="233">
        <v>1</v>
      </c>
    </row>
    <row r="13" spans="1:9" x14ac:dyDescent="0.25">
      <c r="A13" s="335" t="s">
        <v>189</v>
      </c>
      <c r="B13" s="300">
        <v>27900</v>
      </c>
      <c r="C13" s="300">
        <v>1</v>
      </c>
      <c r="D13" s="256">
        <f>SUM(B5:B13)</f>
        <v>1141500</v>
      </c>
      <c r="E13" s="256" t="s">
        <v>196</v>
      </c>
      <c r="F13" s="256"/>
    </row>
    <row r="14" spans="1:9" x14ac:dyDescent="0.25">
      <c r="A14" s="255" t="s">
        <v>59</v>
      </c>
      <c r="B14" s="233">
        <v>191512</v>
      </c>
      <c r="C14" s="233">
        <v>2</v>
      </c>
    </row>
    <row r="15" spans="1:9" x14ac:dyDescent="0.25">
      <c r="A15" s="255" t="s">
        <v>142</v>
      </c>
      <c r="B15" s="233">
        <v>50000</v>
      </c>
      <c r="C15" s="233">
        <v>2</v>
      </c>
    </row>
    <row r="16" spans="1:9" x14ac:dyDescent="0.25">
      <c r="A16" s="255" t="s">
        <v>58</v>
      </c>
      <c r="B16" s="233">
        <v>245000</v>
      </c>
      <c r="C16" s="233">
        <v>2</v>
      </c>
    </row>
    <row r="17" spans="1:6" x14ac:dyDescent="0.25">
      <c r="A17" t="s">
        <v>106</v>
      </c>
      <c r="B17" s="233">
        <v>105000</v>
      </c>
      <c r="C17" s="233">
        <v>2</v>
      </c>
    </row>
    <row r="18" spans="1:6" s="4" customFormat="1" x14ac:dyDescent="0.25">
      <c r="A18" s="4" t="s">
        <v>191</v>
      </c>
      <c r="B18" s="233">
        <v>21000</v>
      </c>
      <c r="C18" s="233">
        <v>2</v>
      </c>
    </row>
    <row r="19" spans="1:6" s="4" customFormat="1" x14ac:dyDescent="0.25">
      <c r="A19" s="4" t="s">
        <v>197</v>
      </c>
      <c r="B19" s="233">
        <v>70000</v>
      </c>
      <c r="C19" s="233">
        <v>2</v>
      </c>
    </row>
    <row r="20" spans="1:6" x14ac:dyDescent="0.25">
      <c r="A20" t="s">
        <v>118</v>
      </c>
      <c r="B20" s="233">
        <v>100000</v>
      </c>
      <c r="C20" s="233">
        <v>2</v>
      </c>
      <c r="D20" s="49"/>
      <c r="E20" s="49"/>
      <c r="F20" s="49"/>
    </row>
    <row r="21" spans="1:6" s="4" customFormat="1" x14ac:dyDescent="0.25">
      <c r="A21" s="99" t="s">
        <v>121</v>
      </c>
      <c r="B21" s="185">
        <v>145000</v>
      </c>
      <c r="C21" s="233">
        <v>2</v>
      </c>
      <c r="D21" s="49"/>
      <c r="E21" s="49"/>
      <c r="F21" s="49"/>
    </row>
    <row r="22" spans="1:6" x14ac:dyDescent="0.25">
      <c r="A22" s="249" t="s">
        <v>54</v>
      </c>
      <c r="B22" s="300">
        <v>165000</v>
      </c>
      <c r="C22" s="300">
        <v>2</v>
      </c>
      <c r="D22" s="256">
        <f>SUM(B14:B22)</f>
        <v>1092512</v>
      </c>
      <c r="E22" s="256" t="s">
        <v>199</v>
      </c>
      <c r="F22" s="256"/>
    </row>
    <row r="23" spans="1:6" x14ac:dyDescent="0.25">
      <c r="A23" t="s">
        <v>23</v>
      </c>
      <c r="B23" s="233">
        <v>262500</v>
      </c>
      <c r="C23" s="233">
        <v>3</v>
      </c>
    </row>
    <row r="24" spans="1:6" x14ac:dyDescent="0.25">
      <c r="A24" t="s">
        <v>18</v>
      </c>
      <c r="B24" s="233">
        <v>103250</v>
      </c>
      <c r="C24" s="233">
        <v>3</v>
      </c>
    </row>
    <row r="25" spans="1:6" s="4" customFormat="1" x14ac:dyDescent="0.25">
      <c r="A25" s="4" t="s">
        <v>217</v>
      </c>
      <c r="B25" s="233">
        <v>10000</v>
      </c>
      <c r="C25" s="233">
        <v>3</v>
      </c>
    </row>
    <row r="26" spans="1:6" x14ac:dyDescent="0.25">
      <c r="A26" t="s">
        <v>109</v>
      </c>
      <c r="B26" s="233">
        <v>521729</v>
      </c>
      <c r="C26" s="233">
        <v>3</v>
      </c>
    </row>
    <row r="27" spans="1:6" x14ac:dyDescent="0.25">
      <c r="A27" t="s">
        <v>21</v>
      </c>
      <c r="B27" s="233">
        <v>185500</v>
      </c>
      <c r="C27" s="233">
        <v>3</v>
      </c>
    </row>
    <row r="28" spans="1:6" x14ac:dyDescent="0.25">
      <c r="A28" t="s">
        <v>99</v>
      </c>
      <c r="B28" s="233">
        <v>55200</v>
      </c>
      <c r="C28" s="233">
        <v>3</v>
      </c>
    </row>
    <row r="29" spans="1:6" x14ac:dyDescent="0.25">
      <c r="A29" t="s">
        <v>112</v>
      </c>
      <c r="B29" s="233">
        <v>85000</v>
      </c>
      <c r="C29" s="233">
        <v>3</v>
      </c>
    </row>
    <row r="30" spans="1:6" x14ac:dyDescent="0.25">
      <c r="A30" t="s">
        <v>136</v>
      </c>
      <c r="B30" s="233">
        <v>131000</v>
      </c>
      <c r="C30" s="233">
        <v>3</v>
      </c>
    </row>
    <row r="31" spans="1:6" x14ac:dyDescent="0.25">
      <c r="A31" t="s">
        <v>137</v>
      </c>
      <c r="B31" s="233">
        <v>100000</v>
      </c>
      <c r="C31" s="233">
        <v>3</v>
      </c>
    </row>
    <row r="32" spans="1:6" x14ac:dyDescent="0.25">
      <c r="A32" t="s">
        <v>125</v>
      </c>
      <c r="B32" s="233">
        <v>13900</v>
      </c>
      <c r="C32" s="233">
        <v>3</v>
      </c>
    </row>
    <row r="33" spans="1:6" x14ac:dyDescent="0.25">
      <c r="A33" s="249" t="s">
        <v>138</v>
      </c>
      <c r="B33" s="300">
        <v>116000</v>
      </c>
      <c r="C33" s="300">
        <v>3</v>
      </c>
      <c r="D33" s="256">
        <f>SUM(B23:B33)</f>
        <v>1584079</v>
      </c>
      <c r="E33" s="256" t="s">
        <v>229</v>
      </c>
      <c r="F33" s="256"/>
    </row>
    <row r="34" spans="1:6" x14ac:dyDescent="0.25">
      <c r="B34" s="233">
        <f>SUM(B5:B33)</f>
        <v>3818091</v>
      </c>
      <c r="C34" s="233"/>
    </row>
    <row r="35" spans="1:6" x14ac:dyDescent="0.25">
      <c r="B35" s="233"/>
      <c r="C35" s="233"/>
    </row>
  </sheetData>
  <sortState ref="A16:D39">
    <sortCondition ref="C16:C39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D6" sqref="D6"/>
    </sheetView>
  </sheetViews>
  <sheetFormatPr defaultRowHeight="15" x14ac:dyDescent="0.25"/>
  <cols>
    <col min="1" max="1" width="25.5703125" customWidth="1"/>
    <col min="2" max="2" width="12.7109375" style="4" customWidth="1"/>
    <col min="3" max="3" width="7.7109375" customWidth="1"/>
    <col min="4" max="4" width="36.85546875" customWidth="1"/>
  </cols>
  <sheetData>
    <row r="3" spans="1:4" ht="37.5" customHeight="1" x14ac:dyDescent="0.25">
      <c r="A3" s="407" t="s">
        <v>260</v>
      </c>
      <c r="B3" s="407" t="s">
        <v>261</v>
      </c>
      <c r="C3" s="407" t="s">
        <v>262</v>
      </c>
      <c r="D3" s="407" t="s">
        <v>140</v>
      </c>
    </row>
    <row r="4" spans="1:4" s="4" customFormat="1" ht="55.5" customHeight="1" x14ac:dyDescent="0.25">
      <c r="A4" s="408" t="s">
        <v>250</v>
      </c>
      <c r="B4" s="409" t="s">
        <v>255</v>
      </c>
      <c r="C4" s="411">
        <v>11</v>
      </c>
      <c r="D4" s="408" t="s">
        <v>268</v>
      </c>
    </row>
    <row r="5" spans="1:4" s="4" customFormat="1" ht="72.75" customHeight="1" x14ac:dyDescent="0.25">
      <c r="A5" s="408" t="s">
        <v>251</v>
      </c>
      <c r="B5" s="409" t="s">
        <v>256</v>
      </c>
      <c r="C5" s="411">
        <v>18</v>
      </c>
      <c r="D5" s="408" t="s">
        <v>249</v>
      </c>
    </row>
    <row r="6" spans="1:4" s="4" customFormat="1" ht="75.75" customHeight="1" x14ac:dyDescent="0.25">
      <c r="A6" s="408" t="s">
        <v>252</v>
      </c>
      <c r="B6" s="410" t="s">
        <v>257</v>
      </c>
      <c r="C6" s="411">
        <v>7</v>
      </c>
      <c r="D6" s="408" t="s">
        <v>270</v>
      </c>
    </row>
    <row r="7" spans="1:4" s="4" customFormat="1" ht="37.5" customHeight="1" x14ac:dyDescent="0.25">
      <c r="A7" s="408" t="s">
        <v>253</v>
      </c>
      <c r="B7" s="410" t="s">
        <v>258</v>
      </c>
      <c r="C7" s="411">
        <v>8</v>
      </c>
      <c r="D7" s="408" t="s">
        <v>269</v>
      </c>
    </row>
    <row r="8" spans="1:4" s="4" customFormat="1" ht="37.5" customHeight="1" x14ac:dyDescent="0.25">
      <c r="A8" s="408" t="s">
        <v>254</v>
      </c>
      <c r="B8" s="410" t="s">
        <v>259</v>
      </c>
      <c r="C8" s="411">
        <v>3</v>
      </c>
      <c r="D8" s="408" t="s">
        <v>271</v>
      </c>
    </row>
    <row r="9" spans="1:4" s="99" customFormat="1" ht="37.5" customHeight="1" x14ac:dyDescent="0.25">
      <c r="A9" s="404"/>
      <c r="B9" s="405"/>
      <c r="C9" s="404"/>
      <c r="D9" s="404"/>
    </row>
    <row r="10" spans="1:4" s="99" customFormat="1" x14ac:dyDescent="0.25">
      <c r="A10" s="571"/>
      <c r="B10" s="406"/>
      <c r="C10" s="572"/>
      <c r="D10" s="572"/>
    </row>
    <row r="11" spans="1:4" s="99" customFormat="1" ht="36" customHeight="1" x14ac:dyDescent="0.25">
      <c r="A11" s="571"/>
      <c r="B11" s="404"/>
      <c r="C11" s="572"/>
      <c r="D11" s="572"/>
    </row>
    <row r="12" spans="1:4" s="185" customFormat="1" ht="36" customHeight="1" x14ac:dyDescent="0.25">
      <c r="A12" s="573"/>
      <c r="B12" s="417"/>
      <c r="C12" s="418"/>
      <c r="D12" s="574"/>
    </row>
    <row r="13" spans="1:4" s="185" customFormat="1" ht="31.5" customHeight="1" x14ac:dyDescent="0.25">
      <c r="A13" s="573"/>
      <c r="B13" s="417"/>
      <c r="C13" s="418"/>
      <c r="D13" s="574"/>
    </row>
    <row r="14" spans="1:4" s="233" customFormat="1" ht="68.25" customHeight="1" x14ac:dyDescent="0.25">
      <c r="A14" s="419"/>
      <c r="B14" s="419"/>
      <c r="C14" s="420"/>
      <c r="D14" s="421"/>
    </row>
    <row r="15" spans="1:4" s="233" customFormat="1" x14ac:dyDescent="0.25">
      <c r="A15" s="419"/>
      <c r="B15" s="419"/>
      <c r="C15" s="420"/>
      <c r="D15" s="421"/>
    </row>
    <row r="16" spans="1:4" s="233" customFormat="1" x14ac:dyDescent="0.25">
      <c r="A16" s="419"/>
      <c r="B16" s="419"/>
      <c r="C16" s="420"/>
      <c r="D16" s="421"/>
    </row>
    <row r="17" s="233" customFormat="1" x14ac:dyDescent="0.25"/>
    <row r="18" s="233" customFormat="1" x14ac:dyDescent="0.25"/>
    <row r="19" s="233" customFormat="1" x14ac:dyDescent="0.25"/>
    <row r="20" s="233" customFormat="1" x14ac:dyDescent="0.25"/>
    <row r="21" s="233" customFormat="1" x14ac:dyDescent="0.25"/>
    <row r="22" s="233" customFormat="1" x14ac:dyDescent="0.25"/>
    <row r="23" s="233" customFormat="1" x14ac:dyDescent="0.25"/>
    <row r="24" s="233" customFormat="1" x14ac:dyDescent="0.25"/>
  </sheetData>
  <mergeCells count="5">
    <mergeCell ref="A10:A11"/>
    <mergeCell ref="C10:C11"/>
    <mergeCell ref="D10:D11"/>
    <mergeCell ref="A12:A13"/>
    <mergeCell ref="D12:D13"/>
  </mergeCells>
  <pageMargins left="0.7" right="0.7" top="0.75" bottom="0.75" header="0.3" footer="0.3"/>
  <pageSetup paperSize="9" scale="9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3"/>
  <sheetViews>
    <sheetView topLeftCell="A10" workbookViewId="0">
      <selection activeCell="D33" sqref="D23:D33"/>
    </sheetView>
  </sheetViews>
  <sheetFormatPr defaultRowHeight="15" x14ac:dyDescent="0.25"/>
  <cols>
    <col min="2" max="2" width="13.28515625" style="4" customWidth="1"/>
    <col min="3" max="4" width="22.5703125" style="4" customWidth="1"/>
    <col min="8" max="9" width="9.140625" customWidth="1"/>
  </cols>
  <sheetData>
    <row r="1" spans="2:4" x14ac:dyDescent="0.25">
      <c r="B1" s="99"/>
      <c r="C1" s="99"/>
      <c r="D1" s="99"/>
    </row>
    <row r="2" spans="2:4" x14ac:dyDescent="0.25">
      <c r="B2" s="255"/>
      <c r="C2" s="255"/>
      <c r="D2" s="255"/>
    </row>
    <row r="3" spans="2:4" x14ac:dyDescent="0.25">
      <c r="B3" s="99"/>
      <c r="C3" s="99"/>
      <c r="D3" s="99"/>
    </row>
    <row r="4" spans="2:4" ht="45" x14ac:dyDescent="0.25">
      <c r="B4" s="325" t="s">
        <v>140</v>
      </c>
      <c r="C4" s="326" t="s">
        <v>173</v>
      </c>
      <c r="D4" s="396" t="s">
        <v>241</v>
      </c>
    </row>
    <row r="5" spans="2:4" x14ac:dyDescent="0.25">
      <c r="B5" s="147" t="s">
        <v>59</v>
      </c>
      <c r="C5" s="148">
        <v>191512</v>
      </c>
      <c r="D5" s="397">
        <v>0</v>
      </c>
    </row>
    <row r="6" spans="2:4" x14ac:dyDescent="0.25">
      <c r="B6" s="149" t="s">
        <v>23</v>
      </c>
      <c r="C6" s="150">
        <v>262500</v>
      </c>
      <c r="D6" s="398">
        <v>0</v>
      </c>
    </row>
    <row r="7" spans="2:4" x14ac:dyDescent="0.25">
      <c r="B7" s="152" t="s">
        <v>18</v>
      </c>
      <c r="C7" s="150">
        <v>103250</v>
      </c>
      <c r="D7" s="398">
        <v>0</v>
      </c>
    </row>
    <row r="8" spans="2:4" x14ac:dyDescent="0.25">
      <c r="B8" s="152" t="s">
        <v>190</v>
      </c>
      <c r="C8" s="150">
        <v>35800</v>
      </c>
      <c r="D8" s="398">
        <v>0</v>
      </c>
    </row>
    <row r="9" spans="2:4" x14ac:dyDescent="0.25">
      <c r="B9" s="152" t="s">
        <v>58</v>
      </c>
      <c r="C9" s="150">
        <v>245000</v>
      </c>
      <c r="D9" s="398">
        <v>0</v>
      </c>
    </row>
    <row r="10" spans="2:4" x14ac:dyDescent="0.25">
      <c r="B10" s="366" t="s">
        <v>183</v>
      </c>
      <c r="C10" s="150">
        <v>295000</v>
      </c>
      <c r="D10" s="398">
        <v>0</v>
      </c>
    </row>
    <row r="11" spans="2:4" x14ac:dyDescent="0.25">
      <c r="B11" s="252" t="s">
        <v>148</v>
      </c>
      <c r="C11" s="150">
        <v>40000</v>
      </c>
      <c r="D11" s="398">
        <v>0</v>
      </c>
    </row>
    <row r="12" spans="2:4" x14ac:dyDescent="0.25">
      <c r="B12" s="252" t="s">
        <v>191</v>
      </c>
      <c r="C12" s="150">
        <v>21000</v>
      </c>
      <c r="D12" s="398">
        <v>0</v>
      </c>
    </row>
    <row r="13" spans="2:4" x14ac:dyDescent="0.25">
      <c r="B13" s="252" t="s">
        <v>197</v>
      </c>
      <c r="C13" s="150">
        <v>70000</v>
      </c>
      <c r="D13" s="398">
        <v>0</v>
      </c>
    </row>
    <row r="14" spans="2:4" x14ac:dyDescent="0.25">
      <c r="B14" s="156" t="s">
        <v>49</v>
      </c>
      <c r="C14" s="150">
        <v>425800</v>
      </c>
      <c r="D14" s="398">
        <v>0</v>
      </c>
    </row>
    <row r="15" spans="2:4" x14ac:dyDescent="0.25">
      <c r="B15" s="156" t="s">
        <v>21</v>
      </c>
      <c r="C15" s="158">
        <v>185500</v>
      </c>
      <c r="D15" s="400">
        <v>0</v>
      </c>
    </row>
    <row r="16" spans="2:4" x14ac:dyDescent="0.25">
      <c r="B16" s="156" t="s">
        <v>99</v>
      </c>
      <c r="C16" s="158">
        <v>55200</v>
      </c>
      <c r="D16" s="400">
        <v>0</v>
      </c>
    </row>
    <row r="17" spans="2:6" x14ac:dyDescent="0.25">
      <c r="B17" s="155" t="s">
        <v>112</v>
      </c>
      <c r="C17" s="159">
        <v>85000</v>
      </c>
      <c r="D17" s="401">
        <v>0</v>
      </c>
    </row>
    <row r="18" spans="2:6" x14ac:dyDescent="0.25">
      <c r="B18" s="156" t="s">
        <v>95</v>
      </c>
      <c r="C18" s="158">
        <v>107000</v>
      </c>
      <c r="D18" s="400">
        <v>0</v>
      </c>
    </row>
    <row r="19" spans="2:6" x14ac:dyDescent="0.25">
      <c r="B19" s="155" t="s">
        <v>121</v>
      </c>
      <c r="C19" s="159">
        <v>145000</v>
      </c>
      <c r="D19" s="401">
        <v>0</v>
      </c>
    </row>
    <row r="20" spans="2:6" x14ac:dyDescent="0.25">
      <c r="B20" s="160" t="s">
        <v>143</v>
      </c>
      <c r="C20" s="158">
        <v>50000</v>
      </c>
      <c r="D20" s="400">
        <v>0</v>
      </c>
    </row>
    <row r="21" spans="2:6" x14ac:dyDescent="0.25">
      <c r="B21" s="161" t="s">
        <v>188</v>
      </c>
      <c r="C21" s="159">
        <v>27900</v>
      </c>
      <c r="D21" s="401">
        <v>0</v>
      </c>
    </row>
    <row r="22" spans="2:6" x14ac:dyDescent="0.25">
      <c r="B22" s="160" t="s">
        <v>54</v>
      </c>
      <c r="C22" s="158">
        <v>165000</v>
      </c>
      <c r="D22" s="400">
        <v>0</v>
      </c>
      <c r="E22" s="412">
        <f>SUM(C5:C22)</f>
        <v>2510462</v>
      </c>
      <c r="F22" t="s">
        <v>265</v>
      </c>
    </row>
    <row r="23" spans="2:6" x14ac:dyDescent="0.25">
      <c r="B23" s="152" t="s">
        <v>217</v>
      </c>
      <c r="C23" s="150">
        <v>10000</v>
      </c>
      <c r="D23" s="398">
        <v>1</v>
      </c>
    </row>
    <row r="24" spans="2:6" x14ac:dyDescent="0.25">
      <c r="B24" s="152" t="s">
        <v>142</v>
      </c>
      <c r="C24" s="150">
        <v>50000</v>
      </c>
      <c r="D24" s="398">
        <v>1</v>
      </c>
    </row>
    <row r="25" spans="2:6" x14ac:dyDescent="0.25">
      <c r="B25" s="152" t="s">
        <v>61</v>
      </c>
      <c r="C25" s="150">
        <v>90000</v>
      </c>
      <c r="D25" s="398">
        <v>1</v>
      </c>
    </row>
    <row r="26" spans="2:6" x14ac:dyDescent="0.25">
      <c r="B26" s="153" t="s">
        <v>106</v>
      </c>
      <c r="C26" s="154">
        <v>105000</v>
      </c>
      <c r="D26" s="399">
        <v>1</v>
      </c>
    </row>
    <row r="27" spans="2:6" x14ac:dyDescent="0.25">
      <c r="B27" s="155" t="s">
        <v>109</v>
      </c>
      <c r="C27" s="154">
        <v>521729</v>
      </c>
      <c r="D27" s="399">
        <v>1</v>
      </c>
    </row>
    <row r="28" spans="2:6" x14ac:dyDescent="0.25">
      <c r="B28" s="155" t="s">
        <v>115</v>
      </c>
      <c r="C28" s="159">
        <v>70000</v>
      </c>
      <c r="D28" s="401">
        <v>1</v>
      </c>
    </row>
    <row r="29" spans="2:6" x14ac:dyDescent="0.25">
      <c r="B29" s="155" t="s">
        <v>118</v>
      </c>
      <c r="C29" s="159">
        <v>100000</v>
      </c>
      <c r="D29" s="401">
        <v>1</v>
      </c>
    </row>
    <row r="30" spans="2:6" x14ac:dyDescent="0.25">
      <c r="B30" s="156" t="s">
        <v>136</v>
      </c>
      <c r="C30" s="158">
        <v>131000</v>
      </c>
      <c r="D30" s="400">
        <v>1</v>
      </c>
    </row>
    <row r="31" spans="2:6" ht="45" x14ac:dyDescent="0.25">
      <c r="B31" s="160" t="s">
        <v>137</v>
      </c>
      <c r="C31" s="158">
        <v>100000</v>
      </c>
      <c r="D31" s="400">
        <v>1</v>
      </c>
    </row>
    <row r="32" spans="2:6" x14ac:dyDescent="0.25">
      <c r="B32" s="161" t="s">
        <v>125</v>
      </c>
      <c r="C32" s="159">
        <v>13900</v>
      </c>
      <c r="D32" s="401">
        <v>1</v>
      </c>
    </row>
    <row r="33" spans="2:6" x14ac:dyDescent="0.25">
      <c r="B33" s="155" t="s">
        <v>138</v>
      </c>
      <c r="C33" s="159">
        <v>116000</v>
      </c>
      <c r="D33" s="401">
        <v>1</v>
      </c>
      <c r="E33" s="412">
        <f>SUM(C23:C33)</f>
        <v>1307629</v>
      </c>
      <c r="F33" t="s">
        <v>266</v>
      </c>
    </row>
    <row r="34" spans="2:6" x14ac:dyDescent="0.25">
      <c r="B34" s="253" t="s">
        <v>139</v>
      </c>
      <c r="C34" s="254">
        <f>SUM(C5:C33)</f>
        <v>3818091</v>
      </c>
      <c r="D34" s="254"/>
    </row>
    <row r="36" spans="2:6" x14ac:dyDescent="0.25">
      <c r="B36" s="166" t="s">
        <v>160</v>
      </c>
      <c r="C36" s="99"/>
      <c r="D36" s="99"/>
    </row>
    <row r="37" spans="2:6" x14ac:dyDescent="0.25">
      <c r="C37" s="99"/>
      <c r="D37" s="99"/>
    </row>
    <row r="38" spans="2:6" ht="45" x14ac:dyDescent="0.25">
      <c r="B38" s="317" t="s">
        <v>174</v>
      </c>
      <c r="C38" s="318">
        <f>SUM(C34/30)</f>
        <v>127269.7</v>
      </c>
      <c r="D38" s="402"/>
    </row>
    <row r="39" spans="2:6" x14ac:dyDescent="0.25">
      <c r="B39" s="319" t="s">
        <v>159</v>
      </c>
      <c r="C39" s="320">
        <f>MAX(C5:C33)</f>
        <v>521729</v>
      </c>
      <c r="D39" s="403"/>
    </row>
    <row r="40" spans="2:6" x14ac:dyDescent="0.25">
      <c r="B40" s="321" t="s">
        <v>228</v>
      </c>
      <c r="C40" s="322">
        <f>MIN(C5:C33)</f>
        <v>10000</v>
      </c>
      <c r="D40" s="403"/>
    </row>
    <row r="41" spans="2:6" x14ac:dyDescent="0.25">
      <c r="B41" s="167"/>
      <c r="C41" s="99"/>
      <c r="D41" s="99"/>
    </row>
    <row r="42" spans="2:6" ht="30" x14ac:dyDescent="0.25">
      <c r="B42" s="323" t="s">
        <v>175</v>
      </c>
      <c r="C42" s="324">
        <f>SUM(C34)/29</f>
        <v>131658.31034482759</v>
      </c>
      <c r="D42" s="402"/>
    </row>
    <row r="43" spans="2:6" x14ac:dyDescent="0.25">
      <c r="B43" s="162"/>
      <c r="C43" s="99"/>
      <c r="D43" s="99"/>
    </row>
    <row r="44" spans="2:6" x14ac:dyDescent="0.25">
      <c r="B44" s="168"/>
      <c r="C44" s="99"/>
      <c r="D44" s="99"/>
    </row>
    <row r="45" spans="2:6" x14ac:dyDescent="0.25">
      <c r="B45" s="168"/>
      <c r="C45" s="99"/>
      <c r="D45" s="99"/>
    </row>
    <row r="46" spans="2:6" x14ac:dyDescent="0.25">
      <c r="B46" s="168"/>
      <c r="C46" s="99"/>
      <c r="D46" s="99"/>
    </row>
    <row r="47" spans="2:6" x14ac:dyDescent="0.25">
      <c r="B47" s="162"/>
      <c r="C47" s="99"/>
      <c r="D47" s="99"/>
    </row>
    <row r="48" spans="2:6" x14ac:dyDescent="0.25">
      <c r="B48" s="162"/>
      <c r="C48" s="99"/>
      <c r="D48" s="99"/>
    </row>
    <row r="49" spans="2:4" x14ac:dyDescent="0.25">
      <c r="B49" s="162"/>
      <c r="C49" s="99"/>
      <c r="D49" s="99"/>
    </row>
    <row r="50" spans="2:4" x14ac:dyDescent="0.25">
      <c r="B50" s="99"/>
      <c r="C50" s="99"/>
      <c r="D50" s="99"/>
    </row>
    <row r="51" spans="2:4" x14ac:dyDescent="0.25">
      <c r="B51" s="99"/>
      <c r="C51" s="99"/>
      <c r="D51" s="99"/>
    </row>
    <row r="52" spans="2:4" x14ac:dyDescent="0.25">
      <c r="B52" s="99"/>
      <c r="C52" s="99"/>
      <c r="D52" s="99"/>
    </row>
    <row r="53" spans="2:4" x14ac:dyDescent="0.25">
      <c r="B53" s="99"/>
      <c r="C53" s="99"/>
      <c r="D53" s="99"/>
    </row>
  </sheetData>
  <sortState ref="B6:D33">
    <sortCondition ref="D6:D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Jan 2012 - Nov. 2013</vt:lpstr>
      <vt:lpstr>March 2012 - Nov. 2013</vt:lpstr>
      <vt:lpstr>Pre-process Jan-March 2012 </vt:lpstr>
      <vt:lpstr>Figure, amount per country</vt:lpstr>
      <vt:lpstr>Region, Total</vt:lpstr>
      <vt:lpstr>Countries per Outcome</vt:lpstr>
      <vt:lpstr>Sheet1</vt:lpstr>
      <vt:lpstr>'Jan 2012 - Nov. 2013'!Print_Area</vt:lpstr>
      <vt:lpstr>'March 2012 - Nov. 2013'!Print_Area</vt:lpstr>
      <vt:lpstr>'Pre-process Jan-March 2012 '!Print_Area</vt:lpstr>
    </vt:vector>
  </TitlesOfParts>
  <Company>UNDP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juvenal</dc:creator>
  <cp:lastModifiedBy>Helena ERIKSSON</cp:lastModifiedBy>
  <cp:lastPrinted>2013-12-04T14:24:27Z</cp:lastPrinted>
  <dcterms:created xsi:type="dcterms:W3CDTF">2012-01-24T12:20:51Z</dcterms:created>
  <dcterms:modified xsi:type="dcterms:W3CDTF">2013-12-05T14:58:53Z</dcterms:modified>
</cp:coreProperties>
</file>