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28800" windowHeight="1302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32" i="1" l="1"/>
  <c r="V185" i="1"/>
  <c r="V133" i="1"/>
  <c r="V138" i="1" s="1"/>
  <c r="V98" i="1" l="1"/>
  <c r="W35" i="1"/>
  <c r="R194" i="1" l="1"/>
  <c r="N15" i="1" l="1"/>
  <c r="O24" i="1"/>
  <c r="N23" i="1"/>
  <c r="T194" i="1" l="1"/>
  <c r="U51" i="1"/>
  <c r="T51" i="1"/>
  <c r="T211" i="1"/>
  <c r="U211" i="1"/>
  <c r="U224" i="1" l="1"/>
  <c r="V23" i="1"/>
  <c r="S23" i="1"/>
  <c r="M211" i="1"/>
  <c r="M98" i="1"/>
  <c r="V90" i="1"/>
  <c r="S90" i="1"/>
  <c r="M90" i="1"/>
  <c r="M223" i="1"/>
  <c r="M81" i="1"/>
  <c r="M23" i="1"/>
  <c r="M15" i="1"/>
  <c r="R15" i="1" l="1"/>
  <c r="V211" i="1" l="1"/>
  <c r="V156" i="1"/>
  <c r="V173" i="1"/>
  <c r="V164" i="1"/>
  <c r="V146" i="1"/>
  <c r="V126" i="1"/>
  <c r="V118" i="1"/>
  <c r="V106" i="1"/>
  <c r="V35" i="1"/>
  <c r="V15" i="1"/>
  <c r="V224" i="1" l="1"/>
  <c r="R81" i="1"/>
  <c r="N81" i="1"/>
  <c r="W211" i="1" l="1"/>
  <c r="X211" i="1"/>
  <c r="X118" i="1"/>
  <c r="X98" i="1"/>
  <c r="W98" i="1"/>
  <c r="X35" i="1"/>
  <c r="X15" i="1"/>
  <c r="W15" i="1"/>
  <c r="P103" i="1" l="1"/>
  <c r="N211" i="1"/>
  <c r="R35" i="1"/>
  <c r="N194" i="1"/>
  <c r="N90" i="1"/>
  <c r="N35" i="1"/>
  <c r="X173" i="1"/>
  <c r="W173" i="1"/>
  <c r="X164" i="1"/>
  <c r="W164" i="1"/>
  <c r="X156" i="1"/>
  <c r="W156" i="1"/>
  <c r="X146" i="1"/>
  <c r="W146" i="1"/>
  <c r="X138" i="1"/>
  <c r="W138" i="1"/>
  <c r="X126" i="1"/>
  <c r="W126" i="1"/>
  <c r="W118" i="1"/>
  <c r="W106" i="1"/>
  <c r="T35" i="1"/>
  <c r="T224" i="1" s="1"/>
  <c r="P210" i="1"/>
  <c r="Q210" i="1" s="1"/>
  <c r="P209" i="1"/>
  <c r="Q209" i="1" s="1"/>
  <c r="P206" i="1"/>
  <c r="Q206" i="1" s="1"/>
  <c r="P203" i="1"/>
  <c r="Q203" i="1" s="1"/>
  <c r="P201" i="1"/>
  <c r="Q201" i="1" s="1"/>
  <c r="P199" i="1"/>
  <c r="Q199" i="1" s="1"/>
  <c r="P198" i="1"/>
  <c r="Q198" i="1" s="1"/>
  <c r="P197" i="1"/>
  <c r="Q197" i="1" s="1"/>
  <c r="P196" i="1"/>
  <c r="Q196" i="1" s="1"/>
  <c r="P195" i="1"/>
  <c r="P202" i="1" s="1"/>
  <c r="P185" i="1"/>
  <c r="Q185" i="1" s="1"/>
  <c r="P184" i="1"/>
  <c r="Q184" i="1" s="1"/>
  <c r="P183" i="1"/>
  <c r="Q183" i="1" s="1"/>
  <c r="P182" i="1"/>
  <c r="Q182" i="1" s="1"/>
  <c r="P181" i="1"/>
  <c r="Q181" i="1" s="1"/>
  <c r="P180" i="1"/>
  <c r="Q180" i="1" s="1"/>
  <c r="P179" i="1"/>
  <c r="Q179" i="1" s="1"/>
  <c r="P178" i="1"/>
  <c r="Q178" i="1" s="1"/>
  <c r="P173" i="1"/>
  <c r="Q173" i="1" s="1"/>
  <c r="P172" i="1"/>
  <c r="Q172" i="1" s="1"/>
  <c r="P171" i="1"/>
  <c r="Q171" i="1" s="1"/>
  <c r="P170" i="1"/>
  <c r="Q170" i="1" s="1"/>
  <c r="P169" i="1"/>
  <c r="Q169" i="1" s="1"/>
  <c r="P168" i="1"/>
  <c r="Q168" i="1" s="1"/>
  <c r="P167" i="1"/>
  <c r="Q167" i="1" s="1"/>
  <c r="P166" i="1"/>
  <c r="Q166" i="1" s="1"/>
  <c r="P165" i="1"/>
  <c r="Q165" i="1" s="1"/>
  <c r="P164" i="1"/>
  <c r="Q164" i="1" s="1"/>
  <c r="P163" i="1"/>
  <c r="Q163" i="1" s="1"/>
  <c r="P162" i="1"/>
  <c r="Q162" i="1" s="1"/>
  <c r="P161" i="1"/>
  <c r="Q161" i="1" s="1"/>
  <c r="P160" i="1"/>
  <c r="Q160" i="1" s="1"/>
  <c r="P159" i="1"/>
  <c r="Q159" i="1" s="1"/>
  <c r="P158" i="1"/>
  <c r="Q158" i="1" s="1"/>
  <c r="P157" i="1"/>
  <c r="Q157" i="1" s="1"/>
  <c r="P156" i="1"/>
  <c r="Q156" i="1" s="1"/>
  <c r="P155" i="1"/>
  <c r="Q155" i="1" s="1"/>
  <c r="P154" i="1"/>
  <c r="Q154" i="1" s="1"/>
  <c r="P153" i="1"/>
  <c r="Q153" i="1" s="1"/>
  <c r="P152" i="1"/>
  <c r="Q152" i="1" s="1"/>
  <c r="P151" i="1"/>
  <c r="Q151" i="1" s="1"/>
  <c r="P150" i="1"/>
  <c r="Q150" i="1" s="1"/>
  <c r="P149" i="1"/>
  <c r="Q149" i="1" s="1"/>
  <c r="P148" i="1"/>
  <c r="Q148" i="1" s="1"/>
  <c r="P147" i="1"/>
  <c r="Q147" i="1" s="1"/>
  <c r="P146" i="1"/>
  <c r="Q146" i="1" s="1"/>
  <c r="P145" i="1"/>
  <c r="Q145" i="1" s="1"/>
  <c r="P144" i="1"/>
  <c r="Q144" i="1" s="1"/>
  <c r="P143" i="1"/>
  <c r="Q143" i="1" s="1"/>
  <c r="P142" i="1"/>
  <c r="Q142" i="1" s="1"/>
  <c r="P141" i="1"/>
  <c r="Q141" i="1" s="1"/>
  <c r="P140" i="1"/>
  <c r="Q140" i="1" s="1"/>
  <c r="P139" i="1"/>
  <c r="Q139" i="1" s="1"/>
  <c r="P137" i="1"/>
  <c r="Q137" i="1" s="1"/>
  <c r="P136" i="1"/>
  <c r="Q136" i="1" s="1"/>
  <c r="P135" i="1"/>
  <c r="Q135" i="1" s="1"/>
  <c r="P133" i="1"/>
  <c r="Q133" i="1" s="1"/>
  <c r="P134" i="1"/>
  <c r="Q134" i="1" s="1"/>
  <c r="P132" i="1"/>
  <c r="Q132" i="1" s="1"/>
  <c r="P131" i="1"/>
  <c r="Q131" i="1" s="1"/>
  <c r="P125" i="1"/>
  <c r="Q125" i="1" s="1"/>
  <c r="P124" i="1"/>
  <c r="Q124" i="1" s="1"/>
  <c r="P123" i="1"/>
  <c r="Q123" i="1" s="1"/>
  <c r="P122" i="1"/>
  <c r="Q122" i="1" s="1"/>
  <c r="P121" i="1"/>
  <c r="Q121" i="1" s="1"/>
  <c r="P120" i="1"/>
  <c r="Q120" i="1" s="1"/>
  <c r="Q52" i="1"/>
  <c r="Q55" i="1"/>
  <c r="Q57" i="1"/>
  <c r="Q58" i="1"/>
  <c r="Q59" i="1"/>
  <c r="Q61" i="1"/>
  <c r="Q62" i="1"/>
  <c r="Q63" i="1"/>
  <c r="P60" i="1"/>
  <c r="P68" i="1" s="1"/>
  <c r="O60" i="1"/>
  <c r="O68" i="1" s="1"/>
  <c r="P119" i="1"/>
  <c r="Q119" i="1" s="1"/>
  <c r="P111" i="1"/>
  <c r="Q111" i="1" s="1"/>
  <c r="Q118" i="1" s="1"/>
  <c r="Q127" i="1" s="1"/>
  <c r="Q208" i="1"/>
  <c r="P205" i="1"/>
  <c r="Q205" i="1" s="1"/>
  <c r="Q204" i="1"/>
  <c r="O202" i="1"/>
  <c r="O211" i="1" s="1"/>
  <c r="Q200" i="1"/>
  <c r="P115" i="1"/>
  <c r="Q115" i="1" s="1"/>
  <c r="P113" i="1"/>
  <c r="Q113" i="1" s="1"/>
  <c r="P99" i="1"/>
  <c r="P106" i="1" s="1"/>
  <c r="P104" i="1"/>
  <c r="Q104" i="1" s="1"/>
  <c r="P101" i="1"/>
  <c r="P100" i="1"/>
  <c r="P98" i="1"/>
  <c r="P107" i="1" s="1"/>
  <c r="O98" i="1"/>
  <c r="O107" i="1" s="1"/>
  <c r="Q98" i="1"/>
  <c r="Q107" i="1" s="1"/>
  <c r="P51" i="1"/>
  <c r="O51" i="1"/>
  <c r="P24" i="1"/>
  <c r="Q24" i="1"/>
  <c r="Q51" i="1"/>
  <c r="Q195" i="1"/>
  <c r="Q202" i="1" s="1"/>
  <c r="R90" i="1"/>
  <c r="R23" i="1"/>
  <c r="W224" i="1" l="1"/>
  <c r="X224" i="1"/>
  <c r="W226" i="1" s="1"/>
  <c r="P174" i="1"/>
  <c r="O69" i="1"/>
  <c r="P118" i="1"/>
  <c r="P127" i="1" s="1"/>
  <c r="Q174" i="1"/>
  <c r="Q211" i="1"/>
  <c r="P69" i="1"/>
  <c r="Q60" i="1"/>
  <c r="Q68" i="1" s="1"/>
  <c r="Q69" i="1" s="1"/>
  <c r="N223" i="1"/>
  <c r="N224" i="1" s="1"/>
  <c r="R223" i="1"/>
  <c r="R224" i="1" s="1"/>
  <c r="P211" i="1"/>
  <c r="Q99" i="1"/>
  <c r="Q106" i="1" s="1"/>
  <c r="N225" i="1" l="1"/>
  <c r="N226" i="1" s="1"/>
</calcChain>
</file>

<file path=xl/sharedStrings.xml><?xml version="1.0" encoding="utf-8"?>
<sst xmlns="http://schemas.openxmlformats.org/spreadsheetml/2006/main" count="801" uniqueCount="223">
  <si>
    <t>Productos Esperados</t>
  </si>
  <si>
    <t>Actividades Indicativas</t>
  </si>
  <si>
    <t xml:space="preserve">Descripción de actividades </t>
  </si>
  <si>
    <t>Metas 2016</t>
  </si>
  <si>
    <t>Metas 2017</t>
  </si>
  <si>
    <t>Cronograma 2016</t>
  </si>
  <si>
    <t>Cronograma 2017</t>
  </si>
  <si>
    <t>Presupuesto PNUD (USD)</t>
  </si>
  <si>
    <t>T3</t>
  </si>
  <si>
    <t>T4</t>
  </si>
  <si>
    <t>T1</t>
  </si>
  <si>
    <t>T2</t>
  </si>
  <si>
    <t>Detalle</t>
  </si>
  <si>
    <t>Año 2</t>
  </si>
  <si>
    <t>Año 3</t>
  </si>
  <si>
    <t>Total</t>
  </si>
  <si>
    <t>x</t>
  </si>
  <si>
    <t>X</t>
  </si>
  <si>
    <t>TOTAL</t>
  </si>
  <si>
    <t>Efecto 1 sub-total</t>
  </si>
  <si>
    <t>Servicios contractuales</t>
  </si>
  <si>
    <t>Viajes</t>
  </si>
  <si>
    <t>servicios contractuales</t>
  </si>
  <si>
    <t>viajes</t>
  </si>
  <si>
    <t>Personal local</t>
  </si>
  <si>
    <t>Efecto 2 sub-total</t>
  </si>
  <si>
    <t>Efecto 3 sub-total</t>
  </si>
  <si>
    <t xml:space="preserve">FAO                       </t>
  </si>
  <si>
    <t xml:space="preserve">se movio 10 mil al rubro de arriba </t>
  </si>
  <si>
    <t>Efecto 4 sub-total</t>
  </si>
  <si>
    <t>Efecto 5 sub-total</t>
  </si>
  <si>
    <t>Sub-total efecto 6</t>
  </si>
  <si>
    <t>Implementar acciones para alcanzar que la UOP tenga todo su personal operativo e instalado y coordinando efectivamente con las instituciones pertinentes, de manera que logre un funcionamiento efectivo del PN ONU-REDD.</t>
  </si>
  <si>
    <t>TOTAL Disponible</t>
  </si>
  <si>
    <t>Costos de personal</t>
  </si>
  <si>
    <t>Suministros, materiales</t>
  </si>
  <si>
    <t>Equipos, vehículos y muebles incluida su depreciación</t>
  </si>
  <si>
    <t>Traspasos y subenciones a contrapartes</t>
  </si>
  <si>
    <t>Operación general y otros costos directos</t>
  </si>
  <si>
    <t xml:space="preserve">Nomenclatura NNUU </t>
  </si>
  <si>
    <t xml:space="preserve">Traspasos y subvenciones a contrapartes  </t>
  </si>
  <si>
    <t xml:space="preserve">Traspasos y subvenciones a contrapartes </t>
  </si>
  <si>
    <t>Presupuesto FAO</t>
  </si>
  <si>
    <t>Presupuesto PNUMA</t>
  </si>
  <si>
    <t>Costo de personal</t>
  </si>
  <si>
    <t>COSTOS INDIRECTOS POR AGENCIA</t>
  </si>
  <si>
    <t>Traspasos y subvenciones a contrapartes</t>
  </si>
  <si>
    <t>costos de personal</t>
  </si>
  <si>
    <t xml:space="preserve">Equipos, vehiculos y muebles incluida su depredacion  </t>
  </si>
  <si>
    <t>suministros, materiales</t>
  </si>
  <si>
    <t>operación general y otros costos directos</t>
  </si>
  <si>
    <t xml:space="preserve">Equipos, vehículos y muebles incluida su depredación </t>
  </si>
  <si>
    <t xml:space="preserve">traspasos y subvenciones a contrapartes </t>
  </si>
  <si>
    <t>Operación general y otros gastos directos</t>
  </si>
  <si>
    <t>serevicios contractuales</t>
  </si>
  <si>
    <t>operación general y otros gastos directos</t>
  </si>
  <si>
    <t>traspasos y subvenciones a contrapartes</t>
  </si>
  <si>
    <t xml:space="preserve"> Al menos un espacio de participacion de diferentes actores relevantes para el desarrollo de la ENREDD creado con roles y funciones definidos.</t>
  </si>
  <si>
    <t>Pesupuesto PNUMA (USD)</t>
  </si>
  <si>
    <t>Presupuesto FAO (USD)</t>
  </si>
  <si>
    <t xml:space="preserve">Viajes </t>
  </si>
  <si>
    <t>Subtotal</t>
  </si>
  <si>
    <t>TOTAL DISPONIBLE</t>
  </si>
  <si>
    <t>*POA sujeto a revisión final del presupuesto.</t>
  </si>
  <si>
    <t>Efecto 3: El país cuenta con la ENREDD elaborada de forma participativa y en base a insumos técnicos específicos para áreas prioritarias.</t>
  </si>
  <si>
    <t>Producto 3.1: Actores relevantes cuentan con opciones estratégicas para la implementación de REDD+, integradas en la ENREDD.</t>
  </si>
  <si>
    <t>Roles y funciones del Ministerio de Agroindustria definidos en el contexto de la implementación de la ENREDD.</t>
  </si>
  <si>
    <t xml:space="preserve">Análisis técnico de las causas de la deforestación y la degradación. </t>
  </si>
  <si>
    <t>Producto 2.3: Actores relevantes cuentan con una herramienta para realizar escenarios futuros de deforestación.</t>
  </si>
  <si>
    <t xml:space="preserve">Modelo de cambio de uso de suelo operativo y disponible. </t>
  </si>
  <si>
    <t>Contratación consultor / Preparación equipo de apoyo.</t>
  </si>
  <si>
    <t xml:space="preserve">Reuniones técnicas y talleres técnicos facilitado por el especialista. </t>
  </si>
  <si>
    <t xml:space="preserve">Proceso de retroalimentación con expertos de la CMNUCC. </t>
  </si>
  <si>
    <t xml:space="preserve">Al menos dos retroalimentaciones con expertos de la CMNUCC. </t>
  </si>
  <si>
    <t xml:space="preserve">Apoyo a la consolidación del SNMB. </t>
  </si>
  <si>
    <t xml:space="preserve">Capacitación técnica para el uso, administración y desarrollo de la plataforma. 
</t>
  </si>
  <si>
    <t>Apoyo a la creación de un espacio de colaboración entre el SNMB, Comunicaciones Nacionales y el BUR con cálculo de las emisiones GEI en el sector AFOLU.</t>
  </si>
  <si>
    <t xml:space="preserve">Efecto 6: El país cuenta con insumos para desarrollar un  Sistema de Información sobre Salvaguardas (SIS). </t>
  </si>
  <si>
    <t>Talleres en el marco del Grupo de Trabajo de la ENREDD.</t>
  </si>
  <si>
    <t>Desarrollo de una propuesta para SIS con enlaces al SNMB.</t>
  </si>
  <si>
    <t>Efecto 1: El país cuenta con uno o más espacios para facilitar la participación de los actores relevantes durante la preparación de la ENREDD.</t>
  </si>
  <si>
    <t>Producto 1.1: Espacio/s de participación de diferentes actores relevantes para el desarrollo de la ENREDD creados.</t>
  </si>
  <si>
    <t>Producto 1.2: Mecanismo  de consulta sobre REDD+ para Pueblos Originarios y otras comunidades que dependen del bosque definido.</t>
  </si>
  <si>
    <t xml:space="preserve">Efecto 2: El país cuenta con insumos técnicos básicos necesarios para el desarrollo de la ENREDD,  adicionales a los proporcionados por el SNMB, NREF/NRF y SIS.  </t>
  </si>
  <si>
    <t>Costos de la Unidad Operativa del Proyecto (UOP)</t>
  </si>
  <si>
    <t>La UOP tiene todo su personal operativo e instalado y coordina efectivamente con las instituciones pertinentes logrando un funcionamiento efectivo del Programa Nacional ONU-REDD.</t>
  </si>
  <si>
    <r>
      <t>Reuniones</t>
    </r>
    <r>
      <rPr>
        <sz val="10"/>
        <color rgb="FF0000CC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Grupos de Trabajo temáticos.</t>
    </r>
  </si>
  <si>
    <t xml:space="preserve">Desarrollo de material de comunicación. </t>
  </si>
  <si>
    <t xml:space="preserve">Apoyar el establecimiento de el/los espacios de participación de los actores relevantes. </t>
  </si>
  <si>
    <t>Programa ONU-REDD: Plan de Trabajo 2017-2018*</t>
  </si>
  <si>
    <t>Cronograma 2018</t>
  </si>
  <si>
    <t>Metas 2018</t>
  </si>
  <si>
    <t xml:space="preserve">Plan de Participación implementado. </t>
  </si>
  <si>
    <t>Desarrollar una Guía para expertos sobre estándares mínimos para la consulta con Pueblos Originarios en el marco de la Estrategia Nacional .</t>
  </si>
  <si>
    <t>Diseño de la propuesta de una Guía para expertos sobre estándares mínimos para la consulta con Pueblos Originario.</t>
  </si>
  <si>
    <t>Encuentros de diálogo multisectorial en las distintas regiones forestales</t>
  </si>
  <si>
    <t xml:space="preserve">Contratación de equipo de facilitación para el desarrollo de los encuentros regionales </t>
  </si>
  <si>
    <t xml:space="preserve">Ajuste y actualización de la plataforma de diseminación web del SNMB </t>
  </si>
  <si>
    <t>Contratación de un (1) consultor para  el desarrollo web de nuevas herramientas para la optimización del portal</t>
  </si>
  <si>
    <t>Elaboración de un Manual de procedimientos para la administración de la plataforma que permita su actualización continua</t>
  </si>
  <si>
    <t>Contratación de un (1) consultor para  adecuar las coberturas para incluir información sobre acciones de implementación de la ENREDD</t>
  </si>
  <si>
    <t xml:space="preserve">Producto 3.4: Actores relevantes cuentan con una plataforma de diseminación web del SNMB ajustada para incorporar resultados de implementación de la ENREDD </t>
  </si>
  <si>
    <t xml:space="preserve">Difusión de la plataforma de diseminación web </t>
  </si>
  <si>
    <t>Difusión de la misma a través de los canales de comunicación del Programa y del MAyDS</t>
  </si>
  <si>
    <t xml:space="preserve">Efecto 4: El país cuenta con  el protocolo para la construcción del nivel de referencia de Argentina para presentar ante la CMNUCC y tiene la capacidad para construirlo y actualizarlo </t>
  </si>
  <si>
    <t>Apoyo técnico a la construcción del nivel de referencia de Argentina</t>
  </si>
  <si>
    <t>Efecto 5: El Sistema Nacional de Monitoreo de Bosques se ha fortalecido y se implementa, teniendo en cuenta las orientaciones metodológicas para REDD+ de la CMNUCC y para una articulación con el control forestal</t>
  </si>
  <si>
    <t>Producto 5.1: Argentina cuenta con  una propuesta de los arreglos institucionales del SNMB que cumpla con las orientaciones metodológicas para REDD+ y que apoye un mejor control forestal</t>
  </si>
  <si>
    <t xml:space="preserve">Evaluación de metodologías de monitoreo específicas para las regiones forestales de Argentina para la mejora del SNMB según las orientaciones metodológicas de la CMNUCC. 
</t>
  </si>
  <si>
    <t>Trabajar en forma conjunta con expertos / asistencia técnica FAO y contratación de un (1) consultor especialista para la revisión del SNMB (evaluación de metodologías y control de calidad de cobertura).</t>
  </si>
  <si>
    <t>Contratación de equipos técnicos /consultores para implementación de pilotos de metodologías /desarrollo de mejoras al SNMB</t>
  </si>
  <si>
    <t>Carga de capas y datos, incluyendo actividades de implementación de la ENREDD (actividad en común con el producto 3.4)</t>
  </si>
  <si>
    <t>Fortalecimiento de capacidades técnicas para la incorporación de información de importancia para REDD+.</t>
  </si>
  <si>
    <t>Apoyo al Segundo Inventario Nacional de Bosques Nativos.</t>
  </si>
  <si>
    <t>Reuniones de articulación entre áreas de gobierno relevantes</t>
  </si>
  <si>
    <t>Incorporación de información adicional sobre otros programas y datos relevantes del país y del proyecto (ej. salvaguardas, I-GEI, etc.).</t>
  </si>
  <si>
    <t>Contratación de un consultor para apoyo al proceso de implementación de la NDC para el sector AFOLU</t>
  </si>
  <si>
    <t>Evaluación de necesidades de mejoras al sistema nacional de inventario continuo y apoyo para su desarrollo</t>
  </si>
  <si>
    <t>Producto 2.1: Actores relevantes  cuentan con información sobre las causas de deforestación y degradación de bosques</t>
  </si>
  <si>
    <t>Desarrollo de un análisis nacional de las causas de la deforestación y degradación en las regiones forestales.</t>
  </si>
  <si>
    <t>Reunión del grupo de trabajo sobre CUS y PAMs</t>
  </si>
  <si>
    <t>Desarrollo de protocolo metodológico para la revisión/ampliación del nivel de referencia de Argentina</t>
  </si>
  <si>
    <t xml:space="preserve">Actividades específicas de capacitación para la revisión/ampliación del nivele de referencia. </t>
  </si>
  <si>
    <t>Desarrollo de actividades de capacitación sobre el nivele de referencia con actores relevantes.</t>
  </si>
  <si>
    <t>Elaboración de documento metodológico del desarrollo y revisión del nivel de referencia</t>
  </si>
  <si>
    <t xml:space="preserve">Argentina cuenta con un análisis y propuesta metodológica con pilotos de automatización de monitoreo de cambios en la cobertura de bosques </t>
  </si>
  <si>
    <t>Reuniones técnicas con la Dirección de Bosques</t>
  </si>
  <si>
    <t xml:space="preserve">Taller de análisis de  metodologías disponibles para monitorear degradación </t>
  </si>
  <si>
    <t>Evaluación de necesidades de incremento de las capacidades para el monitoreo de la degradación</t>
  </si>
  <si>
    <t xml:space="preserve"> Fortalecimiento de capacidades técnicas  para desarrollo de un protocolo de monitoreo de la degradación (temporalidad, datos de actividad y reservorios de carbono)</t>
  </si>
  <si>
    <t>Propuesta metodológica para monitorear degradación</t>
  </si>
  <si>
    <t xml:space="preserve">Contratación de dos (2) consultores para apoyo al Segundo Inventario Nacional de Bosques Nativos. </t>
  </si>
  <si>
    <t xml:space="preserve"> Apoyar el seguimiento de la NDC en el sector AFOLU, asegurando consistencia con decisiones en el marco de REDD+.</t>
  </si>
  <si>
    <t>Revisión de información disponible (factores de emisión y datos de actividad), y análisis de vacíos y necesidades de mejoras.</t>
  </si>
  <si>
    <t xml:space="preserve">Estudio de escenarios espaciales futuros para otras regiones forestales del pais </t>
  </si>
  <si>
    <t>Validación de modelos de cambio de uso de suelo con actores relevantes</t>
  </si>
  <si>
    <t>Ampliación de estudio de escenarios espaciales futuros a otras regiones forestales del pais.</t>
  </si>
  <si>
    <t xml:space="preserve">Capacitacion a técnicos de MAyDS en la construccion y uso de modelos. </t>
  </si>
  <si>
    <t>Continuación de estudio escenarios espaciales futuros de las regiones forestales</t>
  </si>
  <si>
    <t>Talleres de coordinación con otros estudios (Beneficios sociales y ambientales, Causas de Deforestación y Análisis Espacial).</t>
  </si>
  <si>
    <t>Beneficios Sociales y Ambientales  identificados y priorizados.</t>
  </si>
  <si>
    <t>Validación de Beneficios Sociales y Ambientales con actores relevantes.</t>
  </si>
  <si>
    <t xml:space="preserve">Estudio de Beneficios sociales y ambientales de REDD+ en las regiones forestales </t>
  </si>
  <si>
    <t xml:space="preserve">Taller de validación de Beneficios sociales y ambientales de REDD+ con actores relevantes. </t>
  </si>
  <si>
    <t>Taller de coordinación con otros estudios (Beneficios sociales y ambientales, Salvaguardas, Causas de Deforestación y Análisis Espacial)</t>
  </si>
  <si>
    <t>Revisión y edición de informe sobre mercados de carbono</t>
  </si>
  <si>
    <t>Reunión con referentes del sector privado</t>
  </si>
  <si>
    <t xml:space="preserve">Estudio de identificacion y analisis de los sistemas de informacion existentes en el pais sobre el cual podría apoyarse el diseño de un SIS. </t>
  </si>
  <si>
    <t>Identificacion de sistemas de informacion y reportes existentes relevantes para reportar como el pais aborda y respeta las salvaguardas de REDD+</t>
  </si>
  <si>
    <t>Analisis de la informacion producida en el pais relevantes para las salvaguardas de REDD+</t>
  </si>
  <si>
    <t>Analizar posibles objetivos y funciones del SIS</t>
  </si>
  <si>
    <t>Identificar aspectos relevantes a considerar para la conformacion de un resumen de informacion sobre salvaguardas para ser presentado ante la CMNUCC</t>
  </si>
  <si>
    <t>Talleres con actores locales relevantes y articulación con el Grupo de Trabajo de Beneficios Sociales y ambientales</t>
  </si>
  <si>
    <t>Realizacion de evaluacion estratégica del plan sectorial de bosques (Estrategia Nacional de Bosques y Cambio Climático)</t>
  </si>
  <si>
    <t>Estudio de principales beneficios y riesgos ambientales y sociales de las PAMs</t>
  </si>
  <si>
    <t>Desarrollo de documento de sistematización de beneficios y riesgos ambientales y sociales de las PAMs</t>
  </si>
  <si>
    <t xml:space="preserve">Análisis de los sistemas de información nacionales existentes relacionados a las salvaguardas de Cancún. </t>
  </si>
  <si>
    <t>Identificación y analisis de opciones para la construcción de un SIS con enfoque nacional.</t>
  </si>
  <si>
    <t>Talleres con actores relevanes para el análisis del SIS, articulando con SNMB.</t>
  </si>
  <si>
    <t xml:space="preserve"> Plan de Participación en proceso de implementación.</t>
  </si>
  <si>
    <t>Ministerio de Agroindustria involucrado en la preparación de la ENREDD</t>
  </si>
  <si>
    <t>Coordinar actividades interministeriales para involucrar al Ministerio de Agroindustria y otros sectores, en la implementación de la ENREDD.</t>
  </si>
  <si>
    <t xml:space="preserve">Desarrollar e implementar un Plan de Participación Actores (PPA) relevantes que incluya el desarrollo de actividades de comunicación, gestión del conocimiento y fortalecimiento de capacidades. </t>
  </si>
  <si>
    <t>Implementar del Plan de Participaciónde actores.</t>
  </si>
  <si>
    <t xml:space="preserve">Apoyo a la Estrategia de Comunicación sobre bosques y cambio climático de la Secretaría de Política Ambiental, Cambio Climático y Desarrollo Sustentable. </t>
  </si>
  <si>
    <t>Participación activa en reuniones de la Mesa de Agro y Bosques del Gabinete Nacional de Cambio Climático.</t>
  </si>
  <si>
    <t>Reuniones del Grupo de Trabajo para el desarrollo de la Guía de estándares mínimos para la consulta con POs.</t>
  </si>
  <si>
    <t>Elaboración de un Primer Documento de la ENREDD.</t>
  </si>
  <si>
    <t xml:space="preserve">Discusión / análisis y procesamiento de los insumos técnicos. </t>
  </si>
  <si>
    <t>Talleres con los actores relevantes para identificación de opciones estrategicas para la implementación de la ENREDD</t>
  </si>
  <si>
    <t>Produdcto 3.2: Actores relevantes cuentan con opciones para el diseño de estructura financiera.</t>
  </si>
  <si>
    <t>Desarrollo de al menos una propuesta de arreglo institucional.</t>
  </si>
  <si>
    <t>Preparación de propuestas de recomendaciones de arreglos institucionales forestales para la implementación de la ENREDD.</t>
  </si>
  <si>
    <t>Talleres de capacitación y vinculación con las regiones forestales para vincular el SNMB con las capacidades locales</t>
  </si>
  <si>
    <t xml:space="preserve">Producto 4.2: Protocolo metodológico para la revisión  del nivel de referencia de Argentina elaborado de forma conjunta con las autoridades competentes y técnicos nacionales.  </t>
  </si>
  <si>
    <t>Producto 4.1: Nivel de referencia construido</t>
  </si>
  <si>
    <t>Capacitación sobre I-GEI</t>
  </si>
  <si>
    <t xml:space="preserve">Producto 5.3: Sistema satelital de la tierra  - y relativas capacidades técnicas - fortalecidas según las  orientaciones metodológicas de la CMNUCC y análisis de opciones de monitoreo para deforestación y degradación preparado.
  </t>
  </si>
  <si>
    <t xml:space="preserve">Producto 5.2: Acceso público a la información relativa al SNMB (plataforma de diseminación web) mejorado. 
</t>
  </si>
  <si>
    <t xml:space="preserve">Producto 5.4: Recomendaciones metodológicas para el análisis de datos obtenidos del Segundo Inventario  Forestal Nacional de Bosques Nativos (IFNBN2) y su vinculación con el I-GEI y reportes a la CMNUCC.
</t>
  </si>
  <si>
    <t xml:space="preserve">Producto 5.5: Capacidades técnicas de MAyDS y otros organismos relevantes fortalecidas para desarrollar el reporte de I-GEI en el sector AFOLU (por sus siglas en Inglés) y para la integración y coherencia entre el I-GEI, SNMB y niveles de referencia.
</t>
  </si>
  <si>
    <t xml:space="preserve">Producto 6.4: Propuesta de diseño de sistema y borrador de resumen de información sobre salvaguardas acordados en el MAyDS
 </t>
  </si>
  <si>
    <t>Gastado al 30-6-2017</t>
  </si>
  <si>
    <t>Producto 2.2: Actores relevantes cuentan con información sobre Costos de Oportunidad para provincias priorizadas</t>
  </si>
  <si>
    <t>Producto 2.4: Actores relevantes cuentan con información sobre Beneficios Sociales y Ambientales de REDD+</t>
  </si>
  <si>
    <t xml:space="preserve">Borrador de Guía para expertos sobre estándares mínimos para la consulta con Pueblos Originarios en el marco de la Estrategia Nacional socializado a actores relevantes para finales de 2017. </t>
  </si>
  <si>
    <t>Guía para expertos sobre estándares mínimos para la consulta con Pueblos Originarios en el marco de la Estrategia Nacional presentada para finales de 2018.</t>
  </si>
  <si>
    <t>Causas identificadas y caracterizadas en las regiones forestales del país para REDD+ para finales de 2017</t>
  </si>
  <si>
    <t>Costos de oportunidad calculados para cada de las provincias priorizadas para mediados de 2017</t>
  </si>
  <si>
    <t>Las regiones forestales cuentan con beneficios ambientales y sociales de REDD+ identificados y priorizados para finales de 2017</t>
  </si>
  <si>
    <t>Producto 2.5:Actores relevantes cuentan con información referente a la factibilidad de inversión nacional para la EN REDD+  y opciones para la captación de fondos.</t>
  </si>
  <si>
    <t xml:space="preserve">
Análisis del estado de mercados de carbono para el sector forestal finalizado para finales de 2017</t>
  </si>
  <si>
    <t xml:space="preserve">Al menos 3 opciones estratégicas definidas para finalesd de 2017. </t>
  </si>
  <si>
    <t>1er versión de ENREDD socializada con las partes interesadas para finales de 2017</t>
  </si>
  <si>
    <t xml:space="preserve"> ENREDD ajustada para su implementación para finales de 2018</t>
  </si>
  <si>
    <t>Opciones de diseño de estructura financiera presentado para 2017</t>
  </si>
  <si>
    <t xml:space="preserve">Producto 3.3: Actores relevantes cuentan con propuestas de arreglos legales e institucionales para la implementación de la ENREDD </t>
  </si>
  <si>
    <t>Propuestas de arreglos institucionales diseñadas para fines de 2018</t>
  </si>
  <si>
    <t xml:space="preserve">Plataforma ajustada y actualizada para finales de 2017.
</t>
  </si>
  <si>
    <t xml:space="preserve">Capa(s) de información relativa a acciones de implementación de políticas de manejo de bosques cargada(s) por los expertos de la DB del  MAyDS para fines de 2018.
</t>
  </si>
  <si>
    <t>Propuesta de nivel de referencia subnacional presentado en el MAyDS a finales de 2017</t>
  </si>
  <si>
    <t>Nivel de referencia subnacional construido para finales de 2018</t>
  </si>
  <si>
    <t xml:space="preserve"> Capacidades fortalecidas en el MAyDS para la revisión y actualización del nivel de referencia para 2018</t>
  </si>
  <si>
    <t>Argentina cuenta con una propuesta de mejora del  SNMB a finales de 2018 consensuada dentro del MAyDS</t>
  </si>
  <si>
    <t>Capacidades fortalecidas para el uso, administración y mantenimiento de la plataforma de diseminación web para finales de 2017.</t>
  </si>
  <si>
    <t>La plataforma de diseminación web del SNMB es actualizada con capas de información del monitoreo forestal y se mantiene operativa como plataforma MAyDS para 2018.</t>
  </si>
  <si>
    <t xml:space="preserve">Capacidades para el monitoreo de la degradación fortalecidas y lineamientos técnicos incorporados para 2018 
</t>
  </si>
  <si>
    <t xml:space="preserve">Análisis de opciones de monitoreo de degradación realizado para 2017
</t>
  </si>
  <si>
    <t>Argentina cuenta con un análisis y propuesta metodológica con pilotos de automatización de monitoreo de cambios en la cobertura de bosques para 2017</t>
  </si>
  <si>
    <t>Insumos proporcionados para el análisis y procesamiento  de los datos obtenidos del IFNBN2  para 2017</t>
  </si>
  <si>
    <t>Evaluación de necesidades realizadas y capacidades fortalecidas para 2018</t>
  </si>
  <si>
    <t xml:space="preserve">
Capacidad fortalecida para la realización de inventarios de I-GEI en el sector AFOLU a nivel nacional a finales de 2017</t>
  </si>
  <si>
    <t>Argentina tiene una propuesta del subsistema AFOLU integrada / coherente con el SNMB y con el nivel de referencia nacional Argentina a finales de 2018</t>
  </si>
  <si>
    <t>Producto 6.1: Análisis de vacíos y desafíos del marco legal e institucional en relación con el abordaje y respeto de las salvaguardas de REDD+ elaborado.</t>
  </si>
  <si>
    <t xml:space="preserve">Vacíos legales e institucionales a escala nacional identificados para 2017.
</t>
  </si>
  <si>
    <t xml:space="preserve">Producto 6.2: Análisis de fuentes y sistemas de información a escala nacional relevantes para el diseño del SIS elaborado con posibles enlaces al SNMB identificados. </t>
  </si>
  <si>
    <t xml:space="preserve">Informe de análisis de fuentes y sistemas de información a escala nacional relevantes para el diseño de SIS elaborado con posibles enlaces al SNMB para finales de 2017.
</t>
  </si>
  <si>
    <t xml:space="preserve">Producto 6.3: Información recabada sobre los principales  beneficios y riesgos ambientales y sociales de la implementacion de ENREDD </t>
  </si>
  <si>
    <t>Riesgos y beneficios sociales y ambientales de la ENREDD identificados para finales de 2018</t>
  </si>
  <si>
    <t>Borrador de Resumen de información sobre salvaguardas propuesto para finales de 2018</t>
  </si>
  <si>
    <t>Primer diseño de  Sistema de Información sobre Salvaguardas presentado para mediados de 2018</t>
  </si>
  <si>
    <t>Servicios de Asesoramiento de la sede PNUD</t>
  </si>
  <si>
    <t>Estudio de beneficios sociales y ambientales ampliado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</si>
</sst>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CC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Symbol"/>
      <family val="1"/>
      <charset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936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vertical="center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vertical="top" wrapText="1"/>
    </xf>
    <xf numFmtId="3" fontId="3" fillId="0" borderId="1" xfId="0" applyNumberFormat="1" applyFont="1" applyBorder="1" applyAlignment="1">
      <alignment horizontal="right" wrapText="1"/>
    </xf>
    <xf numFmtId="3" fontId="4" fillId="4" borderId="15" xfId="0" applyNumberFormat="1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3" fontId="4" fillId="3" borderId="21" xfId="1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 wrapText="1"/>
    </xf>
    <xf numFmtId="3" fontId="7" fillId="4" borderId="12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/>
    </xf>
    <xf numFmtId="3" fontId="12" fillId="2" borderId="9" xfId="0" applyNumberFormat="1" applyFont="1" applyFill="1" applyBorder="1" applyAlignment="1">
      <alignment vertical="top" wrapText="1"/>
    </xf>
    <xf numFmtId="3" fontId="12" fillId="2" borderId="9" xfId="1" applyNumberFormat="1" applyFont="1" applyFill="1" applyBorder="1" applyAlignment="1">
      <alignment vertical="center"/>
    </xf>
    <xf numFmtId="3" fontId="4" fillId="0" borderId="0" xfId="0" applyNumberFormat="1" applyFont="1"/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/>
    <xf numFmtId="3" fontId="7" fillId="0" borderId="12" xfId="0" applyNumberFormat="1" applyFont="1" applyFill="1" applyBorder="1" applyAlignment="1">
      <alignment horizontal="right" wrapText="1"/>
    </xf>
    <xf numFmtId="3" fontId="7" fillId="0" borderId="9" xfId="0" applyNumberFormat="1" applyFont="1" applyFill="1" applyBorder="1" applyAlignment="1">
      <alignment vertical="top" wrapText="1"/>
    </xf>
    <xf numFmtId="3" fontId="4" fillId="0" borderId="9" xfId="0" applyNumberFormat="1" applyFont="1" applyBorder="1" applyAlignment="1">
      <alignment vertical="center" wrapText="1"/>
    </xf>
    <xf numFmtId="3" fontId="3" fillId="4" borderId="1" xfId="2" applyNumberFormat="1" applyFont="1" applyFill="1" applyBorder="1" applyAlignment="1">
      <alignment vertical="top" wrapText="1"/>
    </xf>
    <xf numFmtId="3" fontId="3" fillId="3" borderId="9" xfId="3" applyNumberFormat="1" applyFont="1" applyFill="1" applyBorder="1"/>
    <xf numFmtId="3" fontId="3" fillId="0" borderId="0" xfId="2" applyNumberFormat="1" applyFont="1"/>
    <xf numFmtId="3" fontId="3" fillId="0" borderId="1" xfId="3" applyNumberFormat="1" applyFont="1" applyFill="1" applyBorder="1"/>
    <xf numFmtId="3" fontId="12" fillId="6" borderId="1" xfId="1" applyNumberFormat="1" applyFont="1" applyFill="1" applyBorder="1"/>
    <xf numFmtId="3" fontId="5" fillId="6" borderId="1" xfId="2" applyNumberFormat="1" applyFont="1" applyFill="1" applyBorder="1" applyAlignment="1">
      <alignment horizontal="center" vertical="center" wrapText="1"/>
    </xf>
    <xf numFmtId="3" fontId="3" fillId="4" borderId="0" xfId="2" applyNumberFormat="1" applyFont="1" applyFill="1" applyAlignment="1">
      <alignment wrapText="1"/>
    </xf>
    <xf numFmtId="3" fontId="4" fillId="4" borderId="1" xfId="2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/>
    <xf numFmtId="3" fontId="4" fillId="0" borderId="0" xfId="2" applyNumberFormat="1" applyFont="1" applyFill="1"/>
    <xf numFmtId="3" fontId="3" fillId="0" borderId="0" xfId="2" applyNumberFormat="1" applyFont="1" applyFill="1"/>
    <xf numFmtId="3" fontId="5" fillId="6" borderId="9" xfId="0" applyNumberFormat="1" applyFont="1" applyFill="1" applyBorder="1" applyAlignment="1">
      <alignment horizontal="center" vertical="center" wrapText="1"/>
    </xf>
    <xf numFmtId="3" fontId="3" fillId="4" borderId="1" xfId="2" applyNumberFormat="1" applyFont="1" applyFill="1" applyBorder="1" applyAlignment="1">
      <alignment vertical="center" wrapText="1"/>
    </xf>
    <xf numFmtId="3" fontId="3" fillId="4" borderId="3" xfId="2" applyNumberFormat="1" applyFont="1" applyFill="1" applyBorder="1" applyAlignment="1">
      <alignment horizontal="center" vertical="center" wrapText="1"/>
    </xf>
    <xf numFmtId="3" fontId="4" fillId="4" borderId="3" xfId="2" applyNumberFormat="1" applyFont="1" applyFill="1" applyBorder="1" applyAlignment="1">
      <alignment horizontal="center" vertical="center" wrapText="1"/>
    </xf>
    <xf numFmtId="3" fontId="4" fillId="0" borderId="0" xfId="2" applyNumberFormat="1" applyFont="1"/>
    <xf numFmtId="3" fontId="3" fillId="4" borderId="1" xfId="1" applyNumberFormat="1" applyFont="1" applyFill="1" applyBorder="1"/>
    <xf numFmtId="3" fontId="3" fillId="4" borderId="1" xfId="1" applyNumberFormat="1" applyFont="1" applyFill="1" applyBorder="1" applyAlignment="1">
      <alignment horizontal="right"/>
    </xf>
    <xf numFmtId="3" fontId="4" fillId="4" borderId="0" xfId="0" applyNumberFormat="1" applyFont="1" applyFill="1"/>
    <xf numFmtId="3" fontId="10" fillId="6" borderId="9" xfId="0" applyNumberFormat="1" applyFont="1" applyFill="1" applyBorder="1" applyAlignment="1">
      <alignment vertical="top" wrapText="1"/>
    </xf>
    <xf numFmtId="3" fontId="12" fillId="6" borderId="9" xfId="1" applyNumberFormat="1" applyFont="1" applyFill="1" applyBorder="1"/>
    <xf numFmtId="3" fontId="3" fillId="0" borderId="0" xfId="0" applyNumberFormat="1" applyFont="1" applyFill="1"/>
    <xf numFmtId="3" fontId="4" fillId="0" borderId="0" xfId="0" applyNumberFormat="1" applyFont="1" applyAlignment="1">
      <alignment horizontal="left"/>
    </xf>
    <xf numFmtId="3" fontId="4" fillId="0" borderId="0" xfId="0" applyNumberFormat="1" applyFont="1" applyFill="1"/>
    <xf numFmtId="0" fontId="5" fillId="2" borderId="26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top" wrapText="1"/>
    </xf>
    <xf numFmtId="3" fontId="7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left" vertical="top" wrapText="1"/>
    </xf>
    <xf numFmtId="3" fontId="7" fillId="0" borderId="0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wrapText="1"/>
    </xf>
    <xf numFmtId="0" fontId="0" fillId="0" borderId="0" xfId="0" applyBorder="1"/>
    <xf numFmtId="3" fontId="3" fillId="0" borderId="9" xfId="1" applyNumberFormat="1" applyFont="1" applyFill="1" applyBorder="1"/>
    <xf numFmtId="3" fontId="7" fillId="0" borderId="4" xfId="0" applyNumberFormat="1" applyFont="1" applyFill="1" applyBorder="1" applyAlignment="1">
      <alignment horizontal="right" wrapText="1"/>
    </xf>
    <xf numFmtId="0" fontId="5" fillId="2" borderId="27" xfId="0" applyNumberFormat="1" applyFont="1" applyFill="1" applyBorder="1" applyAlignment="1">
      <alignment horizontal="center" vertical="center" wrapText="1"/>
    </xf>
    <xf numFmtId="3" fontId="12" fillId="2" borderId="10" xfId="1" applyNumberFormat="1" applyFont="1" applyFill="1" applyBorder="1" applyAlignment="1">
      <alignment vertical="center"/>
    </xf>
    <xf numFmtId="3" fontId="3" fillId="0" borderId="3" xfId="1" applyNumberFormat="1" applyFont="1" applyFill="1" applyBorder="1"/>
    <xf numFmtId="3" fontId="3" fillId="0" borderId="10" xfId="1" applyNumberFormat="1" applyFont="1" applyFill="1" applyBorder="1"/>
    <xf numFmtId="3" fontId="3" fillId="5" borderId="3" xfId="3" applyNumberFormat="1" applyFont="1" applyFill="1" applyBorder="1"/>
    <xf numFmtId="3" fontId="12" fillId="6" borderId="3" xfId="3" applyNumberFormat="1" applyFont="1" applyFill="1" applyBorder="1"/>
    <xf numFmtId="3" fontId="3" fillId="4" borderId="3" xfId="1" applyNumberFormat="1" applyFont="1" applyFill="1" applyBorder="1"/>
    <xf numFmtId="3" fontId="3" fillId="4" borderId="3" xfId="1" applyNumberFormat="1" applyFont="1" applyFill="1" applyBorder="1" applyAlignment="1">
      <alignment horizontal="right"/>
    </xf>
    <xf numFmtId="3" fontId="12" fillId="6" borderId="10" xfId="1" applyNumberFormat="1" applyFont="1" applyFill="1" applyBorder="1"/>
    <xf numFmtId="3" fontId="3" fillId="0" borderId="9" xfId="3" applyNumberFormat="1" applyFont="1" applyFill="1" applyBorder="1"/>
    <xf numFmtId="3" fontId="3" fillId="5" borderId="10" xfId="3" applyNumberFormat="1" applyFont="1" applyFill="1" applyBorder="1"/>
    <xf numFmtId="3" fontId="4" fillId="0" borderId="9" xfId="0" applyNumberFormat="1" applyFont="1" applyBorder="1"/>
    <xf numFmtId="3" fontId="4" fillId="2" borderId="9" xfId="0" applyNumberFormat="1" applyFont="1" applyFill="1" applyBorder="1"/>
    <xf numFmtId="3" fontId="5" fillId="2" borderId="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5" xfId="2" applyNumberFormat="1" applyFont="1" applyFill="1" applyBorder="1" applyAlignment="1">
      <alignment horizontal="center" vertical="center"/>
    </xf>
    <xf numFmtId="3" fontId="4" fillId="6" borderId="16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5" fillId="2" borderId="9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/>
    <xf numFmtId="3" fontId="3" fillId="4" borderId="41" xfId="0" applyNumberFormat="1" applyFont="1" applyFill="1" applyBorder="1" applyAlignment="1">
      <alignment horizontal="left" vertical="center" wrapText="1"/>
    </xf>
    <xf numFmtId="3" fontId="3" fillId="4" borderId="42" xfId="0" applyNumberFormat="1" applyFont="1" applyFill="1" applyBorder="1" applyAlignment="1">
      <alignment horizontal="left" vertical="center" wrapText="1"/>
    </xf>
    <xf numFmtId="3" fontId="7" fillId="4" borderId="42" xfId="0" applyNumberFormat="1" applyFont="1" applyFill="1" applyBorder="1" applyAlignment="1">
      <alignment horizontal="left" vertical="center" wrapText="1"/>
    </xf>
    <xf numFmtId="3" fontId="7" fillId="0" borderId="42" xfId="0" applyNumberFormat="1" applyFont="1" applyBorder="1" applyAlignment="1">
      <alignment horizontal="left" vertical="center" wrapText="1"/>
    </xf>
    <xf numFmtId="3" fontId="3" fillId="4" borderId="44" xfId="0" applyNumberFormat="1" applyFont="1" applyFill="1" applyBorder="1" applyAlignment="1">
      <alignment horizontal="left" vertical="center" wrapText="1"/>
    </xf>
    <xf numFmtId="3" fontId="4" fillId="3" borderId="43" xfId="0" applyNumberFormat="1" applyFont="1" applyFill="1" applyBorder="1" applyAlignment="1">
      <alignment horizontal="left" wrapText="1"/>
    </xf>
    <xf numFmtId="3" fontId="3" fillId="3" borderId="9" xfId="0" applyNumberFormat="1" applyFont="1" applyFill="1" applyBorder="1" applyAlignment="1">
      <alignment vertical="top" wrapText="1"/>
    </xf>
    <xf numFmtId="3" fontId="3" fillId="3" borderId="10" xfId="0" applyNumberFormat="1" applyFont="1" applyFill="1" applyBorder="1" applyAlignment="1">
      <alignment vertical="top" wrapText="1"/>
    </xf>
    <xf numFmtId="3" fontId="0" fillId="3" borderId="1" xfId="0" applyNumberFormat="1" applyFill="1" applyBorder="1" applyAlignment="1">
      <alignment vertical="top" wrapText="1"/>
    </xf>
    <xf numFmtId="3" fontId="3" fillId="3" borderId="13" xfId="0" applyNumberFormat="1" applyFont="1" applyFill="1" applyBorder="1" applyAlignment="1">
      <alignment vertical="top" wrapText="1"/>
    </xf>
    <xf numFmtId="3" fontId="3" fillId="3" borderId="17" xfId="0" applyNumberFormat="1" applyFont="1" applyFill="1" applyBorder="1" applyAlignment="1">
      <alignment vertical="top" wrapText="1"/>
    </xf>
    <xf numFmtId="3" fontId="3" fillId="3" borderId="9" xfId="0" applyNumberFormat="1" applyFont="1" applyFill="1" applyBorder="1" applyAlignment="1">
      <alignment horizontal="left" vertical="center" wrapText="1"/>
    </xf>
    <xf numFmtId="3" fontId="3" fillId="3" borderId="9" xfId="0" applyNumberFormat="1" applyFont="1" applyFill="1" applyBorder="1" applyAlignment="1">
      <alignment vertical="center" wrapText="1"/>
    </xf>
    <xf numFmtId="3" fontId="3" fillId="3" borderId="10" xfId="0" applyNumberFormat="1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vertical="top" wrapText="1"/>
    </xf>
    <xf numFmtId="3" fontId="7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3" xfId="0" applyNumberFormat="1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3" fontId="3" fillId="4" borderId="45" xfId="0" applyNumberFormat="1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center" vertical="top" wrapText="1"/>
    </xf>
    <xf numFmtId="3" fontId="3" fillId="3" borderId="9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40" xfId="0" applyNumberFormat="1" applyFont="1" applyFill="1" applyBorder="1" applyAlignment="1">
      <alignment horizontal="right" vertical="center" wrapText="1"/>
    </xf>
    <xf numFmtId="3" fontId="3" fillId="3" borderId="9" xfId="2" applyNumberFormat="1" applyFont="1" applyFill="1" applyBorder="1" applyAlignment="1">
      <alignment vertical="top" wrapText="1"/>
    </xf>
    <xf numFmtId="3" fontId="3" fillId="3" borderId="10" xfId="2" applyNumberFormat="1" applyFont="1" applyFill="1" applyBorder="1" applyAlignment="1">
      <alignment vertical="top" wrapText="1"/>
    </xf>
    <xf numFmtId="3" fontId="3" fillId="0" borderId="14" xfId="2" applyNumberFormat="1" applyFont="1" applyBorder="1" applyAlignment="1">
      <alignment horizontal="right"/>
    </xf>
    <xf numFmtId="3" fontId="3" fillId="0" borderId="31" xfId="2" applyNumberFormat="1" applyFont="1" applyBorder="1" applyAlignment="1">
      <alignment horizontal="right"/>
    </xf>
    <xf numFmtId="3" fontId="3" fillId="6" borderId="9" xfId="0" applyNumberFormat="1" applyFont="1" applyFill="1" applyBorder="1" applyAlignment="1">
      <alignment horizontal="center" vertical="center"/>
    </xf>
    <xf numFmtId="3" fontId="5" fillId="6" borderId="3" xfId="2" applyNumberFormat="1" applyFont="1" applyFill="1" applyBorder="1" applyAlignment="1">
      <alignment horizontal="center" vertical="center" wrapText="1"/>
    </xf>
    <xf numFmtId="3" fontId="4" fillId="6" borderId="7" xfId="2" applyNumberFormat="1" applyFont="1" applyFill="1" applyBorder="1" applyAlignment="1">
      <alignment horizontal="left" wrapText="1"/>
    </xf>
    <xf numFmtId="3" fontId="3" fillId="6" borderId="2" xfId="2" applyNumberFormat="1" applyFont="1" applyFill="1" applyBorder="1"/>
    <xf numFmtId="3" fontId="3" fillId="6" borderId="2" xfId="2" applyNumberFormat="1" applyFont="1" applyFill="1" applyBorder="1" applyAlignment="1">
      <alignment horizontal="center" vertical="center"/>
    </xf>
    <xf numFmtId="0" fontId="5" fillId="2" borderId="38" xfId="0" applyNumberFormat="1" applyFont="1" applyFill="1" applyBorder="1" applyAlignment="1">
      <alignment horizontal="center" vertical="center" wrapText="1"/>
    </xf>
    <xf numFmtId="3" fontId="5" fillId="6" borderId="38" xfId="2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3" fontId="5" fillId="2" borderId="38" xfId="0" applyNumberFormat="1" applyFont="1" applyFill="1" applyBorder="1" applyAlignment="1">
      <alignment horizontal="center" vertical="center" wrapText="1"/>
    </xf>
    <xf numFmtId="3" fontId="5" fillId="6" borderId="10" xfId="0" applyNumberFormat="1" applyFont="1" applyFill="1" applyBorder="1" applyAlignment="1">
      <alignment horizontal="center" vertical="center" wrapText="1"/>
    </xf>
    <xf numFmtId="3" fontId="5" fillId="6" borderId="7" xfId="2" applyNumberFormat="1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vertical="top" wrapText="1"/>
    </xf>
    <xf numFmtId="3" fontId="4" fillId="6" borderId="16" xfId="2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3" fontId="3" fillId="4" borderId="31" xfId="2" applyNumberFormat="1" applyFont="1" applyFill="1" applyBorder="1" applyAlignment="1">
      <alignment horizontal="right"/>
    </xf>
    <xf numFmtId="3" fontId="4" fillId="3" borderId="50" xfId="0" applyNumberFormat="1" applyFont="1" applyFill="1" applyBorder="1" applyAlignment="1">
      <alignment horizontal="right" vertical="center" wrapText="1"/>
    </xf>
    <xf numFmtId="3" fontId="3" fillId="3" borderId="1" xfId="2" applyNumberFormat="1" applyFont="1" applyFill="1" applyBorder="1" applyAlignment="1">
      <alignment vertical="top" wrapText="1"/>
    </xf>
    <xf numFmtId="3" fontId="3" fillId="3" borderId="1" xfId="2" applyNumberFormat="1" applyFont="1" applyFill="1" applyBorder="1" applyAlignment="1">
      <alignment vertical="center" wrapText="1"/>
    </xf>
    <xf numFmtId="3" fontId="4" fillId="3" borderId="1" xfId="2" applyNumberFormat="1" applyFont="1" applyFill="1" applyBorder="1" applyAlignment="1">
      <alignment vertical="center" wrapText="1"/>
    </xf>
    <xf numFmtId="3" fontId="3" fillId="3" borderId="13" xfId="2" applyNumberFormat="1" applyFont="1" applyFill="1" applyBorder="1" applyAlignment="1">
      <alignment horizontal="left" vertical="center" wrapText="1"/>
    </xf>
    <xf numFmtId="3" fontId="3" fillId="3" borderId="9" xfId="2" applyNumberFormat="1" applyFont="1" applyFill="1" applyBorder="1" applyAlignment="1">
      <alignment horizontal="left" vertical="top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3" fillId="0" borderId="11" xfId="2" applyNumberFormat="1" applyFont="1" applyBorder="1" applyAlignment="1">
      <alignment horizontal="right"/>
    </xf>
    <xf numFmtId="3" fontId="3" fillId="3" borderId="3" xfId="2" applyNumberFormat="1" applyFont="1" applyFill="1" applyBorder="1" applyAlignment="1">
      <alignment vertical="top" wrapText="1"/>
    </xf>
    <xf numFmtId="3" fontId="4" fillId="3" borderId="9" xfId="2" applyNumberFormat="1" applyFont="1" applyFill="1" applyBorder="1" applyAlignment="1">
      <alignment vertical="center" wrapText="1"/>
    </xf>
    <xf numFmtId="3" fontId="3" fillId="0" borderId="30" xfId="2" applyNumberFormat="1" applyFont="1" applyBorder="1" applyAlignment="1">
      <alignment horizontal="right"/>
    </xf>
    <xf numFmtId="3" fontId="3" fillId="4" borderId="43" xfId="2" applyNumberFormat="1" applyFont="1" applyFill="1" applyBorder="1" applyAlignment="1">
      <alignment horizontal="left" vertical="center" wrapText="1"/>
    </xf>
    <xf numFmtId="3" fontId="3" fillId="3" borderId="9" xfId="2" applyNumberFormat="1" applyFont="1" applyFill="1" applyBorder="1" applyAlignment="1">
      <alignment vertical="center" wrapText="1"/>
    </xf>
    <xf numFmtId="3" fontId="3" fillId="3" borderId="10" xfId="2" applyNumberFormat="1" applyFont="1" applyFill="1" applyBorder="1" applyAlignment="1">
      <alignment horizontal="center" vertical="center" wrapText="1"/>
    </xf>
    <xf numFmtId="3" fontId="4" fillId="6" borderId="7" xfId="0" applyNumberFormat="1" applyFont="1" applyFill="1" applyBorder="1" applyAlignment="1">
      <alignment horizontal="left" wrapText="1"/>
    </xf>
    <xf numFmtId="3" fontId="3" fillId="3" borderId="9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left" vertical="top" wrapText="1"/>
    </xf>
    <xf numFmtId="3" fontId="4" fillId="3" borderId="9" xfId="0" applyNumberFormat="1" applyFont="1" applyFill="1" applyBorder="1" applyAlignment="1">
      <alignment vertical="center" wrapText="1"/>
    </xf>
    <xf numFmtId="3" fontId="4" fillId="3" borderId="10" xfId="0" applyNumberFormat="1" applyFont="1" applyFill="1" applyBorder="1" applyAlignment="1">
      <alignment vertical="center" wrapText="1"/>
    </xf>
    <xf numFmtId="3" fontId="3" fillId="4" borderId="0" xfId="0" applyNumberFormat="1" applyFont="1" applyFill="1"/>
    <xf numFmtId="3" fontId="5" fillId="12" borderId="36" xfId="0" applyNumberFormat="1" applyFont="1" applyFill="1" applyBorder="1" applyAlignment="1">
      <alignment horizontal="center" vertical="center" wrapText="1"/>
    </xf>
    <xf numFmtId="3" fontId="5" fillId="12" borderId="25" xfId="0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 wrapText="1"/>
    </xf>
    <xf numFmtId="3" fontId="4" fillId="4" borderId="0" xfId="0" applyNumberFormat="1" applyFont="1" applyFill="1" applyBorder="1" applyAlignment="1">
      <alignment horizontal="left" vertical="center" wrapText="1"/>
    </xf>
    <xf numFmtId="3" fontId="5" fillId="2" borderId="26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wrapText="1"/>
    </xf>
    <xf numFmtId="3" fontId="3" fillId="4" borderId="44" xfId="0" applyNumberFormat="1" applyFont="1" applyFill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3" fontId="3" fillId="0" borderId="13" xfId="3" applyNumberFormat="1" applyFont="1" applyFill="1" applyBorder="1"/>
    <xf numFmtId="3" fontId="3" fillId="5" borderId="17" xfId="3" applyNumberFormat="1" applyFont="1" applyFill="1" applyBorder="1"/>
    <xf numFmtId="3" fontId="12" fillId="3" borderId="38" xfId="1" applyNumberFormat="1" applyFont="1" applyFill="1" applyBorder="1"/>
    <xf numFmtId="3" fontId="12" fillId="3" borderId="39" xfId="1" applyNumberFormat="1" applyFont="1" applyFill="1" applyBorder="1"/>
    <xf numFmtId="3" fontId="4" fillId="6" borderId="1" xfId="2" applyNumberFormat="1" applyFont="1" applyFill="1" applyBorder="1"/>
    <xf numFmtId="3" fontId="4" fillId="6" borderId="9" xfId="2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/>
    <xf numFmtId="3" fontId="3" fillId="6" borderId="2" xfId="0" applyNumberFormat="1" applyFont="1" applyFill="1" applyBorder="1" applyAlignment="1">
      <alignment horizontal="center" vertical="center"/>
    </xf>
    <xf numFmtId="3" fontId="3" fillId="3" borderId="10" xfId="3" applyNumberFormat="1" applyFont="1" applyFill="1" applyBorder="1"/>
    <xf numFmtId="3" fontId="7" fillId="4" borderId="6" xfId="0" applyNumberFormat="1" applyFont="1" applyFill="1" applyBorder="1" applyAlignment="1">
      <alignment horizontal="right" wrapText="1"/>
    </xf>
    <xf numFmtId="3" fontId="3" fillId="4" borderId="52" xfId="0" applyNumberFormat="1" applyFont="1" applyFill="1" applyBorder="1" applyAlignment="1">
      <alignment horizontal="left" vertical="center" wrapText="1"/>
    </xf>
    <xf numFmtId="3" fontId="3" fillId="0" borderId="9" xfId="1" applyNumberFormat="1" applyFont="1" applyFill="1" applyBorder="1" applyAlignment="1">
      <alignment horizontal="right"/>
    </xf>
    <xf numFmtId="3" fontId="4" fillId="3" borderId="40" xfId="0" applyNumberFormat="1" applyFont="1" applyFill="1" applyBorder="1" applyAlignment="1">
      <alignment horizontal="left" wrapText="1"/>
    </xf>
    <xf numFmtId="3" fontId="7" fillId="4" borderId="11" xfId="0" applyNumberFormat="1" applyFont="1" applyFill="1" applyBorder="1" applyAlignment="1">
      <alignment horizontal="right" wrapText="1"/>
    </xf>
    <xf numFmtId="3" fontId="4" fillId="3" borderId="20" xfId="1" applyNumberFormat="1" applyFont="1" applyFill="1" applyBorder="1" applyAlignment="1"/>
    <xf numFmtId="3" fontId="3" fillId="0" borderId="53" xfId="0" applyNumberFormat="1" applyFont="1" applyBorder="1"/>
    <xf numFmtId="3" fontId="7" fillId="0" borderId="20" xfId="0" applyNumberFormat="1" applyFont="1" applyFill="1" applyBorder="1" applyAlignment="1">
      <alignment horizontal="right" wrapText="1"/>
    </xf>
    <xf numFmtId="3" fontId="3" fillId="0" borderId="21" xfId="1" applyNumberFormat="1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horizontal="right" wrapText="1"/>
    </xf>
    <xf numFmtId="3" fontId="4" fillId="3" borderId="38" xfId="1" applyNumberFormat="1" applyFont="1" applyFill="1" applyBorder="1" applyAlignment="1"/>
    <xf numFmtId="3" fontId="7" fillId="0" borderId="54" xfId="0" applyNumberFormat="1" applyFont="1" applyFill="1" applyBorder="1" applyAlignment="1">
      <alignment horizontal="left" vertical="center" wrapText="1"/>
    </xf>
    <xf numFmtId="3" fontId="7" fillId="0" borderId="55" xfId="0" applyNumberFormat="1" applyFont="1" applyBorder="1" applyAlignment="1">
      <alignment horizontal="left" vertical="center" wrapText="1"/>
    </xf>
    <xf numFmtId="3" fontId="3" fillId="0" borderId="55" xfId="0" applyNumberFormat="1" applyFont="1" applyBorder="1" applyAlignment="1">
      <alignment horizontal="left" vertical="center" wrapText="1"/>
    </xf>
    <xf numFmtId="3" fontId="3" fillId="0" borderId="56" xfId="0" applyNumberFormat="1" applyFont="1" applyBorder="1" applyAlignment="1">
      <alignment horizontal="left" vertical="center" wrapText="1"/>
    </xf>
    <xf numFmtId="3" fontId="7" fillId="0" borderId="34" xfId="0" applyNumberFormat="1" applyFont="1" applyFill="1" applyBorder="1" applyAlignment="1">
      <alignment horizontal="right" wrapText="1"/>
    </xf>
    <xf numFmtId="3" fontId="3" fillId="0" borderId="4" xfId="1" applyNumberFormat="1" applyFont="1" applyFill="1" applyBorder="1" applyAlignment="1">
      <alignment vertical="center"/>
    </xf>
    <xf numFmtId="3" fontId="3" fillId="0" borderId="4" xfId="0" applyNumberFormat="1" applyFont="1" applyBorder="1" applyAlignment="1">
      <alignment horizontal="right" wrapText="1"/>
    </xf>
    <xf numFmtId="3" fontId="3" fillId="0" borderId="35" xfId="1" applyNumberFormat="1" applyFont="1" applyFill="1" applyBorder="1" applyAlignment="1">
      <alignment vertical="center"/>
    </xf>
    <xf numFmtId="3" fontId="7" fillId="0" borderId="41" xfId="0" applyNumberFormat="1" applyFont="1" applyFill="1" applyBorder="1" applyAlignment="1">
      <alignment horizontal="right" wrapText="1"/>
    </xf>
    <xf numFmtId="3" fontId="7" fillId="0" borderId="42" xfId="0" applyNumberFormat="1" applyFont="1" applyBorder="1" applyAlignment="1">
      <alignment horizontal="right" wrapText="1"/>
    </xf>
    <xf numFmtId="3" fontId="3" fillId="0" borderId="42" xfId="0" applyNumberFormat="1" applyFont="1" applyBorder="1" applyAlignment="1">
      <alignment horizontal="right" wrapText="1"/>
    </xf>
    <xf numFmtId="3" fontId="3" fillId="0" borderId="43" xfId="0" applyNumberFormat="1" applyFont="1" applyBorder="1" applyAlignment="1">
      <alignment wrapText="1"/>
    </xf>
    <xf numFmtId="3" fontId="7" fillId="0" borderId="28" xfId="0" applyNumberFormat="1" applyFont="1" applyFill="1" applyBorder="1" applyAlignment="1">
      <alignment horizontal="right" wrapText="1"/>
    </xf>
    <xf numFmtId="3" fontId="3" fillId="0" borderId="3" xfId="1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horizontal="right" wrapText="1"/>
    </xf>
    <xf numFmtId="3" fontId="3" fillId="0" borderId="29" xfId="1" applyNumberFormat="1" applyFont="1" applyFill="1" applyBorder="1" applyAlignment="1">
      <alignment vertical="center"/>
    </xf>
    <xf numFmtId="3" fontId="7" fillId="0" borderId="42" xfId="0" applyNumberFormat="1" applyFont="1" applyFill="1" applyBorder="1" applyAlignment="1">
      <alignment horizontal="right" wrapText="1"/>
    </xf>
    <xf numFmtId="3" fontId="3" fillId="0" borderId="5" xfId="0" applyNumberFormat="1" applyFont="1" applyBorder="1"/>
    <xf numFmtId="3" fontId="3" fillId="0" borderId="42" xfId="0" applyNumberFormat="1" applyFont="1" applyBorder="1"/>
    <xf numFmtId="3" fontId="3" fillId="0" borderId="59" xfId="0" applyNumberFormat="1" applyFont="1" applyBorder="1" applyAlignment="1">
      <alignment horizontal="right"/>
    </xf>
    <xf numFmtId="3" fontId="3" fillId="0" borderId="53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3" fontId="7" fillId="4" borderId="34" xfId="0" applyNumberFormat="1" applyFont="1" applyFill="1" applyBorder="1" applyAlignment="1">
      <alignment horizontal="right" wrapText="1"/>
    </xf>
    <xf numFmtId="3" fontId="3" fillId="0" borderId="4" xfId="1" applyNumberFormat="1" applyFont="1" applyFill="1" applyBorder="1" applyAlignment="1">
      <alignment horizontal="right"/>
    </xf>
    <xf numFmtId="3" fontId="7" fillId="4" borderId="41" xfId="0" applyNumberFormat="1" applyFont="1" applyFill="1" applyBorder="1" applyAlignment="1">
      <alignment horizontal="right" wrapText="1"/>
    </xf>
    <xf numFmtId="3" fontId="7" fillId="4" borderId="42" xfId="0" applyNumberFormat="1" applyFont="1" applyFill="1" applyBorder="1" applyAlignment="1">
      <alignment horizontal="right" wrapText="1"/>
    </xf>
    <xf numFmtId="3" fontId="7" fillId="4" borderId="43" xfId="0" applyNumberFormat="1" applyFont="1" applyFill="1" applyBorder="1" applyAlignment="1">
      <alignment horizontal="right" wrapText="1"/>
    </xf>
    <xf numFmtId="3" fontId="7" fillId="4" borderId="28" xfId="0" applyNumberFormat="1" applyFont="1" applyFill="1" applyBorder="1" applyAlignment="1">
      <alignment horizontal="right" wrapText="1"/>
    </xf>
    <xf numFmtId="3" fontId="7" fillId="4" borderId="3" xfId="0" applyNumberFormat="1" applyFont="1" applyFill="1" applyBorder="1" applyAlignment="1">
      <alignment horizontal="right" wrapText="1"/>
    </xf>
    <xf numFmtId="3" fontId="3" fillId="0" borderId="42" xfId="1" applyNumberFormat="1" applyFont="1" applyFill="1" applyBorder="1" applyAlignment="1">
      <alignment horizontal="right"/>
    </xf>
    <xf numFmtId="3" fontId="3" fillId="0" borderId="43" xfId="1" applyNumberFormat="1" applyFont="1" applyFill="1" applyBorder="1" applyAlignment="1">
      <alignment vertical="center"/>
    </xf>
    <xf numFmtId="3" fontId="3" fillId="0" borderId="4" xfId="1" applyNumberFormat="1" applyFont="1" applyFill="1" applyBorder="1"/>
    <xf numFmtId="3" fontId="3" fillId="0" borderId="53" xfId="1" applyNumberFormat="1" applyFont="1" applyFill="1" applyBorder="1"/>
    <xf numFmtId="3" fontId="3" fillId="0" borderId="42" xfId="1" applyNumberFormat="1" applyFont="1" applyFill="1" applyBorder="1"/>
    <xf numFmtId="3" fontId="3" fillId="4" borderId="41" xfId="0" applyNumberFormat="1" applyFont="1" applyFill="1" applyBorder="1" applyAlignment="1">
      <alignment horizontal="right"/>
    </xf>
    <xf numFmtId="3" fontId="3" fillId="4" borderId="42" xfId="0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7" fillId="4" borderId="52" xfId="0" applyNumberFormat="1" applyFont="1" applyFill="1" applyBorder="1" applyAlignment="1">
      <alignment horizontal="right" wrapText="1"/>
    </xf>
    <xf numFmtId="3" fontId="7" fillId="4" borderId="8" xfId="0" applyNumberFormat="1" applyFont="1" applyFill="1" applyBorder="1" applyAlignment="1">
      <alignment horizontal="right" wrapText="1"/>
    </xf>
    <xf numFmtId="3" fontId="3" fillId="0" borderId="61" xfId="0" applyNumberFormat="1" applyFont="1" applyBorder="1" applyAlignment="1">
      <alignment horizontal="right"/>
    </xf>
    <xf numFmtId="3" fontId="3" fillId="0" borderId="15" xfId="1" applyNumberFormat="1" applyFont="1" applyFill="1" applyBorder="1" applyAlignment="1">
      <alignment horizontal="right"/>
    </xf>
    <xf numFmtId="3" fontId="7" fillId="4" borderId="16" xfId="0" applyNumberFormat="1" applyFont="1" applyFill="1" applyBorder="1" applyAlignment="1">
      <alignment horizontal="right" wrapText="1"/>
    </xf>
    <xf numFmtId="3" fontId="7" fillId="4" borderId="5" xfId="0" applyNumberFormat="1" applyFont="1" applyFill="1" applyBorder="1" applyAlignment="1">
      <alignment horizontal="right" wrapText="1"/>
    </xf>
    <xf numFmtId="3" fontId="3" fillId="0" borderId="52" xfId="1" applyNumberFormat="1" applyFont="1" applyFill="1" applyBorder="1"/>
    <xf numFmtId="3" fontId="3" fillId="0" borderId="55" xfId="0" applyNumberFormat="1" applyFont="1" applyBorder="1" applyAlignment="1">
      <alignment horizontal="right"/>
    </xf>
    <xf numFmtId="3" fontId="11" fillId="3" borderId="47" xfId="0" applyNumberFormat="1" applyFont="1" applyFill="1" applyBorder="1" applyAlignment="1">
      <alignment horizontal="right" wrapText="1"/>
    </xf>
    <xf numFmtId="3" fontId="3" fillId="0" borderId="54" xfId="0" applyNumberFormat="1" applyFont="1" applyBorder="1" applyAlignment="1">
      <alignment horizontal="right"/>
    </xf>
    <xf numFmtId="3" fontId="3" fillId="0" borderId="64" xfId="0" applyNumberFormat="1" applyFont="1" applyBorder="1"/>
    <xf numFmtId="3" fontId="7" fillId="4" borderId="55" xfId="0" applyNumberFormat="1" applyFont="1" applyFill="1" applyBorder="1" applyAlignment="1">
      <alignment horizontal="right" wrapText="1"/>
    </xf>
    <xf numFmtId="3" fontId="3" fillId="0" borderId="64" xfId="1" applyNumberFormat="1" applyFont="1" applyFill="1" applyBorder="1"/>
    <xf numFmtId="3" fontId="3" fillId="0" borderId="55" xfId="0" applyNumberFormat="1" applyFont="1" applyBorder="1"/>
    <xf numFmtId="3" fontId="3" fillId="0" borderId="55" xfId="1" applyNumberFormat="1" applyFont="1" applyFill="1" applyBorder="1"/>
    <xf numFmtId="3" fontId="4" fillId="3" borderId="40" xfId="0" applyNumberFormat="1" applyFont="1" applyFill="1" applyBorder="1" applyAlignment="1">
      <alignment horizontal="right"/>
    </xf>
    <xf numFmtId="3" fontId="3" fillId="3" borderId="43" xfId="0" applyNumberFormat="1" applyFont="1" applyFill="1" applyBorder="1" applyAlignment="1">
      <alignment horizontal="right"/>
    </xf>
    <xf numFmtId="3" fontId="4" fillId="3" borderId="43" xfId="0" applyNumberFormat="1" applyFont="1" applyFill="1" applyBorder="1"/>
    <xf numFmtId="3" fontId="4" fillId="2" borderId="9" xfId="0" applyNumberFormat="1" applyFont="1" applyFill="1" applyBorder="1" applyAlignment="1">
      <alignment horizontal="center" vertical="center"/>
    </xf>
    <xf numFmtId="3" fontId="3" fillId="3" borderId="40" xfId="0" applyNumberFormat="1" applyFont="1" applyFill="1" applyBorder="1" applyAlignment="1">
      <alignment horizontal="right"/>
    </xf>
    <xf numFmtId="0" fontId="7" fillId="0" borderId="54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3" fontId="4" fillId="0" borderId="66" xfId="0" applyNumberFormat="1" applyFont="1" applyFill="1" applyBorder="1" applyAlignment="1">
      <alignment horizontal="left" vertical="center" wrapText="1"/>
    </xf>
    <xf numFmtId="3" fontId="4" fillId="3" borderId="56" xfId="0" applyNumberFormat="1" applyFont="1" applyFill="1" applyBorder="1" applyAlignment="1">
      <alignment horizontal="center" vertical="center" wrapText="1"/>
    </xf>
    <xf numFmtId="3" fontId="4" fillId="3" borderId="47" xfId="0" applyNumberFormat="1" applyFont="1" applyFill="1" applyBorder="1" applyAlignment="1">
      <alignment horizontal="right" vertical="center" wrapText="1"/>
    </xf>
    <xf numFmtId="0" fontId="7" fillId="4" borderId="55" xfId="0" applyFont="1" applyFill="1" applyBorder="1" applyAlignment="1">
      <alignment horizontal="left" vertical="center" wrapText="1"/>
    </xf>
    <xf numFmtId="0" fontId="7" fillId="4" borderId="65" xfId="0" applyFont="1" applyFill="1" applyBorder="1" applyAlignment="1">
      <alignment horizontal="left" vertical="center" wrapText="1"/>
    </xf>
    <xf numFmtId="3" fontId="7" fillId="0" borderId="68" xfId="0" applyNumberFormat="1" applyFont="1" applyFill="1" applyBorder="1" applyAlignment="1">
      <alignment horizontal="right" wrapText="1"/>
    </xf>
    <xf numFmtId="3" fontId="4" fillId="3" borderId="68" xfId="1" applyNumberFormat="1" applyFont="1" applyFill="1" applyBorder="1" applyAlignment="1"/>
    <xf numFmtId="3" fontId="7" fillId="0" borderId="4" xfId="0" applyNumberFormat="1" applyFont="1" applyFill="1" applyBorder="1" applyAlignment="1">
      <alignment wrapText="1"/>
    </xf>
    <xf numFmtId="3" fontId="3" fillId="3" borderId="15" xfId="3" applyNumberFormat="1" applyFont="1" applyFill="1" applyBorder="1"/>
    <xf numFmtId="3" fontId="3" fillId="0" borderId="4" xfId="3" applyNumberFormat="1" applyFont="1" applyFill="1" applyBorder="1"/>
    <xf numFmtId="3" fontId="7" fillId="0" borderId="46" xfId="0" applyNumberFormat="1" applyFont="1" applyFill="1" applyBorder="1" applyAlignment="1">
      <alignment horizontal="right" wrapText="1"/>
    </xf>
    <xf numFmtId="3" fontId="11" fillId="3" borderId="43" xfId="0" applyNumberFormat="1" applyFont="1" applyFill="1" applyBorder="1" applyAlignment="1">
      <alignment wrapText="1"/>
    </xf>
    <xf numFmtId="3" fontId="7" fillId="0" borderId="52" xfId="0" applyNumberFormat="1" applyFont="1" applyFill="1" applyBorder="1" applyAlignment="1">
      <alignment vertical="top" wrapText="1"/>
    </xf>
    <xf numFmtId="3" fontId="7" fillId="0" borderId="42" xfId="0" applyNumberFormat="1" applyFont="1" applyFill="1" applyBorder="1" applyAlignment="1">
      <alignment vertical="top" wrapText="1"/>
    </xf>
    <xf numFmtId="3" fontId="7" fillId="0" borderId="42" xfId="0" applyNumberFormat="1" applyFont="1" applyFill="1" applyBorder="1" applyAlignment="1">
      <alignment wrapText="1"/>
    </xf>
    <xf numFmtId="3" fontId="7" fillId="4" borderId="52" xfId="0" applyNumberFormat="1" applyFont="1" applyFill="1" applyBorder="1" applyAlignment="1">
      <alignment wrapText="1"/>
    </xf>
    <xf numFmtId="3" fontId="7" fillId="0" borderId="3" xfId="0" applyNumberFormat="1" applyFont="1" applyFill="1" applyBorder="1" applyAlignment="1">
      <alignment horizontal="right" wrapText="1"/>
    </xf>
    <xf numFmtId="3" fontId="7" fillId="0" borderId="69" xfId="0" applyNumberFormat="1" applyFont="1" applyFill="1" applyBorder="1" applyAlignment="1">
      <alignment horizontal="right" wrapText="1"/>
    </xf>
    <xf numFmtId="3" fontId="4" fillId="3" borderId="69" xfId="1" applyNumberFormat="1" applyFont="1" applyFill="1" applyBorder="1" applyAlignment="1"/>
    <xf numFmtId="3" fontId="7" fillId="0" borderId="10" xfId="0" applyNumberFormat="1" applyFont="1" applyFill="1" applyBorder="1" applyAlignment="1">
      <alignment vertical="top" wrapText="1"/>
    </xf>
    <xf numFmtId="3" fontId="7" fillId="0" borderId="3" xfId="0" applyNumberFormat="1" applyFont="1" applyFill="1" applyBorder="1" applyAlignment="1">
      <alignment wrapText="1"/>
    </xf>
    <xf numFmtId="3" fontId="4" fillId="3" borderId="46" xfId="1" applyNumberFormat="1" applyFont="1" applyFill="1" applyBorder="1" applyAlignment="1"/>
    <xf numFmtId="3" fontId="4" fillId="3" borderId="43" xfId="1" applyNumberFormat="1" applyFont="1" applyFill="1" applyBorder="1" applyAlignment="1">
      <alignment horizontal="right"/>
    </xf>
    <xf numFmtId="3" fontId="3" fillId="4" borderId="52" xfId="3" applyNumberFormat="1" applyFont="1" applyFill="1" applyBorder="1"/>
    <xf numFmtId="3" fontId="3" fillId="0" borderId="16" xfId="2" applyNumberFormat="1" applyFont="1" applyBorder="1"/>
    <xf numFmtId="3" fontId="3" fillId="6" borderId="9" xfId="0" applyNumberFormat="1" applyFont="1" applyFill="1" applyBorder="1"/>
    <xf numFmtId="3" fontId="3" fillId="0" borderId="52" xfId="2" applyNumberFormat="1" applyFont="1" applyBorder="1"/>
    <xf numFmtId="3" fontId="4" fillId="3" borderId="60" xfId="0" applyNumberFormat="1" applyFont="1" applyFill="1" applyBorder="1" applyAlignment="1">
      <alignment horizontal="right"/>
    </xf>
    <xf numFmtId="3" fontId="3" fillId="0" borderId="53" xfId="2" applyNumberFormat="1" applyFont="1" applyBorder="1" applyAlignment="1">
      <alignment horizontal="right"/>
    </xf>
    <xf numFmtId="3" fontId="3" fillId="0" borderId="42" xfId="2" applyNumberFormat="1" applyFont="1" applyBorder="1" applyAlignment="1">
      <alignment horizontal="right"/>
    </xf>
    <xf numFmtId="3" fontId="4" fillId="3" borderId="43" xfId="2" applyNumberFormat="1" applyFont="1" applyFill="1" applyBorder="1" applyAlignment="1">
      <alignment horizontal="right"/>
    </xf>
    <xf numFmtId="3" fontId="4" fillId="3" borderId="43" xfId="0" applyNumberFormat="1" applyFont="1" applyFill="1" applyBorder="1" applyAlignment="1">
      <alignment horizontal="right"/>
    </xf>
    <xf numFmtId="3" fontId="3" fillId="4" borderId="52" xfId="2" applyNumberFormat="1" applyFont="1" applyFill="1" applyBorder="1" applyAlignment="1">
      <alignment horizontal="right"/>
    </xf>
    <xf numFmtId="3" fontId="3" fillId="4" borderId="41" xfId="2" applyNumberFormat="1" applyFont="1" applyFill="1" applyBorder="1" applyAlignment="1">
      <alignment horizontal="right"/>
    </xf>
    <xf numFmtId="3" fontId="3" fillId="4" borderId="42" xfId="2" applyNumberFormat="1" applyFont="1" applyFill="1" applyBorder="1" applyAlignment="1">
      <alignment horizontal="right"/>
    </xf>
    <xf numFmtId="3" fontId="3" fillId="0" borderId="43" xfId="2" applyNumberFormat="1" applyFont="1" applyBorder="1" applyAlignment="1">
      <alignment horizontal="right"/>
    </xf>
    <xf numFmtId="3" fontId="3" fillId="4" borderId="54" xfId="2" applyNumberFormat="1" applyFont="1" applyFill="1" applyBorder="1" applyAlignment="1">
      <alignment horizontal="right"/>
    </xf>
    <xf numFmtId="3" fontId="3" fillId="4" borderId="55" xfId="2" applyNumberFormat="1" applyFont="1" applyFill="1" applyBorder="1" applyAlignment="1">
      <alignment horizontal="right"/>
    </xf>
    <xf numFmtId="3" fontId="3" fillId="0" borderId="55" xfId="2" applyNumberFormat="1" applyFont="1" applyBorder="1" applyAlignment="1">
      <alignment horizontal="right"/>
    </xf>
    <xf numFmtId="3" fontId="3" fillId="4" borderId="43" xfId="2" applyNumberFormat="1" applyFont="1" applyFill="1" applyBorder="1" applyAlignment="1">
      <alignment horizontal="right"/>
    </xf>
    <xf numFmtId="3" fontId="3" fillId="0" borderId="15" xfId="3" applyNumberFormat="1" applyFont="1" applyFill="1" applyBorder="1"/>
    <xf numFmtId="3" fontId="10" fillId="6" borderId="9" xfId="2" applyNumberFormat="1" applyFont="1" applyFill="1" applyBorder="1" applyAlignment="1">
      <alignment vertical="top" wrapText="1"/>
    </xf>
    <xf numFmtId="3" fontId="7" fillId="0" borderId="52" xfId="0" applyNumberFormat="1" applyFont="1" applyFill="1" applyBorder="1" applyAlignment="1">
      <alignment horizontal="right" wrapText="1"/>
    </xf>
    <xf numFmtId="3" fontId="3" fillId="5" borderId="41" xfId="3" applyNumberFormat="1" applyFont="1" applyFill="1" applyBorder="1"/>
    <xf numFmtId="3" fontId="3" fillId="5" borderId="52" xfId="3" applyNumberFormat="1" applyFont="1" applyFill="1" applyBorder="1"/>
    <xf numFmtId="3" fontId="3" fillId="5" borderId="64" xfId="3" applyNumberFormat="1" applyFont="1" applyFill="1" applyBorder="1"/>
    <xf numFmtId="3" fontId="3" fillId="0" borderId="41" xfId="2" applyNumberFormat="1" applyFont="1" applyBorder="1"/>
    <xf numFmtId="3" fontId="4" fillId="3" borderId="48" xfId="0" applyNumberFormat="1" applyFont="1" applyFill="1" applyBorder="1" applyAlignment="1">
      <alignment horizontal="right" vertical="center" wrapText="1"/>
    </xf>
    <xf numFmtId="3" fontId="3" fillId="0" borderId="64" xfId="2" applyNumberFormat="1" applyFont="1" applyBorder="1" applyAlignment="1">
      <alignment horizontal="right"/>
    </xf>
    <xf numFmtId="3" fontId="4" fillId="3" borderId="56" xfId="2" applyNumberFormat="1" applyFont="1" applyFill="1" applyBorder="1" applyAlignment="1">
      <alignment horizontal="right"/>
    </xf>
    <xf numFmtId="3" fontId="3" fillId="0" borderId="54" xfId="2" applyNumberFormat="1" applyFont="1" applyBorder="1" applyAlignment="1">
      <alignment horizontal="right"/>
    </xf>
    <xf numFmtId="3" fontId="3" fillId="0" borderId="64" xfId="2" applyNumberFormat="1" applyFont="1" applyBorder="1"/>
    <xf numFmtId="3" fontId="7" fillId="0" borderId="45" xfId="0" applyNumberFormat="1" applyFont="1" applyFill="1" applyBorder="1" applyAlignment="1">
      <alignment horizontal="right" wrapText="1"/>
    </xf>
    <xf numFmtId="3" fontId="3" fillId="0" borderId="61" xfId="2" applyNumberFormat="1" applyFont="1" applyBorder="1"/>
    <xf numFmtId="3" fontId="3" fillId="0" borderId="66" xfId="2" applyNumberFormat="1" applyFont="1" applyBorder="1"/>
    <xf numFmtId="3" fontId="3" fillId="3" borderId="40" xfId="2" applyNumberFormat="1" applyFont="1" applyFill="1" applyBorder="1"/>
    <xf numFmtId="3" fontId="3" fillId="0" borderId="23" xfId="3" applyNumberFormat="1" applyFont="1" applyFill="1" applyBorder="1"/>
    <xf numFmtId="3" fontId="3" fillId="0" borderId="45" xfId="2" applyNumberFormat="1" applyFont="1" applyBorder="1"/>
    <xf numFmtId="3" fontId="12" fillId="6" borderId="10" xfId="3" applyNumberFormat="1" applyFont="1" applyFill="1" applyBorder="1"/>
    <xf numFmtId="3" fontId="4" fillId="6" borderId="9" xfId="2" applyNumberFormat="1" applyFont="1" applyFill="1" applyBorder="1"/>
    <xf numFmtId="3" fontId="3" fillId="0" borderId="60" xfId="2" applyNumberFormat="1" applyFont="1" applyBorder="1" applyAlignment="1">
      <alignment horizontal="right"/>
    </xf>
    <xf numFmtId="3" fontId="4" fillId="3" borderId="46" xfId="2" applyNumberFormat="1" applyFont="1" applyFill="1" applyBorder="1" applyAlignment="1">
      <alignment horizontal="right"/>
    </xf>
    <xf numFmtId="3" fontId="12" fillId="3" borderId="49" xfId="1" applyNumberFormat="1" applyFont="1" applyFill="1" applyBorder="1"/>
    <xf numFmtId="3" fontId="3" fillId="4" borderId="4" xfId="1" applyNumberFormat="1" applyFont="1" applyFill="1" applyBorder="1"/>
    <xf numFmtId="3" fontId="3" fillId="4" borderId="4" xfId="1" applyNumberFormat="1" applyFont="1" applyFill="1" applyBorder="1" applyAlignment="1">
      <alignment horizontal="right"/>
    </xf>
    <xf numFmtId="0" fontId="5" fillId="2" borderId="13" xfId="0" applyNumberFormat="1" applyFont="1" applyFill="1" applyBorder="1" applyAlignment="1">
      <alignment horizontal="center" vertical="center" wrapText="1"/>
    </xf>
    <xf numFmtId="3" fontId="7" fillId="4" borderId="42" xfId="0" applyNumberFormat="1" applyFont="1" applyFill="1" applyBorder="1" applyAlignment="1">
      <alignment vertical="top" wrapText="1"/>
    </xf>
    <xf numFmtId="0" fontId="5" fillId="2" borderId="17" xfId="0" applyNumberFormat="1" applyFont="1" applyFill="1" applyBorder="1" applyAlignment="1">
      <alignment horizontal="center" vertical="center" wrapText="1"/>
    </xf>
    <xf numFmtId="3" fontId="3" fillId="4" borderId="42" xfId="0" applyNumberFormat="1" applyFont="1" applyFill="1" applyBorder="1"/>
    <xf numFmtId="3" fontId="4" fillId="6" borderId="9" xfId="0" applyNumberFormat="1" applyFont="1" applyFill="1" applyBorder="1"/>
    <xf numFmtId="3" fontId="4" fillId="6" borderId="9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/>
    <xf numFmtId="3" fontId="4" fillId="6" borderId="1" xfId="0" applyNumberFormat="1" applyFont="1" applyFill="1" applyBorder="1" applyAlignment="1">
      <alignment horizontal="center" vertical="center"/>
    </xf>
    <xf numFmtId="3" fontId="3" fillId="4" borderId="46" xfId="0" applyNumberFormat="1" applyFont="1" applyFill="1" applyBorder="1" applyAlignment="1">
      <alignment horizontal="right"/>
    </xf>
    <xf numFmtId="3" fontId="3" fillId="4" borderId="43" xfId="0" applyNumberFormat="1" applyFont="1" applyFill="1" applyBorder="1" applyAlignment="1">
      <alignment horizontal="right"/>
    </xf>
    <xf numFmtId="3" fontId="3" fillId="4" borderId="41" xfId="0" applyNumberFormat="1" applyFont="1" applyFill="1" applyBorder="1"/>
    <xf numFmtId="3" fontId="15" fillId="3" borderId="71" xfId="0" applyNumberFormat="1" applyFont="1" applyFill="1" applyBorder="1"/>
    <xf numFmtId="3" fontId="3" fillId="0" borderId="41" xfId="0" applyNumberFormat="1" applyFont="1" applyFill="1" applyBorder="1" applyAlignment="1">
      <alignment horizontal="left" vertical="center" wrapText="1"/>
    </xf>
    <xf numFmtId="3" fontId="3" fillId="0" borderId="42" xfId="0" applyNumberFormat="1" applyFont="1" applyFill="1" applyBorder="1" applyAlignment="1">
      <alignment horizontal="left" vertical="center" wrapText="1"/>
    </xf>
    <xf numFmtId="3" fontId="3" fillId="0" borderId="42" xfId="0" applyNumberFormat="1" applyFont="1" applyFill="1" applyBorder="1" applyAlignment="1">
      <alignment wrapText="1"/>
    </xf>
    <xf numFmtId="3" fontId="3" fillId="4" borderId="43" xfId="0" applyNumberFormat="1" applyFont="1" applyFill="1" applyBorder="1" applyAlignment="1">
      <alignment horizontal="left" vertical="center" wrapText="1"/>
    </xf>
    <xf numFmtId="3" fontId="3" fillId="0" borderId="44" xfId="0" applyNumberFormat="1" applyFont="1" applyFill="1" applyBorder="1" applyAlignment="1">
      <alignment horizontal="left" vertical="center" wrapText="1"/>
    </xf>
    <xf numFmtId="3" fontId="3" fillId="0" borderId="43" xfId="0" applyNumberFormat="1" applyFont="1" applyFill="1" applyBorder="1" applyAlignment="1">
      <alignment horizontal="left" vertical="center" wrapText="1"/>
    </xf>
    <xf numFmtId="3" fontId="4" fillId="3" borderId="29" xfId="1" applyNumberFormat="1" applyFont="1" applyFill="1" applyBorder="1" applyAlignment="1">
      <alignment vertical="center"/>
    </xf>
    <xf numFmtId="3" fontId="4" fillId="3" borderId="40" xfId="1" applyNumberFormat="1" applyFont="1" applyFill="1" applyBorder="1" applyAlignment="1">
      <alignment vertical="center"/>
    </xf>
    <xf numFmtId="3" fontId="4" fillId="3" borderId="32" xfId="2" applyNumberFormat="1" applyFont="1" applyFill="1" applyBorder="1" applyAlignment="1">
      <alignment horizontal="right"/>
    </xf>
    <xf numFmtId="3" fontId="7" fillId="0" borderId="45" xfId="0" applyNumberFormat="1" applyFont="1" applyFill="1" applyBorder="1" applyAlignment="1">
      <alignment horizontal="right" wrapText="1"/>
    </xf>
    <xf numFmtId="3" fontId="3" fillId="3" borderId="0" xfId="0" applyNumberFormat="1" applyFont="1" applyFill="1" applyBorder="1" applyAlignment="1">
      <alignment vertical="center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3" fontId="12" fillId="6" borderId="9" xfId="3" applyNumberFormat="1" applyFont="1" applyFill="1" applyBorder="1"/>
    <xf numFmtId="3" fontId="3" fillId="0" borderId="44" xfId="0" applyNumberFormat="1" applyFont="1" applyBorder="1" applyAlignment="1">
      <alignment horizontal="right"/>
    </xf>
    <xf numFmtId="3" fontId="3" fillId="0" borderId="52" xfId="0" applyNumberFormat="1" applyFont="1" applyBorder="1" applyAlignment="1">
      <alignment horizontal="right"/>
    </xf>
    <xf numFmtId="3" fontId="3" fillId="4" borderId="52" xfId="0" applyNumberFormat="1" applyFont="1" applyFill="1" applyBorder="1" applyAlignment="1">
      <alignment horizontal="right"/>
    </xf>
    <xf numFmtId="3" fontId="3" fillId="0" borderId="52" xfId="2" applyNumberFormat="1" applyFont="1" applyBorder="1" applyAlignment="1">
      <alignment horizontal="right"/>
    </xf>
    <xf numFmtId="0" fontId="4" fillId="2" borderId="38" xfId="0" applyNumberFormat="1" applyFont="1" applyFill="1" applyBorder="1" applyAlignment="1">
      <alignment horizontal="center" vertical="center" wrapText="1"/>
    </xf>
    <xf numFmtId="3" fontId="3" fillId="4" borderId="41" xfId="0" applyNumberFormat="1" applyFont="1" applyFill="1" applyBorder="1" applyAlignment="1">
      <alignment horizontal="right" wrapText="1"/>
    </xf>
    <xf numFmtId="3" fontId="3" fillId="4" borderId="59" xfId="0" applyNumberFormat="1" applyFont="1" applyFill="1" applyBorder="1" applyAlignment="1">
      <alignment horizontal="right" wrapText="1"/>
    </xf>
    <xf numFmtId="3" fontId="3" fillId="4" borderId="42" xfId="0" applyNumberFormat="1" applyFont="1" applyFill="1" applyBorder="1" applyAlignment="1">
      <alignment horizontal="right" wrapText="1"/>
    </xf>
    <xf numFmtId="3" fontId="3" fillId="4" borderId="53" xfId="0" applyNumberFormat="1" applyFont="1" applyFill="1" applyBorder="1" applyAlignment="1">
      <alignment horizontal="right" wrapText="1"/>
    </xf>
    <xf numFmtId="3" fontId="3" fillId="4" borderId="43" xfId="0" applyNumberFormat="1" applyFont="1" applyFill="1" applyBorder="1" applyAlignment="1">
      <alignment horizontal="right" wrapText="1"/>
    </xf>
    <xf numFmtId="3" fontId="3" fillId="4" borderId="60" xfId="0" applyNumberFormat="1" applyFont="1" applyFill="1" applyBorder="1" applyAlignment="1">
      <alignment horizontal="right" wrapText="1"/>
    </xf>
    <xf numFmtId="0" fontId="4" fillId="2" borderId="26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3" fontId="3" fillId="4" borderId="52" xfId="0" applyNumberFormat="1" applyFont="1" applyFill="1" applyBorder="1" applyAlignment="1">
      <alignment horizontal="right" wrapText="1"/>
    </xf>
    <xf numFmtId="3" fontId="3" fillId="4" borderId="61" xfId="0" applyNumberFormat="1" applyFont="1" applyFill="1" applyBorder="1" applyAlignment="1">
      <alignment horizontal="right" wrapText="1"/>
    </xf>
    <xf numFmtId="3" fontId="3" fillId="0" borderId="41" xfId="0" applyNumberFormat="1" applyFont="1" applyFill="1" applyBorder="1" applyAlignment="1">
      <alignment horizontal="right" wrapText="1"/>
    </xf>
    <xf numFmtId="3" fontId="3" fillId="0" borderId="42" xfId="0" applyNumberFormat="1" applyFont="1" applyFill="1" applyBorder="1" applyAlignment="1">
      <alignment horizontal="right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3" fontId="3" fillId="0" borderId="44" xfId="0" applyNumberFormat="1" applyFont="1" applyFill="1" applyBorder="1" applyAlignment="1">
      <alignment horizontal="right" wrapText="1"/>
    </xf>
    <xf numFmtId="3" fontId="15" fillId="13" borderId="40" xfId="0" applyNumberFormat="1" applyFont="1" applyFill="1" applyBorder="1" applyAlignment="1">
      <alignment horizontal="center" vertical="center"/>
    </xf>
    <xf numFmtId="3" fontId="15" fillId="13" borderId="48" xfId="0" applyNumberFormat="1" applyFont="1" applyFill="1" applyBorder="1" applyAlignment="1">
      <alignment horizontal="center" vertical="center"/>
    </xf>
    <xf numFmtId="3" fontId="15" fillId="13" borderId="50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3" fillId="4" borderId="3" xfId="2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4" borderId="52" xfId="0" applyNumberFormat="1" applyFont="1" applyFill="1" applyBorder="1" applyAlignment="1">
      <alignment horizontal="right" vertical="center"/>
    </xf>
    <xf numFmtId="3" fontId="3" fillId="4" borderId="42" xfId="0" applyNumberFormat="1" applyFont="1" applyFill="1" applyBorder="1" applyAlignment="1">
      <alignment horizontal="right" vertical="center"/>
    </xf>
    <xf numFmtId="3" fontId="3" fillId="0" borderId="1" xfId="2" applyNumberFormat="1" applyFont="1" applyBorder="1" applyAlignment="1"/>
    <xf numFmtId="3" fontId="4" fillId="0" borderId="2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vertical="center"/>
    </xf>
    <xf numFmtId="3" fontId="3" fillId="4" borderId="3" xfId="1" applyNumberFormat="1" applyFont="1" applyFill="1" applyBorder="1" applyAlignment="1">
      <alignment vertical="center"/>
    </xf>
    <xf numFmtId="3" fontId="4" fillId="4" borderId="2" xfId="2" applyNumberFormat="1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/>
    </xf>
    <xf numFmtId="3" fontId="4" fillId="4" borderId="9" xfId="2" applyNumberFormat="1" applyFont="1" applyFill="1" applyBorder="1" applyAlignment="1">
      <alignment horizontal="center" vertical="center" wrapText="1"/>
    </xf>
    <xf numFmtId="3" fontId="2" fillId="0" borderId="4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7" fillId="0" borderId="52" xfId="0" applyNumberFormat="1" applyFont="1" applyFill="1" applyBorder="1" applyAlignment="1">
      <alignment horizontal="right" wrapText="1"/>
    </xf>
    <xf numFmtId="3" fontId="3" fillId="0" borderId="52" xfId="0" applyNumberFormat="1" applyFont="1" applyBorder="1" applyAlignment="1">
      <alignment horizontal="right"/>
    </xf>
    <xf numFmtId="3" fontId="4" fillId="4" borderId="9" xfId="0" applyNumberFormat="1" applyFont="1" applyFill="1" applyBorder="1" applyAlignment="1">
      <alignment vertical="center" wrapText="1"/>
    </xf>
    <xf numFmtId="3" fontId="3" fillId="4" borderId="9" xfId="2" applyNumberFormat="1" applyFont="1" applyFill="1" applyBorder="1" applyAlignment="1">
      <alignment vertical="center" wrapText="1"/>
    </xf>
    <xf numFmtId="3" fontId="4" fillId="4" borderId="9" xfId="2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4" fillId="6" borderId="16" xfId="0" applyNumberFormat="1" applyFont="1" applyFill="1" applyBorder="1" applyAlignment="1">
      <alignment horizontal="center" vertical="center"/>
    </xf>
    <xf numFmtId="3" fontId="4" fillId="3" borderId="46" xfId="0" applyNumberFormat="1" applyFont="1" applyFill="1" applyBorder="1" applyAlignment="1">
      <alignment horizontal="right" vertical="center" wrapText="1"/>
    </xf>
    <xf numFmtId="3" fontId="3" fillId="0" borderId="52" xfId="0" applyNumberFormat="1" applyFont="1" applyFill="1" applyBorder="1" applyAlignment="1">
      <alignment horizontal="left" vertical="center" wrapText="1"/>
    </xf>
    <xf numFmtId="3" fontId="2" fillId="0" borderId="48" xfId="0" applyNumberFormat="1" applyFont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right" wrapText="1"/>
    </xf>
    <xf numFmtId="3" fontId="3" fillId="5" borderId="66" xfId="3" applyNumberFormat="1" applyFont="1" applyFill="1" applyBorder="1"/>
    <xf numFmtId="3" fontId="3" fillId="0" borderId="16" xfId="0" applyNumberFormat="1" applyFont="1" applyBorder="1"/>
    <xf numFmtId="3" fontId="15" fillId="10" borderId="48" xfId="0" applyNumberFormat="1" applyFont="1" applyFill="1" applyBorder="1" applyAlignment="1">
      <alignment horizontal="center" vertical="center" wrapText="1"/>
    </xf>
    <xf numFmtId="3" fontId="7" fillId="0" borderId="55" xfId="0" applyNumberFormat="1" applyFont="1" applyFill="1" applyBorder="1" applyAlignment="1">
      <alignment horizontal="right" wrapText="1"/>
    </xf>
    <xf numFmtId="3" fontId="4" fillId="3" borderId="56" xfId="1" applyNumberFormat="1" applyFont="1" applyFill="1" applyBorder="1" applyAlignment="1"/>
    <xf numFmtId="3" fontId="7" fillId="0" borderId="64" xfId="0" applyNumberFormat="1" applyFont="1" applyFill="1" applyBorder="1" applyAlignment="1">
      <alignment vertical="top" wrapText="1"/>
    </xf>
    <xf numFmtId="3" fontId="7" fillId="0" borderId="55" xfId="0" applyNumberFormat="1" applyFont="1" applyFill="1" applyBorder="1" applyAlignment="1">
      <alignment wrapText="1"/>
    </xf>
    <xf numFmtId="3" fontId="4" fillId="3" borderId="56" xfId="1" applyNumberFormat="1" applyFont="1" applyFill="1" applyBorder="1" applyAlignment="1">
      <alignment horizontal="right"/>
    </xf>
    <xf numFmtId="3" fontId="3" fillId="5" borderId="28" xfId="3" applyNumberFormat="1" applyFont="1" applyFill="1" applyBorder="1" applyAlignment="1">
      <alignment horizontal="right"/>
    </xf>
    <xf numFmtId="3" fontId="3" fillId="5" borderId="54" xfId="3" applyNumberFormat="1" applyFont="1" applyFill="1" applyBorder="1"/>
    <xf numFmtId="3" fontId="4" fillId="3" borderId="47" xfId="1" applyNumberFormat="1" applyFont="1" applyFill="1" applyBorder="1"/>
    <xf numFmtId="3" fontId="3" fillId="4" borderId="55" xfId="1" applyNumberFormat="1" applyFont="1" applyFill="1" applyBorder="1"/>
    <xf numFmtId="0" fontId="5" fillId="2" borderId="49" xfId="0" applyNumberFormat="1" applyFont="1" applyFill="1" applyBorder="1" applyAlignment="1">
      <alignment horizontal="center" vertical="center" wrapText="1"/>
    </xf>
    <xf numFmtId="3" fontId="7" fillId="4" borderId="59" xfId="0" applyNumberFormat="1" applyFont="1" applyFill="1" applyBorder="1" applyAlignment="1">
      <alignment horizontal="right" wrapText="1"/>
    </xf>
    <xf numFmtId="3" fontId="7" fillId="4" borderId="53" xfId="0" applyNumberFormat="1" applyFont="1" applyFill="1" applyBorder="1" applyAlignment="1">
      <alignment horizontal="right" wrapText="1"/>
    </xf>
    <xf numFmtId="3" fontId="4" fillId="0" borderId="15" xfId="0" applyNumberFormat="1" applyFont="1" applyBorder="1"/>
    <xf numFmtId="3" fontId="4" fillId="3" borderId="50" xfId="0" applyNumberFormat="1" applyFont="1" applyFill="1" applyBorder="1" applyAlignment="1">
      <alignment horizontal="right"/>
    </xf>
    <xf numFmtId="3" fontId="7" fillId="4" borderId="61" xfId="0" applyNumberFormat="1" applyFont="1" applyFill="1" applyBorder="1" applyAlignment="1">
      <alignment horizontal="right" wrapText="1"/>
    </xf>
    <xf numFmtId="3" fontId="4" fillId="2" borderId="15" xfId="0" applyNumberFormat="1" applyFont="1" applyFill="1" applyBorder="1"/>
    <xf numFmtId="3" fontId="7" fillId="0" borderId="59" xfId="0" applyNumberFormat="1" applyFont="1" applyFill="1" applyBorder="1" applyAlignment="1">
      <alignment horizontal="right" wrapText="1"/>
    </xf>
    <xf numFmtId="3" fontId="7" fillId="0" borderId="53" xfId="0" applyNumberFormat="1" applyFont="1" applyFill="1" applyBorder="1" applyAlignment="1">
      <alignment horizontal="right" wrapText="1"/>
    </xf>
    <xf numFmtId="3" fontId="3" fillId="6" borderId="15" xfId="0" applyNumberFormat="1" applyFont="1" applyFill="1" applyBorder="1"/>
    <xf numFmtId="3" fontId="3" fillId="6" borderId="6" xfId="2" applyNumberFormat="1" applyFont="1" applyFill="1" applyBorder="1"/>
    <xf numFmtId="3" fontId="4" fillId="6" borderId="15" xfId="2" applyNumberFormat="1" applyFont="1" applyFill="1" applyBorder="1"/>
    <xf numFmtId="3" fontId="3" fillId="6" borderId="6" xfId="0" applyNumberFormat="1" applyFont="1" applyFill="1" applyBorder="1"/>
    <xf numFmtId="3" fontId="3" fillId="0" borderId="59" xfId="2" applyNumberFormat="1" applyFont="1" applyBorder="1"/>
    <xf numFmtId="3" fontId="3" fillId="0" borderId="63" xfId="2" applyNumberFormat="1" applyFont="1" applyBorder="1"/>
    <xf numFmtId="3" fontId="4" fillId="6" borderId="15" xfId="0" applyNumberFormat="1" applyFont="1" applyFill="1" applyBorder="1"/>
    <xf numFmtId="3" fontId="4" fillId="6" borderId="4" xfId="0" applyNumberFormat="1" applyFont="1" applyFill="1" applyBorder="1"/>
    <xf numFmtId="3" fontId="4" fillId="2" borderId="7" xfId="0" applyNumberFormat="1" applyFont="1" applyFill="1" applyBorder="1" applyAlignment="1">
      <alignment horizontal="left" wrapText="1"/>
    </xf>
    <xf numFmtId="3" fontId="3" fillId="2" borderId="2" xfId="0" applyNumberFormat="1" applyFont="1" applyFill="1" applyBorder="1"/>
    <xf numFmtId="0" fontId="5" fillId="2" borderId="36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right" wrapText="1"/>
    </xf>
    <xf numFmtId="3" fontId="3" fillId="0" borderId="60" xfId="0" applyNumberFormat="1" applyFont="1" applyBorder="1"/>
    <xf numFmtId="3" fontId="12" fillId="2" borderId="64" xfId="1" applyNumberFormat="1" applyFont="1" applyFill="1" applyBorder="1" applyAlignment="1">
      <alignment vertical="center"/>
    </xf>
    <xf numFmtId="3" fontId="4" fillId="0" borderId="19" xfId="0" applyNumberFormat="1" applyFont="1" applyBorder="1"/>
    <xf numFmtId="0" fontId="5" fillId="2" borderId="73" xfId="0" applyNumberFormat="1" applyFont="1" applyFill="1" applyBorder="1" applyAlignment="1">
      <alignment horizontal="center" vertical="center" wrapText="1"/>
    </xf>
    <xf numFmtId="3" fontId="3" fillId="0" borderId="44" xfId="1" applyNumberFormat="1" applyFont="1" applyFill="1" applyBorder="1"/>
    <xf numFmtId="3" fontId="7" fillId="4" borderId="66" xfId="0" applyNumberFormat="1" applyFont="1" applyFill="1" applyBorder="1" applyAlignment="1">
      <alignment horizontal="right" wrapText="1"/>
    </xf>
    <xf numFmtId="3" fontId="12" fillId="2" borderId="64" xfId="1" applyNumberFormat="1" applyFont="1" applyFill="1" applyBorder="1"/>
    <xf numFmtId="3" fontId="4" fillId="2" borderId="19" xfId="0" applyNumberFormat="1" applyFont="1" applyFill="1" applyBorder="1"/>
    <xf numFmtId="3" fontId="12" fillId="6" borderId="64" xfId="1" applyNumberFormat="1" applyFont="1" applyFill="1" applyBorder="1"/>
    <xf numFmtId="3" fontId="3" fillId="6" borderId="19" xfId="0" applyNumberFormat="1" applyFont="1" applyFill="1" applyBorder="1"/>
    <xf numFmtId="3" fontId="4" fillId="6" borderId="65" xfId="2" applyNumberFormat="1" applyFont="1" applyFill="1" applyBorder="1" applyAlignment="1">
      <alignment horizontal="left" wrapText="1"/>
    </xf>
    <xf numFmtId="3" fontId="3" fillId="6" borderId="18" xfId="2" applyNumberFormat="1" applyFont="1" applyFill="1" applyBorder="1"/>
    <xf numFmtId="3" fontId="12" fillId="6" borderId="55" xfId="3" applyNumberFormat="1" applyFont="1" applyFill="1" applyBorder="1"/>
    <xf numFmtId="3" fontId="4" fillId="6" borderId="31" xfId="2" applyNumberFormat="1" applyFont="1" applyFill="1" applyBorder="1"/>
    <xf numFmtId="3" fontId="12" fillId="6" borderId="64" xfId="3" applyNumberFormat="1" applyFont="1" applyFill="1" applyBorder="1"/>
    <xf numFmtId="3" fontId="4" fillId="6" borderId="19" xfId="2" applyNumberFormat="1" applyFont="1" applyFill="1" applyBorder="1"/>
    <xf numFmtId="3" fontId="4" fillId="6" borderId="65" xfId="0" applyNumberFormat="1" applyFont="1" applyFill="1" applyBorder="1" applyAlignment="1">
      <alignment horizontal="left" wrapText="1"/>
    </xf>
    <xf numFmtId="3" fontId="3" fillId="6" borderId="18" xfId="0" applyNumberFormat="1" applyFont="1" applyFill="1" applyBorder="1"/>
    <xf numFmtId="0" fontId="5" fillId="2" borderId="22" xfId="0" applyNumberFormat="1" applyFont="1" applyFill="1" applyBorder="1" applyAlignment="1">
      <alignment horizontal="center" vertical="center" wrapText="1"/>
    </xf>
    <xf numFmtId="3" fontId="4" fillId="6" borderId="19" xfId="0" applyNumberFormat="1" applyFont="1" applyFill="1" applyBorder="1"/>
    <xf numFmtId="3" fontId="4" fillId="6" borderId="55" xfId="0" applyNumberFormat="1" applyFont="1" applyFill="1" applyBorder="1" applyAlignment="1">
      <alignment horizontal="left" vertical="center" wrapText="1"/>
    </xf>
    <xf numFmtId="3" fontId="4" fillId="6" borderId="31" xfId="0" applyNumberFormat="1" applyFont="1" applyFill="1" applyBorder="1"/>
    <xf numFmtId="3" fontId="15" fillId="11" borderId="47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/>
    </xf>
    <xf numFmtId="3" fontId="5" fillId="12" borderId="47" xfId="0" applyNumberFormat="1" applyFont="1" applyFill="1" applyBorder="1" applyAlignment="1">
      <alignment horizontal="center" vertical="center" wrapText="1"/>
    </xf>
    <xf numFmtId="3" fontId="4" fillId="3" borderId="47" xfId="0" applyNumberFormat="1" applyFont="1" applyFill="1" applyBorder="1" applyAlignment="1">
      <alignment horizontal="left" vertical="center" wrapText="1"/>
    </xf>
    <xf numFmtId="3" fontId="4" fillId="3" borderId="64" xfId="0" applyNumberFormat="1" applyFont="1" applyFill="1" applyBorder="1" applyAlignment="1">
      <alignment horizontal="left" vertical="center" wrapText="1"/>
    </xf>
    <xf numFmtId="3" fontId="7" fillId="0" borderId="40" xfId="0" applyNumberFormat="1" applyFont="1" applyFill="1" applyBorder="1" applyAlignment="1">
      <alignment horizontal="right" wrapText="1"/>
    </xf>
    <xf numFmtId="3" fontId="7" fillId="0" borderId="49" xfId="0" applyNumberFormat="1" applyFont="1" applyFill="1" applyBorder="1" applyAlignment="1">
      <alignment horizontal="right" wrapText="1"/>
    </xf>
    <xf numFmtId="3" fontId="7" fillId="0" borderId="38" xfId="0" applyNumberFormat="1" applyFont="1" applyFill="1" applyBorder="1" applyAlignment="1">
      <alignment horizontal="right" wrapText="1"/>
    </xf>
    <xf numFmtId="3" fontId="7" fillId="0" borderId="39" xfId="0" applyNumberFormat="1" applyFont="1" applyFill="1" applyBorder="1" applyAlignment="1">
      <alignment horizontal="right" wrapText="1"/>
    </xf>
    <xf numFmtId="3" fontId="11" fillId="3" borderId="70" xfId="0" applyNumberFormat="1" applyFont="1" applyFill="1" applyBorder="1" applyAlignment="1">
      <alignment wrapText="1"/>
    </xf>
    <xf numFmtId="3" fontId="7" fillId="0" borderId="61" xfId="0" applyNumberFormat="1" applyFont="1" applyFill="1" applyBorder="1" applyAlignment="1">
      <alignment horizontal="right" wrapText="1"/>
    </xf>
    <xf numFmtId="3" fontId="7" fillId="0" borderId="63" xfId="0" applyNumberFormat="1" applyFont="1" applyFill="1" applyBorder="1" applyAlignment="1">
      <alignment horizontal="right" wrapText="1"/>
    </xf>
    <xf numFmtId="3" fontId="4" fillId="0" borderId="43" xfId="0" applyNumberFormat="1" applyFont="1" applyFill="1" applyBorder="1" applyAlignment="1">
      <alignment horizontal="left" vertical="center" wrapText="1"/>
    </xf>
    <xf numFmtId="3" fontId="11" fillId="3" borderId="40" xfId="0" applyNumberFormat="1" applyFont="1" applyFill="1" applyBorder="1" applyAlignment="1">
      <alignment horizontal="right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4" borderId="44" xfId="0" applyNumberFormat="1" applyFont="1" applyFill="1" applyBorder="1" applyAlignment="1">
      <alignment horizontal="left" vertical="center" wrapText="1"/>
    </xf>
    <xf numFmtId="3" fontId="3" fillId="0" borderId="65" xfId="1" applyNumberFormat="1" applyFont="1" applyFill="1" applyBorder="1" applyAlignment="1">
      <alignment horizontal="right"/>
    </xf>
    <xf numFmtId="3" fontId="7" fillId="4" borderId="45" xfId="0" applyNumberFormat="1" applyFont="1" applyFill="1" applyBorder="1" applyAlignment="1">
      <alignment horizontal="right" wrapText="1"/>
    </xf>
    <xf numFmtId="3" fontId="7" fillId="4" borderId="52" xfId="0" applyNumberFormat="1" applyFont="1" applyFill="1" applyBorder="1" applyAlignment="1">
      <alignment horizontal="right" wrapText="1"/>
    </xf>
    <xf numFmtId="3" fontId="3" fillId="0" borderId="44" xfId="0" applyNumberFormat="1" applyFont="1" applyBorder="1" applyAlignment="1">
      <alignment horizontal="right"/>
    </xf>
    <xf numFmtId="3" fontId="3" fillId="0" borderId="52" xfId="0" applyNumberFormat="1" applyFont="1" applyBorder="1" applyAlignment="1">
      <alignment horizontal="right"/>
    </xf>
    <xf numFmtId="3" fontId="3" fillId="4" borderId="44" xfId="0" applyNumberFormat="1" applyFont="1" applyFill="1" applyBorder="1" applyAlignment="1">
      <alignment horizontal="right"/>
    </xf>
    <xf numFmtId="3" fontId="7" fillId="0" borderId="44" xfId="0" applyNumberFormat="1" applyFont="1" applyFill="1" applyBorder="1" applyAlignment="1">
      <alignment horizontal="right" wrapText="1"/>
    </xf>
    <xf numFmtId="3" fontId="7" fillId="0" borderId="52" xfId="0" applyNumberFormat="1" applyFont="1" applyFill="1" applyBorder="1" applyAlignment="1">
      <alignment horizontal="right" wrapText="1"/>
    </xf>
    <xf numFmtId="3" fontId="3" fillId="0" borderId="61" xfId="2" applyNumberFormat="1" applyFont="1" applyBorder="1" applyAlignment="1">
      <alignment horizontal="right"/>
    </xf>
    <xf numFmtId="0" fontId="7" fillId="0" borderId="67" xfId="0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7" fillId="0" borderId="45" xfId="0" applyNumberFormat="1" applyFont="1" applyFill="1" applyBorder="1" applyAlignment="1">
      <alignment horizontal="right" wrapText="1"/>
    </xf>
    <xf numFmtId="3" fontId="4" fillId="3" borderId="41" xfId="0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 wrapText="1"/>
    </xf>
    <xf numFmtId="3" fontId="4" fillId="9" borderId="32" xfId="0" applyNumberFormat="1" applyFont="1" applyFill="1" applyBorder="1" applyAlignment="1">
      <alignment vertical="center"/>
    </xf>
    <xf numFmtId="3" fontId="4" fillId="9" borderId="72" xfId="0" applyNumberFormat="1" applyFont="1" applyFill="1" applyBorder="1" applyAlignment="1">
      <alignment vertical="center"/>
    </xf>
    <xf numFmtId="3" fontId="4" fillId="13" borderId="47" xfId="0" applyNumberFormat="1" applyFont="1" applyFill="1" applyBorder="1" applyAlignment="1">
      <alignment horizontal="center" vertical="center"/>
    </xf>
    <xf numFmtId="3" fontId="15" fillId="9" borderId="48" xfId="0" applyNumberFormat="1" applyFont="1" applyFill="1" applyBorder="1" applyAlignment="1">
      <alignment horizontal="center" vertical="center" wrapText="1"/>
    </xf>
    <xf numFmtId="3" fontId="4" fillId="13" borderId="40" xfId="0" applyNumberFormat="1" applyFont="1" applyFill="1" applyBorder="1" applyAlignment="1">
      <alignment horizontal="right" vertical="center"/>
    </xf>
    <xf numFmtId="0" fontId="7" fillId="4" borderId="41" xfId="0" applyFont="1" applyFill="1" applyBorder="1" applyAlignment="1">
      <alignment horizontal="left" vertical="center" wrapText="1"/>
    </xf>
    <xf numFmtId="3" fontId="7" fillId="4" borderId="61" xfId="0" applyNumberFormat="1" applyFont="1" applyFill="1" applyBorder="1" applyAlignment="1">
      <alignment wrapText="1"/>
    </xf>
    <xf numFmtId="3" fontId="3" fillId="0" borderId="6" xfId="1" applyNumberFormat="1" applyFont="1" applyFill="1" applyBorder="1"/>
    <xf numFmtId="3" fontId="3" fillId="0" borderId="2" xfId="1" applyNumberFormat="1" applyFont="1" applyFill="1" applyBorder="1"/>
    <xf numFmtId="3" fontId="3" fillId="0" borderId="52" xfId="0" applyNumberFormat="1" applyFont="1" applyBorder="1"/>
    <xf numFmtId="3" fontId="4" fillId="3" borderId="40" xfId="0" applyNumberFormat="1" applyFont="1" applyFill="1" applyBorder="1" applyAlignment="1">
      <alignment horizontal="right" wrapText="1"/>
    </xf>
    <xf numFmtId="3" fontId="4" fillId="3" borderId="40" xfId="0" applyNumberFormat="1" applyFont="1" applyFill="1" applyBorder="1" applyAlignment="1">
      <alignment horizontal="right" vertical="center"/>
    </xf>
    <xf numFmtId="3" fontId="4" fillId="3" borderId="49" xfId="1" applyNumberFormat="1" applyFont="1" applyFill="1" applyBorder="1" applyAlignment="1">
      <alignment horizontal="right"/>
    </xf>
    <xf numFmtId="3" fontId="4" fillId="3" borderId="38" xfId="1" applyNumberFormat="1" applyFont="1" applyFill="1" applyBorder="1" applyAlignment="1">
      <alignment horizontal="right"/>
    </xf>
    <xf numFmtId="3" fontId="4" fillId="3" borderId="39" xfId="1" applyNumberFormat="1" applyFont="1" applyFill="1" applyBorder="1" applyAlignment="1">
      <alignment horizontal="right"/>
    </xf>
    <xf numFmtId="3" fontId="11" fillId="3" borderId="43" xfId="0" applyNumberFormat="1" applyFont="1" applyFill="1" applyBorder="1" applyAlignment="1">
      <alignment horizontal="right" wrapText="1"/>
    </xf>
    <xf numFmtId="3" fontId="4" fillId="3" borderId="35" xfId="1" applyNumberFormat="1" applyFont="1" applyFill="1" applyBorder="1" applyAlignment="1">
      <alignment horizontal="right"/>
    </xf>
    <xf numFmtId="3" fontId="4" fillId="3" borderId="21" xfId="1" applyNumberFormat="1" applyFont="1" applyFill="1" applyBorder="1" applyAlignment="1">
      <alignment horizontal="right"/>
    </xf>
    <xf numFmtId="3" fontId="4" fillId="3" borderId="29" xfId="1" applyNumberFormat="1" applyFont="1" applyFill="1" applyBorder="1" applyAlignment="1">
      <alignment horizontal="right"/>
    </xf>
    <xf numFmtId="3" fontId="11" fillId="3" borderId="56" xfId="0" applyNumberFormat="1" applyFont="1" applyFill="1" applyBorder="1" applyAlignment="1">
      <alignment horizontal="right" wrapText="1"/>
    </xf>
    <xf numFmtId="3" fontId="3" fillId="0" borderId="62" xfId="1" applyNumberFormat="1" applyFont="1" applyFill="1" applyBorder="1"/>
    <xf numFmtId="3" fontId="3" fillId="0" borderId="51" xfId="0" applyNumberFormat="1" applyFont="1" applyBorder="1" applyAlignment="1">
      <alignment horizontal="right"/>
    </xf>
    <xf numFmtId="3" fontId="11" fillId="3" borderId="36" xfId="0" applyNumberFormat="1" applyFont="1" applyFill="1" applyBorder="1" applyAlignment="1">
      <alignment horizontal="right" wrapText="1"/>
    </xf>
    <xf numFmtId="3" fontId="4" fillId="3" borderId="37" xfId="0" applyNumberFormat="1" applyFont="1" applyFill="1" applyBorder="1" applyAlignment="1">
      <alignment horizontal="right"/>
    </xf>
    <xf numFmtId="3" fontId="11" fillId="3" borderId="43" xfId="0" applyNumberFormat="1" applyFont="1" applyFill="1" applyBorder="1" applyAlignment="1">
      <alignment vertical="top" wrapText="1"/>
    </xf>
    <xf numFmtId="3" fontId="4" fillId="3" borderId="35" xfId="1" applyNumberFormat="1" applyFont="1" applyFill="1" applyBorder="1"/>
    <xf numFmtId="3" fontId="4" fillId="3" borderId="21" xfId="1" applyNumberFormat="1" applyFont="1" applyFill="1" applyBorder="1"/>
    <xf numFmtId="3" fontId="11" fillId="3" borderId="40" xfId="0" applyNumberFormat="1" applyFont="1" applyFill="1" applyBorder="1" applyAlignment="1">
      <alignment vertical="top" wrapText="1"/>
    </xf>
    <xf numFmtId="3" fontId="4" fillId="3" borderId="49" xfId="1" applyNumberFormat="1" applyFont="1" applyFill="1" applyBorder="1"/>
    <xf numFmtId="3" fontId="4" fillId="3" borderId="38" xfId="1" applyNumberFormat="1" applyFont="1" applyFill="1" applyBorder="1"/>
    <xf numFmtId="3" fontId="4" fillId="3" borderId="39" xfId="1" applyNumberFormat="1" applyFont="1" applyFill="1" applyBorder="1"/>
    <xf numFmtId="3" fontId="4" fillId="3" borderId="49" xfId="3" applyNumberFormat="1" applyFont="1" applyFill="1" applyBorder="1"/>
    <xf numFmtId="3" fontId="4" fillId="3" borderId="38" xfId="3" applyNumberFormat="1" applyFont="1" applyFill="1" applyBorder="1"/>
    <xf numFmtId="3" fontId="4" fillId="3" borderId="39" xfId="3" applyNumberFormat="1" applyFont="1" applyFill="1" applyBorder="1"/>
    <xf numFmtId="3" fontId="4" fillId="3" borderId="47" xfId="3" applyNumberFormat="1" applyFont="1" applyFill="1" applyBorder="1"/>
    <xf numFmtId="3" fontId="4" fillId="3" borderId="40" xfId="2" applyNumberFormat="1" applyFont="1" applyFill="1" applyBorder="1"/>
    <xf numFmtId="3" fontId="4" fillId="3" borderId="50" xfId="2" applyNumberFormat="1" applyFont="1" applyFill="1" applyBorder="1"/>
    <xf numFmtId="3" fontId="11" fillId="3" borderId="52" xfId="0" applyNumberFormat="1" applyFont="1" applyFill="1" applyBorder="1" applyAlignment="1">
      <alignment horizontal="right" wrapText="1"/>
    </xf>
    <xf numFmtId="3" fontId="4" fillId="3" borderId="15" xfId="3" applyNumberFormat="1" applyFont="1" applyFill="1" applyBorder="1"/>
    <xf numFmtId="3" fontId="4" fillId="3" borderId="9" xfId="3" applyNumberFormat="1" applyFont="1" applyFill="1" applyBorder="1"/>
    <xf numFmtId="3" fontId="4" fillId="3" borderId="10" xfId="3" applyNumberFormat="1" applyFont="1" applyFill="1" applyBorder="1"/>
    <xf numFmtId="3" fontId="4" fillId="3" borderId="64" xfId="3" applyNumberFormat="1" applyFont="1" applyFill="1" applyBorder="1"/>
    <xf numFmtId="3" fontId="4" fillId="3" borderId="52" xfId="2" applyNumberFormat="1" applyFont="1" applyFill="1" applyBorder="1"/>
    <xf numFmtId="3" fontId="4" fillId="3" borderId="70" xfId="2" applyNumberFormat="1" applyFont="1" applyFill="1" applyBorder="1"/>
    <xf numFmtId="3" fontId="11" fillId="3" borderId="43" xfId="2" applyNumberFormat="1" applyFont="1" applyFill="1" applyBorder="1" applyAlignment="1">
      <alignment vertical="top" wrapText="1"/>
    </xf>
    <xf numFmtId="3" fontId="11" fillId="3" borderId="60" xfId="2" applyNumberFormat="1" applyFont="1" applyFill="1" applyBorder="1" applyAlignment="1">
      <alignment vertical="top" wrapText="1"/>
    </xf>
    <xf numFmtId="3" fontId="11" fillId="3" borderId="56" xfId="2" applyNumberFormat="1" applyFont="1" applyFill="1" applyBorder="1" applyAlignment="1">
      <alignment vertical="top" wrapText="1"/>
    </xf>
    <xf numFmtId="3" fontId="11" fillId="3" borderId="32" xfId="2" applyNumberFormat="1" applyFont="1" applyFill="1" applyBorder="1" applyAlignment="1">
      <alignment vertical="top" wrapText="1"/>
    </xf>
    <xf numFmtId="3" fontId="11" fillId="3" borderId="36" xfId="0" applyNumberFormat="1" applyFont="1" applyFill="1" applyBorder="1" applyAlignment="1">
      <alignment vertical="top" wrapText="1"/>
    </xf>
    <xf numFmtId="3" fontId="4" fillId="3" borderId="40" xfId="2" applyNumberFormat="1" applyFont="1" applyFill="1" applyBorder="1" applyAlignment="1">
      <alignment horizontal="right" vertical="center"/>
    </xf>
    <xf numFmtId="3" fontId="4" fillId="3" borderId="50" xfId="2" applyNumberFormat="1" applyFont="1" applyFill="1" applyBorder="1" applyAlignment="1">
      <alignment horizontal="right" vertical="center"/>
    </xf>
    <xf numFmtId="3" fontId="4" fillId="3" borderId="40" xfId="2" applyNumberFormat="1" applyFont="1" applyFill="1" applyBorder="1" applyAlignment="1">
      <alignment horizontal="right"/>
    </xf>
    <xf numFmtId="3" fontId="4" fillId="3" borderId="47" xfId="3" applyNumberFormat="1" applyFont="1" applyFill="1" applyBorder="1" applyAlignment="1">
      <alignment horizontal="right"/>
    </xf>
    <xf numFmtId="3" fontId="11" fillId="3" borderId="46" xfId="0" applyNumberFormat="1" applyFont="1" applyFill="1" applyBorder="1" applyAlignment="1">
      <alignment wrapText="1"/>
    </xf>
    <xf numFmtId="3" fontId="4" fillId="3" borderId="32" xfId="3" applyNumberFormat="1" applyFont="1" applyFill="1" applyBorder="1"/>
    <xf numFmtId="3" fontId="4" fillId="3" borderId="46" xfId="2" applyNumberFormat="1" applyFont="1" applyFill="1" applyBorder="1"/>
    <xf numFmtId="3" fontId="4" fillId="3" borderId="4" xfId="3" applyNumberFormat="1" applyFont="1" applyFill="1" applyBorder="1"/>
    <xf numFmtId="3" fontId="4" fillId="3" borderId="1" xfId="3" applyNumberFormat="1" applyFont="1" applyFill="1" applyBorder="1"/>
    <xf numFmtId="3" fontId="4" fillId="3" borderId="3" xfId="3" applyNumberFormat="1" applyFont="1" applyFill="1" applyBorder="1"/>
    <xf numFmtId="3" fontId="4" fillId="3" borderId="35" xfId="1" applyNumberFormat="1" applyFont="1" applyFill="1" applyBorder="1" applyAlignment="1"/>
    <xf numFmtId="3" fontId="4" fillId="3" borderId="21" xfId="1" applyNumberFormat="1" applyFont="1" applyFill="1" applyBorder="1" applyAlignment="1"/>
    <xf numFmtId="3" fontId="4" fillId="3" borderId="29" xfId="1" applyNumberFormat="1" applyFont="1" applyFill="1" applyBorder="1" applyAlignment="1"/>
    <xf numFmtId="0" fontId="19" fillId="3" borderId="43" xfId="0" applyFont="1" applyFill="1" applyBorder="1" applyAlignment="1">
      <alignment horizontal="right" wrapText="1"/>
    </xf>
    <xf numFmtId="0" fontId="15" fillId="3" borderId="43" xfId="0" applyFont="1" applyFill="1" applyBorder="1" applyAlignment="1">
      <alignment horizontal="right" wrapText="1"/>
    </xf>
    <xf numFmtId="3" fontId="11" fillId="3" borderId="49" xfId="0" applyNumberFormat="1" applyFont="1" applyFill="1" applyBorder="1" applyAlignment="1">
      <alignment horizontal="right" wrapText="1"/>
    </xf>
    <xf numFmtId="3" fontId="4" fillId="4" borderId="10" xfId="0" applyNumberFormat="1" applyFont="1" applyFill="1" applyBorder="1" applyAlignment="1">
      <alignment vertical="center" wrapText="1"/>
    </xf>
    <xf numFmtId="3" fontId="7" fillId="0" borderId="41" xfId="0" applyNumberFormat="1" applyFont="1" applyFill="1" applyBorder="1" applyAlignment="1">
      <alignment horizontal="left" vertical="center" wrapText="1"/>
    </xf>
    <xf numFmtId="3" fontId="3" fillId="0" borderId="42" xfId="0" applyNumberFormat="1" applyFont="1" applyBorder="1" applyAlignment="1">
      <alignment horizontal="left" vertical="center" wrapText="1"/>
    </xf>
    <xf numFmtId="3" fontId="3" fillId="0" borderId="43" xfId="0" applyNumberFormat="1" applyFont="1" applyBorder="1" applyAlignment="1">
      <alignment horizontal="left" vertical="center" wrapText="1"/>
    </xf>
    <xf numFmtId="3" fontId="3" fillId="0" borderId="46" xfId="0" applyNumberFormat="1" applyFont="1" applyBorder="1"/>
    <xf numFmtId="3" fontId="4" fillId="4" borderId="43" xfId="0" applyNumberFormat="1" applyFont="1" applyFill="1" applyBorder="1" applyAlignment="1">
      <alignment horizontal="left" vertical="center" wrapText="1"/>
    </xf>
    <xf numFmtId="3" fontId="7" fillId="0" borderId="55" xfId="0" applyNumberFormat="1" applyFont="1" applyBorder="1" applyAlignment="1">
      <alignment horizontal="right" wrapText="1"/>
    </xf>
    <xf numFmtId="3" fontId="4" fillId="3" borderId="36" xfId="0" applyNumberFormat="1" applyFont="1" applyFill="1" applyBorder="1" applyAlignment="1">
      <alignment horizontal="right" wrapText="1"/>
    </xf>
    <xf numFmtId="3" fontId="4" fillId="3" borderId="24" xfId="0" applyNumberFormat="1" applyFont="1" applyFill="1" applyBorder="1" applyAlignment="1">
      <alignment horizontal="right" wrapText="1"/>
    </xf>
    <xf numFmtId="3" fontId="11" fillId="3" borderId="21" xfId="0" applyNumberFormat="1" applyFont="1" applyFill="1" applyBorder="1" applyAlignment="1">
      <alignment horizontal="right" wrapText="1"/>
    </xf>
    <xf numFmtId="3" fontId="11" fillId="3" borderId="38" xfId="0" applyNumberFormat="1" applyFont="1" applyFill="1" applyBorder="1" applyAlignment="1">
      <alignment horizontal="right" wrapText="1"/>
    </xf>
    <xf numFmtId="3" fontId="11" fillId="3" borderId="37" xfId="0" applyNumberFormat="1" applyFont="1" applyFill="1" applyBorder="1" applyAlignment="1">
      <alignment horizontal="right" wrapText="1"/>
    </xf>
    <xf numFmtId="3" fontId="4" fillId="3" borderId="37" xfId="0" applyNumberFormat="1" applyFont="1" applyFill="1" applyBorder="1" applyAlignment="1">
      <alignment horizontal="right" wrapText="1"/>
    </xf>
    <xf numFmtId="3" fontId="4" fillId="3" borderId="47" xfId="0" applyNumberFormat="1" applyFont="1" applyFill="1" applyBorder="1" applyAlignment="1">
      <alignment horizontal="right" wrapText="1"/>
    </xf>
    <xf numFmtId="3" fontId="4" fillId="3" borderId="48" xfId="0" applyNumberFormat="1" applyFont="1" applyFill="1" applyBorder="1" applyAlignment="1">
      <alignment horizontal="right" wrapText="1"/>
    </xf>
    <xf numFmtId="3" fontId="4" fillId="3" borderId="43" xfId="0" applyNumberFormat="1" applyFont="1" applyFill="1" applyBorder="1" applyAlignment="1">
      <alignment horizontal="right" wrapText="1"/>
    </xf>
    <xf numFmtId="0" fontId="7" fillId="0" borderId="41" xfId="0" applyFont="1" applyBorder="1" applyAlignment="1">
      <alignment horizontal="right" vertical="center" wrapText="1"/>
    </xf>
    <xf numFmtId="3" fontId="4" fillId="3" borderId="46" xfId="0" applyNumberFormat="1" applyFont="1" applyFill="1" applyBorder="1" applyAlignment="1">
      <alignment horizontal="right" wrapText="1"/>
    </xf>
    <xf numFmtId="3" fontId="3" fillId="0" borderId="52" xfId="0" applyNumberFormat="1" applyFont="1" applyFill="1" applyBorder="1" applyAlignment="1">
      <alignment wrapText="1"/>
    </xf>
    <xf numFmtId="3" fontId="3" fillId="0" borderId="44" xfId="0" applyNumberFormat="1" applyFont="1" applyFill="1" applyBorder="1" applyAlignment="1">
      <alignment wrapText="1"/>
    </xf>
    <xf numFmtId="3" fontId="3" fillId="4" borderId="44" xfId="0" applyNumberFormat="1" applyFont="1" applyFill="1" applyBorder="1" applyAlignment="1"/>
    <xf numFmtId="3" fontId="4" fillId="0" borderId="7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0" fontId="7" fillId="0" borderId="52" xfId="0" applyFont="1" applyBorder="1" applyAlignment="1">
      <alignment horizontal="right" vertical="center" wrapText="1"/>
    </xf>
    <xf numFmtId="3" fontId="3" fillId="0" borderId="46" xfId="2" applyNumberFormat="1" applyFont="1" applyBorder="1"/>
    <xf numFmtId="3" fontId="4" fillId="3" borderId="49" xfId="2" applyNumberFormat="1" applyFont="1" applyFill="1" applyBorder="1" applyAlignment="1">
      <alignment horizontal="right"/>
    </xf>
    <xf numFmtId="3" fontId="4" fillId="3" borderId="37" xfId="2" applyNumberFormat="1" applyFont="1" applyFill="1" applyBorder="1" applyAlignment="1">
      <alignment horizontal="right"/>
    </xf>
    <xf numFmtId="3" fontId="11" fillId="3" borderId="25" xfId="0" applyNumberFormat="1" applyFont="1" applyFill="1" applyBorder="1" applyAlignment="1">
      <alignment vertical="top" wrapText="1"/>
    </xf>
    <xf numFmtId="3" fontId="11" fillId="3" borderId="46" xfId="2" applyNumberFormat="1" applyFont="1" applyFill="1" applyBorder="1" applyAlignment="1">
      <alignment vertical="top" wrapText="1"/>
    </xf>
    <xf numFmtId="3" fontId="7" fillId="0" borderId="43" xfId="0" applyNumberFormat="1" applyFont="1" applyFill="1" applyBorder="1" applyAlignment="1">
      <alignment horizontal="right" wrapText="1"/>
    </xf>
    <xf numFmtId="3" fontId="3" fillId="5" borderId="46" xfId="3" applyNumberFormat="1" applyFont="1" applyFill="1" applyBorder="1"/>
    <xf numFmtId="0" fontId="7" fillId="4" borderId="43" xfId="0" applyFont="1" applyFill="1" applyBorder="1" applyAlignment="1">
      <alignment horizontal="left" vertical="center" wrapText="1"/>
    </xf>
    <xf numFmtId="3" fontId="3" fillId="4" borderId="41" xfId="3" applyNumberFormat="1" applyFont="1" applyFill="1" applyBorder="1"/>
    <xf numFmtId="3" fontId="3" fillId="4" borderId="46" xfId="3" applyNumberFormat="1" applyFont="1" applyFill="1" applyBorder="1"/>
    <xf numFmtId="3" fontId="4" fillId="3" borderId="45" xfId="0" applyNumberFormat="1" applyFont="1" applyFill="1" applyBorder="1"/>
    <xf numFmtId="3" fontId="3" fillId="4" borderId="45" xfId="0" applyNumberFormat="1" applyFont="1" applyFill="1" applyBorder="1" applyAlignment="1">
      <alignment horizontal="right" wrapText="1"/>
    </xf>
    <xf numFmtId="3" fontId="12" fillId="2" borderId="9" xfId="1" applyNumberFormat="1" applyFont="1" applyFill="1" applyBorder="1"/>
    <xf numFmtId="3" fontId="12" fillId="2" borderId="10" xfId="1" applyNumberFormat="1" applyFont="1" applyFill="1" applyBorder="1"/>
    <xf numFmtId="3" fontId="4" fillId="3" borderId="40" xfId="0" applyNumberFormat="1" applyFont="1" applyFill="1" applyBorder="1"/>
    <xf numFmtId="3" fontId="7" fillId="4" borderId="44" xfId="0" applyNumberFormat="1" applyFont="1" applyFill="1" applyBorder="1" applyAlignment="1">
      <alignment wrapText="1"/>
    </xf>
    <xf numFmtId="3" fontId="3" fillId="0" borderId="18" xfId="1" applyNumberFormat="1" applyFont="1" applyFill="1" applyBorder="1" applyAlignment="1"/>
    <xf numFmtId="3" fontId="3" fillId="0" borderId="44" xfId="1" applyNumberFormat="1" applyFont="1" applyFill="1" applyBorder="1" applyAlignment="1"/>
    <xf numFmtId="3" fontId="3" fillId="4" borderId="44" xfId="0" applyNumberFormat="1" applyFont="1" applyFill="1" applyBorder="1" applyAlignment="1">
      <alignment vertical="center" wrapText="1"/>
    </xf>
    <xf numFmtId="0" fontId="4" fillId="2" borderId="75" xfId="0" applyNumberFormat="1" applyFont="1" applyFill="1" applyBorder="1" applyAlignment="1">
      <alignment horizontal="center" vertical="center" wrapText="1"/>
    </xf>
    <xf numFmtId="3" fontId="3" fillId="4" borderId="59" xfId="0" applyNumberFormat="1" applyFont="1" applyFill="1" applyBorder="1" applyAlignment="1">
      <alignment horizontal="right"/>
    </xf>
    <xf numFmtId="3" fontId="3" fillId="4" borderId="51" xfId="0" applyNumberFormat="1" applyFont="1" applyFill="1" applyBorder="1" applyAlignment="1">
      <alignment horizontal="right"/>
    </xf>
    <xf numFmtId="0" fontId="5" fillId="2" borderId="40" xfId="0" applyNumberFormat="1" applyFont="1" applyFill="1" applyBorder="1" applyAlignment="1">
      <alignment horizontal="center" vertical="center" wrapText="1"/>
    </xf>
    <xf numFmtId="3" fontId="7" fillId="0" borderId="54" xfId="0" applyNumberFormat="1" applyFont="1" applyFill="1" applyBorder="1" applyAlignment="1">
      <alignment horizontal="right" wrapText="1"/>
    </xf>
    <xf numFmtId="3" fontId="3" fillId="0" borderId="55" xfId="0" applyNumberFormat="1" applyFont="1" applyBorder="1" applyAlignment="1">
      <alignment horizontal="right" wrapText="1"/>
    </xf>
    <xf numFmtId="3" fontId="3" fillId="0" borderId="56" xfId="1" applyNumberFormat="1" applyFont="1" applyFill="1" applyBorder="1" applyAlignment="1">
      <alignment horizontal="right"/>
    </xf>
    <xf numFmtId="3" fontId="3" fillId="4" borderId="60" xfId="0" applyNumberFormat="1" applyFont="1" applyFill="1" applyBorder="1"/>
    <xf numFmtId="3" fontId="4" fillId="3" borderId="39" xfId="1" applyNumberFormat="1" applyFont="1" applyFill="1" applyBorder="1" applyAlignment="1"/>
    <xf numFmtId="0" fontId="5" fillId="2" borderId="67" xfId="0" applyNumberFormat="1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right" wrapText="1"/>
    </xf>
    <xf numFmtId="3" fontId="4" fillId="3" borderId="57" xfId="1" applyNumberFormat="1" applyFont="1" applyFill="1" applyBorder="1" applyAlignment="1">
      <alignment horizontal="right"/>
    </xf>
    <xf numFmtId="3" fontId="3" fillId="0" borderId="34" xfId="1" applyNumberFormat="1" applyFont="1" applyFill="1" applyBorder="1" applyAlignment="1">
      <alignment horizontal="right"/>
    </xf>
    <xf numFmtId="3" fontId="3" fillId="0" borderId="12" xfId="1" applyNumberFormat="1" applyFont="1" applyFill="1" applyBorder="1" applyAlignment="1">
      <alignment horizontal="right"/>
    </xf>
    <xf numFmtId="3" fontId="4" fillId="3" borderId="33" xfId="1" applyNumberFormat="1" applyFont="1" applyFill="1" applyBorder="1" applyAlignment="1">
      <alignment horizontal="right"/>
    </xf>
    <xf numFmtId="3" fontId="3" fillId="0" borderId="16" xfId="1" applyNumberFormat="1" applyFont="1" applyFill="1" applyBorder="1"/>
    <xf numFmtId="3" fontId="3" fillId="0" borderId="5" xfId="1" applyNumberFormat="1" applyFont="1" applyFill="1" applyBorder="1"/>
    <xf numFmtId="3" fontId="3" fillId="0" borderId="62" xfId="1" applyNumberFormat="1" applyFont="1" applyFill="1" applyBorder="1" applyAlignment="1"/>
    <xf numFmtId="3" fontId="4" fillId="3" borderId="48" xfId="1" applyNumberFormat="1" applyFont="1" applyFill="1" applyBorder="1" applyAlignment="1">
      <alignment horizontal="right"/>
    </xf>
    <xf numFmtId="3" fontId="3" fillId="0" borderId="34" xfId="1" applyNumberFormat="1" applyFont="1" applyFill="1" applyBorder="1"/>
    <xf numFmtId="3" fontId="3" fillId="0" borderId="12" xfId="1" applyNumberFormat="1" applyFont="1" applyFill="1" applyBorder="1"/>
    <xf numFmtId="3" fontId="3" fillId="0" borderId="30" xfId="1" applyNumberFormat="1" applyFont="1" applyFill="1" applyBorder="1"/>
    <xf numFmtId="3" fontId="3" fillId="0" borderId="19" xfId="1" applyNumberFormat="1" applyFont="1" applyFill="1" applyBorder="1"/>
    <xf numFmtId="3" fontId="3" fillId="0" borderId="31" xfId="1" applyNumberFormat="1" applyFont="1" applyFill="1" applyBorder="1"/>
    <xf numFmtId="3" fontId="4" fillId="3" borderId="37" xfId="1" applyNumberFormat="1" applyFont="1" applyFill="1" applyBorder="1" applyAlignment="1">
      <alignment horizontal="right"/>
    </xf>
    <xf numFmtId="3" fontId="7" fillId="4" borderId="32" xfId="0" applyNumberFormat="1" applyFont="1" applyFill="1" applyBorder="1" applyAlignment="1">
      <alignment horizontal="right" wrapText="1"/>
    </xf>
    <xf numFmtId="3" fontId="7" fillId="4" borderId="46" xfId="0" applyNumberFormat="1" applyFont="1" applyFill="1" applyBorder="1" applyAlignment="1">
      <alignment horizontal="right" wrapText="1"/>
    </xf>
    <xf numFmtId="3" fontId="7" fillId="4" borderId="68" xfId="0" applyNumberFormat="1" applyFont="1" applyFill="1" applyBorder="1" applyAlignment="1">
      <alignment horizontal="right" wrapText="1"/>
    </xf>
    <xf numFmtId="3" fontId="7" fillId="4" borderId="70" xfId="0" applyNumberFormat="1" applyFont="1" applyFill="1" applyBorder="1" applyAlignment="1">
      <alignment horizontal="right" wrapText="1"/>
    </xf>
    <xf numFmtId="3" fontId="3" fillId="0" borderId="12" xfId="3" applyNumberFormat="1" applyFont="1" applyFill="1" applyBorder="1" applyAlignment="1">
      <alignment horizontal="right"/>
    </xf>
    <xf numFmtId="3" fontId="3" fillId="5" borderId="12" xfId="3" applyNumberFormat="1" applyFont="1" applyFill="1" applyBorder="1" applyAlignment="1">
      <alignment horizontal="right"/>
    </xf>
    <xf numFmtId="3" fontId="3" fillId="0" borderId="1" xfId="3" applyNumberFormat="1" applyFont="1" applyFill="1" applyBorder="1" applyAlignment="1">
      <alignment horizontal="right"/>
    </xf>
    <xf numFmtId="3" fontId="3" fillId="5" borderId="1" xfId="3" applyNumberFormat="1" applyFont="1" applyFill="1" applyBorder="1" applyAlignment="1">
      <alignment horizontal="right"/>
    </xf>
    <xf numFmtId="3" fontId="3" fillId="0" borderId="21" xfId="3" applyNumberFormat="1" applyFont="1" applyFill="1" applyBorder="1" applyAlignment="1">
      <alignment horizontal="right"/>
    </xf>
    <xf numFmtId="3" fontId="3" fillId="5" borderId="21" xfId="3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 wrapText="1"/>
    </xf>
    <xf numFmtId="3" fontId="3" fillId="0" borderId="12" xfId="2" applyNumberFormat="1" applyFont="1" applyBorder="1" applyAlignment="1">
      <alignment horizontal="right"/>
    </xf>
    <xf numFmtId="3" fontId="3" fillId="0" borderId="58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3" fontId="4" fillId="0" borderId="7" xfId="2" applyNumberFormat="1" applyFont="1" applyFill="1" applyBorder="1" applyAlignment="1">
      <alignment horizontal="center" vertical="center"/>
    </xf>
    <xf numFmtId="3" fontId="7" fillId="0" borderId="34" xfId="0" applyNumberFormat="1" applyFont="1" applyBorder="1" applyAlignment="1">
      <alignment horizontal="right" wrapText="1"/>
    </xf>
    <xf numFmtId="0" fontId="7" fillId="0" borderId="43" xfId="0" applyFont="1" applyBorder="1" applyAlignment="1">
      <alignment horizontal="left" vertical="center" wrapText="1"/>
    </xf>
    <xf numFmtId="3" fontId="5" fillId="6" borderId="38" xfId="0" applyNumberFormat="1" applyFont="1" applyFill="1" applyBorder="1" applyAlignment="1">
      <alignment horizontal="center" vertical="center" wrapText="1"/>
    </xf>
    <xf numFmtId="3" fontId="4" fillId="3" borderId="50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/>
    <xf numFmtId="3" fontId="4" fillId="3" borderId="67" xfId="0" applyNumberFormat="1" applyFont="1" applyFill="1" applyBorder="1" applyAlignment="1">
      <alignment horizontal="right"/>
    </xf>
    <xf numFmtId="0" fontId="5" fillId="2" borderId="74" xfId="0" applyNumberFormat="1" applyFont="1" applyFill="1" applyBorder="1" applyAlignment="1">
      <alignment horizontal="center" vertical="center" wrapText="1"/>
    </xf>
    <xf numFmtId="3" fontId="4" fillId="2" borderId="65" xfId="0" applyNumberFormat="1" applyFont="1" applyFill="1" applyBorder="1" applyAlignment="1">
      <alignment horizontal="left" wrapText="1"/>
    </xf>
    <xf numFmtId="3" fontId="3" fillId="2" borderId="18" xfId="0" applyNumberFormat="1" applyFont="1" applyFill="1" applyBorder="1"/>
    <xf numFmtId="0" fontId="5" fillId="2" borderId="2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/>
    <xf numFmtId="3" fontId="3" fillId="2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/>
    <xf numFmtId="3" fontId="3" fillId="0" borderId="18" xfId="0" applyNumberFormat="1" applyFont="1" applyBorder="1"/>
    <xf numFmtId="3" fontId="3" fillId="0" borderId="6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3" fontId="3" fillId="0" borderId="41" xfId="0" applyNumberFormat="1" applyFont="1" applyFill="1" applyBorder="1" applyAlignment="1"/>
    <xf numFmtId="3" fontId="3" fillId="0" borderId="4" xfId="0" applyNumberFormat="1" applyFont="1" applyFill="1" applyBorder="1" applyAlignment="1"/>
    <xf numFmtId="3" fontId="3" fillId="0" borderId="1" xfId="0" applyNumberFormat="1" applyFont="1" applyFill="1" applyBorder="1" applyAlignment="1"/>
    <xf numFmtId="3" fontId="3" fillId="0" borderId="3" xfId="0" applyNumberFormat="1" applyFont="1" applyFill="1" applyBorder="1" applyAlignment="1"/>
    <xf numFmtId="3" fontId="3" fillId="0" borderId="42" xfId="0" applyNumberFormat="1" applyFont="1" applyFill="1" applyBorder="1" applyAlignment="1"/>
    <xf numFmtId="3" fontId="3" fillId="0" borderId="55" xfId="0" applyNumberFormat="1" applyFont="1" applyFill="1" applyBorder="1" applyAlignment="1"/>
    <xf numFmtId="3" fontId="3" fillId="0" borderId="52" xfId="0" applyNumberFormat="1" applyFont="1" applyFill="1" applyBorder="1" applyAlignment="1">
      <alignment horizontal="right" wrapText="1"/>
    </xf>
    <xf numFmtId="3" fontId="3" fillId="0" borderId="10" xfId="3" applyNumberFormat="1" applyFont="1" applyFill="1" applyBorder="1"/>
    <xf numFmtId="3" fontId="3" fillId="0" borderId="64" xfId="3" applyNumberFormat="1" applyFont="1" applyFill="1" applyBorder="1"/>
    <xf numFmtId="3" fontId="3" fillId="0" borderId="44" xfId="0" applyNumberFormat="1" applyFont="1" applyFill="1" applyBorder="1" applyAlignment="1"/>
    <xf numFmtId="3" fontId="3" fillId="0" borderId="1" xfId="1" applyNumberFormat="1" applyFont="1" applyFill="1" applyBorder="1" applyAlignment="1"/>
    <xf numFmtId="3" fontId="3" fillId="0" borderId="3" xfId="1" applyNumberFormat="1" applyFont="1" applyFill="1" applyBorder="1" applyAlignment="1"/>
    <xf numFmtId="3" fontId="4" fillId="3" borderId="40" xfId="1" applyNumberFormat="1" applyFont="1" applyFill="1" applyBorder="1" applyAlignment="1"/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3" fillId="4" borderId="67" xfId="0" applyNumberFormat="1" applyFont="1" applyFill="1" applyBorder="1" applyAlignment="1">
      <alignment horizontal="left" vertical="center" wrapText="1"/>
    </xf>
    <xf numFmtId="3" fontId="4" fillId="4" borderId="10" xfId="2" applyNumberFormat="1" applyFont="1" applyFill="1" applyBorder="1" applyAlignment="1">
      <alignment vertical="center" wrapText="1"/>
    </xf>
    <xf numFmtId="3" fontId="7" fillId="0" borderId="52" xfId="0" applyNumberFormat="1" applyFont="1" applyFill="1" applyBorder="1" applyAlignment="1">
      <alignment horizontal="right" wrapText="1"/>
    </xf>
    <xf numFmtId="1" fontId="0" fillId="14" borderId="3" xfId="0" applyNumberFormat="1" applyFill="1" applyBorder="1"/>
    <xf numFmtId="3" fontId="7" fillId="0" borderId="41" xfId="0" applyNumberFormat="1" applyFont="1" applyFill="1" applyBorder="1" applyAlignment="1">
      <alignment horizontal="left" wrapText="1"/>
    </xf>
    <xf numFmtId="165" fontId="3" fillId="0" borderId="54" xfId="1" applyNumberFormat="1" applyFont="1" applyFill="1" applyBorder="1" applyAlignment="1">
      <alignment horizontal="right"/>
    </xf>
    <xf numFmtId="0" fontId="7" fillId="0" borderId="42" xfId="0" applyFont="1" applyFill="1" applyBorder="1" applyAlignment="1">
      <alignment horizontal="left" vertical="center" wrapText="1"/>
    </xf>
    <xf numFmtId="3" fontId="4" fillId="3" borderId="40" xfId="0" applyNumberFormat="1" applyFont="1" applyFill="1" applyBorder="1" applyAlignment="1">
      <alignment horizontal="left" vertical="center" wrapText="1"/>
    </xf>
    <xf numFmtId="3" fontId="4" fillId="3" borderId="71" xfId="0" applyNumberFormat="1" applyFont="1" applyFill="1" applyBorder="1"/>
    <xf numFmtId="3" fontId="3" fillId="0" borderId="9" xfId="0" applyNumberFormat="1" applyFont="1" applyFill="1" applyBorder="1" applyAlignment="1">
      <alignment horizontal="left" vertical="center" wrapText="1"/>
    </xf>
    <xf numFmtId="3" fontId="3" fillId="4" borderId="1" xfId="2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55" xfId="0" applyNumberFormat="1" applyFont="1" applyFill="1" applyBorder="1" applyAlignment="1">
      <alignment horizontal="right"/>
    </xf>
    <xf numFmtId="3" fontId="3" fillId="0" borderId="42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vertical="center"/>
    </xf>
    <xf numFmtId="3" fontId="3" fillId="0" borderId="59" xfId="0" applyNumberFormat="1" applyFont="1" applyFill="1" applyBorder="1" applyAlignment="1">
      <alignment horizontal="right"/>
    </xf>
    <xf numFmtId="3" fontId="3" fillId="0" borderId="61" xfId="2" applyNumberFormat="1" applyFont="1" applyFill="1" applyBorder="1"/>
    <xf numFmtId="3" fontId="3" fillId="0" borderId="53" xfId="2" applyNumberFormat="1" applyFont="1" applyFill="1" applyBorder="1" applyAlignment="1">
      <alignment horizontal="right"/>
    </xf>
    <xf numFmtId="3" fontId="3" fillId="0" borderId="16" xfId="2" applyNumberFormat="1" applyFont="1" applyFill="1" applyBorder="1"/>
    <xf numFmtId="3" fontId="3" fillId="0" borderId="41" xfId="2" applyNumberFormat="1" applyFont="1" applyFill="1" applyBorder="1"/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3" fillId="4" borderId="18" xfId="0" applyNumberFormat="1" applyFont="1" applyFill="1" applyBorder="1" applyAlignment="1">
      <alignment horizontal="center" vertical="top" wrapText="1"/>
    </xf>
    <xf numFmtId="3" fontId="3" fillId="4" borderId="22" xfId="0" applyNumberFormat="1" applyFont="1" applyFill="1" applyBorder="1" applyAlignment="1">
      <alignment horizontal="center" vertical="top" wrapText="1"/>
    </xf>
    <xf numFmtId="3" fontId="3" fillId="4" borderId="19" xfId="0" applyNumberFormat="1" applyFont="1" applyFill="1" applyBorder="1" applyAlignment="1">
      <alignment horizontal="center" vertical="top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10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top" wrapText="1"/>
    </xf>
    <xf numFmtId="3" fontId="3" fillId="4" borderId="9" xfId="0" applyNumberFormat="1" applyFont="1" applyFill="1" applyBorder="1" applyAlignment="1">
      <alignment horizontal="center" vertical="top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center" vertical="top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6" fillId="8" borderId="57" xfId="0" applyNumberFormat="1" applyFont="1" applyFill="1" applyBorder="1" applyAlignment="1">
      <alignment horizontal="center" vertical="center"/>
    </xf>
    <xf numFmtId="3" fontId="6" fillId="8" borderId="35" xfId="0" applyNumberFormat="1" applyFont="1" applyFill="1" applyBorder="1" applyAlignment="1">
      <alignment horizontal="center" vertical="center"/>
    </xf>
    <xf numFmtId="3" fontId="6" fillId="11" borderId="47" xfId="0" applyNumberFormat="1" applyFont="1" applyFill="1" applyBorder="1" applyAlignment="1">
      <alignment horizontal="center" vertical="center" wrapText="1"/>
    </xf>
    <xf numFmtId="3" fontId="6" fillId="11" borderId="48" xfId="0" applyNumberFormat="1" applyFont="1" applyFill="1" applyBorder="1" applyAlignment="1">
      <alignment horizontal="center" vertical="center" wrapText="1"/>
    </xf>
    <xf numFmtId="3" fontId="6" fillId="11" borderId="50" xfId="0" applyNumberFormat="1" applyFont="1" applyFill="1" applyBorder="1" applyAlignment="1">
      <alignment horizontal="center" vertical="center" wrapText="1"/>
    </xf>
    <xf numFmtId="3" fontId="15" fillId="7" borderId="47" xfId="0" applyNumberFormat="1" applyFont="1" applyFill="1" applyBorder="1" applyAlignment="1">
      <alignment horizontal="center" vertical="center"/>
    </xf>
    <xf numFmtId="3" fontId="15" fillId="7" borderId="48" xfId="0" applyNumberFormat="1" applyFont="1" applyFill="1" applyBorder="1" applyAlignment="1">
      <alignment horizontal="center" vertical="center"/>
    </xf>
    <xf numFmtId="3" fontId="15" fillId="7" borderId="50" xfId="0" applyNumberFormat="1" applyFont="1" applyFill="1" applyBorder="1" applyAlignment="1">
      <alignment horizontal="center" vertical="center"/>
    </xf>
    <xf numFmtId="3" fontId="6" fillId="8" borderId="47" xfId="0" applyNumberFormat="1" applyFont="1" applyFill="1" applyBorder="1" applyAlignment="1">
      <alignment horizontal="center" vertical="center"/>
    </xf>
    <xf numFmtId="3" fontId="6" fillId="8" borderId="48" xfId="0" applyNumberFormat="1" applyFont="1" applyFill="1" applyBorder="1" applyAlignment="1">
      <alignment horizontal="center" vertical="center"/>
    </xf>
    <xf numFmtId="3" fontId="6" fillId="8" borderId="50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wrapText="1"/>
    </xf>
    <xf numFmtId="3" fontId="4" fillId="2" borderId="2" xfId="0" applyNumberFormat="1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top" wrapText="1"/>
    </xf>
    <xf numFmtId="3" fontId="3" fillId="4" borderId="17" xfId="0" applyNumberFormat="1" applyFont="1" applyFill="1" applyBorder="1" applyAlignment="1">
      <alignment horizontal="center" vertical="top" wrapText="1"/>
    </xf>
    <xf numFmtId="3" fontId="3" fillId="4" borderId="10" xfId="0" applyNumberFormat="1" applyFont="1" applyFill="1" applyBorder="1" applyAlignment="1">
      <alignment horizontal="center" vertical="top" wrapTex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left" vertical="center" wrapText="1"/>
    </xf>
    <xf numFmtId="3" fontId="4" fillId="4" borderId="2" xfId="0" applyNumberFormat="1" applyFont="1" applyFill="1" applyBorder="1" applyAlignment="1">
      <alignment horizontal="left" vertical="center" wrapText="1"/>
    </xf>
    <xf numFmtId="3" fontId="4" fillId="4" borderId="13" xfId="0" applyNumberFormat="1" applyFont="1" applyFill="1" applyBorder="1" applyAlignment="1">
      <alignment horizontal="left" vertical="center" wrapText="1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13" xfId="0" applyNumberFormat="1" applyFont="1" applyFill="1" applyBorder="1" applyAlignment="1">
      <alignment horizontal="left" vertical="top" wrapText="1"/>
    </xf>
    <xf numFmtId="3" fontId="3" fillId="4" borderId="9" xfId="0" applyNumberFormat="1" applyFont="1" applyFill="1" applyBorder="1" applyAlignment="1">
      <alignment horizontal="left" vertical="top" wrapText="1"/>
    </xf>
    <xf numFmtId="3" fontId="3" fillId="4" borderId="2" xfId="0" applyNumberFormat="1" applyFont="1" applyFill="1" applyBorder="1" applyAlignment="1">
      <alignment horizontal="left" vertical="center" wrapText="1"/>
    </xf>
    <xf numFmtId="3" fontId="3" fillId="4" borderId="13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2" fillId="0" borderId="39" xfId="0" applyNumberFormat="1" applyFont="1" applyBorder="1" applyAlignment="1">
      <alignment horizontal="center"/>
    </xf>
    <xf numFmtId="3" fontId="2" fillId="0" borderId="50" xfId="0" applyNumberFormat="1" applyFont="1" applyBorder="1" applyAlignment="1">
      <alignment horizontal="center"/>
    </xf>
    <xf numFmtId="3" fontId="4" fillId="4" borderId="2" xfId="2" applyNumberFormat="1" applyFont="1" applyFill="1" applyBorder="1" applyAlignment="1">
      <alignment horizontal="center" vertical="center" wrapText="1"/>
    </xf>
    <xf numFmtId="3" fontId="4" fillId="4" borderId="9" xfId="2" applyNumberFormat="1" applyFont="1" applyFill="1" applyBorder="1" applyAlignment="1">
      <alignment horizontal="center" vertical="center" wrapText="1"/>
    </xf>
    <xf numFmtId="3" fontId="4" fillId="4" borderId="2" xfId="2" applyNumberFormat="1" applyFont="1" applyFill="1" applyBorder="1" applyAlignment="1">
      <alignment horizontal="center" vertical="center"/>
    </xf>
    <xf numFmtId="3" fontId="4" fillId="4" borderId="13" xfId="2" applyNumberFormat="1" applyFont="1" applyFill="1" applyBorder="1" applyAlignment="1">
      <alignment horizontal="center" vertical="center"/>
    </xf>
    <xf numFmtId="3" fontId="4" fillId="4" borderId="9" xfId="2" applyNumberFormat="1" applyFont="1" applyFill="1" applyBorder="1" applyAlignment="1">
      <alignment horizontal="center" vertical="center"/>
    </xf>
    <xf numFmtId="3" fontId="4" fillId="0" borderId="7" xfId="2" applyNumberFormat="1" applyFont="1" applyFill="1" applyBorder="1" applyAlignment="1">
      <alignment horizontal="center" vertical="center"/>
    </xf>
    <xf numFmtId="3" fontId="4" fillId="0" borderId="17" xfId="2" applyNumberFormat="1" applyFont="1" applyFill="1" applyBorder="1" applyAlignment="1">
      <alignment horizontal="center" vertical="center"/>
    </xf>
    <xf numFmtId="3" fontId="4" fillId="0" borderId="10" xfId="2" applyNumberFormat="1" applyFont="1" applyFill="1" applyBorder="1" applyAlignment="1">
      <alignment horizontal="center" vertical="center"/>
    </xf>
    <xf numFmtId="3" fontId="4" fillId="4" borderId="13" xfId="2" applyNumberFormat="1" applyFont="1" applyFill="1" applyBorder="1" applyAlignment="1">
      <alignment horizontal="center" vertical="center" wrapText="1"/>
    </xf>
    <xf numFmtId="3" fontId="4" fillId="4" borderId="7" xfId="2" applyNumberFormat="1" applyFont="1" applyFill="1" applyBorder="1" applyAlignment="1">
      <alignment horizontal="center" vertical="center" wrapText="1"/>
    </xf>
    <xf numFmtId="3" fontId="4" fillId="4" borderId="17" xfId="2" applyNumberFormat="1" applyFont="1" applyFill="1" applyBorder="1" applyAlignment="1">
      <alignment horizontal="center" vertical="center" wrapText="1"/>
    </xf>
    <xf numFmtId="3" fontId="4" fillId="4" borderId="10" xfId="2" applyNumberFormat="1" applyFont="1" applyFill="1" applyBorder="1" applyAlignment="1">
      <alignment horizontal="center" vertical="center" wrapText="1"/>
    </xf>
    <xf numFmtId="3" fontId="15" fillId="7" borderId="47" xfId="2" applyNumberFormat="1" applyFont="1" applyFill="1" applyBorder="1" applyAlignment="1">
      <alignment horizontal="center" vertical="center"/>
    </xf>
    <xf numFmtId="3" fontId="15" fillId="7" borderId="48" xfId="2" applyNumberFormat="1" applyFont="1" applyFill="1" applyBorder="1" applyAlignment="1">
      <alignment horizontal="center" vertical="center"/>
    </xf>
    <xf numFmtId="3" fontId="15" fillId="7" borderId="50" xfId="2" applyNumberFormat="1" applyFont="1" applyFill="1" applyBorder="1" applyAlignment="1">
      <alignment horizontal="center" vertical="center"/>
    </xf>
    <xf numFmtId="3" fontId="15" fillId="7" borderId="56" xfId="0" applyNumberFormat="1" applyFont="1" applyFill="1" applyBorder="1" applyAlignment="1">
      <alignment horizontal="center" vertical="center"/>
    </xf>
    <xf numFmtId="3" fontId="15" fillId="7" borderId="57" xfId="0" applyNumberFormat="1" applyFont="1" applyFill="1" applyBorder="1" applyAlignment="1">
      <alignment horizontal="center" vertical="center"/>
    </xf>
    <xf numFmtId="3" fontId="15" fillId="7" borderId="60" xfId="0" applyNumberFormat="1" applyFont="1" applyFill="1" applyBorder="1" applyAlignment="1">
      <alignment horizontal="center" vertical="center"/>
    </xf>
    <xf numFmtId="3" fontId="6" fillId="11" borderId="29" xfId="0" applyNumberFormat="1" applyFont="1" applyFill="1" applyBorder="1" applyAlignment="1">
      <alignment horizontal="center" vertical="center" wrapText="1"/>
    </xf>
    <xf numFmtId="3" fontId="6" fillId="11" borderId="57" xfId="0" applyNumberFormat="1" applyFont="1" applyFill="1" applyBorder="1" applyAlignment="1">
      <alignment horizontal="center" vertical="center" wrapText="1"/>
    </xf>
    <xf numFmtId="3" fontId="6" fillId="11" borderId="60" xfId="0" applyNumberFormat="1" applyFont="1" applyFill="1" applyBorder="1" applyAlignment="1">
      <alignment horizontal="center" vertical="center" wrapText="1"/>
    </xf>
    <xf numFmtId="3" fontId="7" fillId="0" borderId="44" xfId="0" applyNumberFormat="1" applyFont="1" applyFill="1" applyBorder="1" applyAlignment="1">
      <alignment horizontal="right" wrapText="1"/>
    </xf>
    <xf numFmtId="3" fontId="7" fillId="0" borderId="45" xfId="0" applyNumberFormat="1" applyFont="1" applyFill="1" applyBorder="1" applyAlignment="1">
      <alignment horizontal="right" wrapText="1"/>
    </xf>
    <xf numFmtId="3" fontId="7" fillId="0" borderId="52" xfId="0" applyNumberFormat="1" applyFont="1" applyFill="1" applyBorder="1" applyAlignment="1">
      <alignment horizontal="right" wrapText="1"/>
    </xf>
    <xf numFmtId="3" fontId="2" fillId="0" borderId="48" xfId="0" applyNumberFormat="1" applyFont="1" applyBorder="1" applyAlignment="1">
      <alignment horizontal="center"/>
    </xf>
    <xf numFmtId="3" fontId="15" fillId="11" borderId="39" xfId="0" applyNumberFormat="1" applyFont="1" applyFill="1" applyBorder="1" applyAlignment="1">
      <alignment horizontal="center" vertical="center" wrapText="1"/>
    </xf>
    <xf numFmtId="3" fontId="15" fillId="11" borderId="48" xfId="0" applyNumberFormat="1" applyFont="1" applyFill="1" applyBorder="1" applyAlignment="1">
      <alignment horizontal="center" vertical="center" wrapText="1"/>
    </xf>
    <xf numFmtId="3" fontId="15" fillId="11" borderId="50" xfId="0" applyNumberFormat="1" applyFont="1" applyFill="1" applyBorder="1" applyAlignment="1">
      <alignment horizontal="center" vertical="center" wrapText="1"/>
    </xf>
    <xf numFmtId="3" fontId="3" fillId="0" borderId="2" xfId="2" applyNumberFormat="1" applyFont="1" applyFill="1" applyBorder="1" applyAlignment="1">
      <alignment horizontal="left" vertical="top" wrapText="1"/>
    </xf>
    <xf numFmtId="3" fontId="3" fillId="0" borderId="13" xfId="2" applyNumberFormat="1" applyFont="1" applyFill="1" applyBorder="1" applyAlignment="1">
      <alignment horizontal="left" vertical="top" wrapText="1"/>
    </xf>
    <xf numFmtId="3" fontId="3" fillId="0" borderId="9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center" vertical="center" wrapText="1"/>
    </xf>
    <xf numFmtId="3" fontId="3" fillId="4" borderId="2" xfId="2" applyNumberFormat="1" applyFont="1" applyFill="1" applyBorder="1" applyAlignment="1">
      <alignment horizontal="center" vertical="center" wrapText="1"/>
    </xf>
    <xf numFmtId="3" fontId="3" fillId="4" borderId="13" xfId="2" applyNumberFormat="1" applyFont="1" applyFill="1" applyBorder="1" applyAlignment="1">
      <alignment horizontal="center" vertical="center" wrapText="1"/>
    </xf>
    <xf numFmtId="3" fontId="3" fillId="4" borderId="9" xfId="2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3" xfId="2" applyNumberFormat="1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center" vertical="center"/>
    </xf>
    <xf numFmtId="3" fontId="3" fillId="4" borderId="2" xfId="2" applyNumberFormat="1" applyFont="1" applyFill="1" applyBorder="1" applyAlignment="1">
      <alignment horizontal="left" vertical="center" wrapText="1"/>
    </xf>
    <xf numFmtId="3" fontId="3" fillId="4" borderId="13" xfId="2" applyNumberFormat="1" applyFont="1" applyFill="1" applyBorder="1" applyAlignment="1">
      <alignment horizontal="left" vertical="center" wrapText="1"/>
    </xf>
    <xf numFmtId="3" fontId="3" fillId="4" borderId="9" xfId="2" applyNumberFormat="1" applyFont="1" applyFill="1" applyBorder="1" applyAlignment="1">
      <alignment horizontal="left" vertical="center" wrapText="1"/>
    </xf>
    <xf numFmtId="3" fontId="4" fillId="4" borderId="2" xfId="2" applyNumberFormat="1" applyFont="1" applyFill="1" applyBorder="1" applyAlignment="1">
      <alignment horizontal="left" vertical="center" wrapText="1"/>
    </xf>
    <xf numFmtId="3" fontId="4" fillId="4" borderId="13" xfId="2" applyNumberFormat="1" applyFont="1" applyFill="1" applyBorder="1" applyAlignment="1">
      <alignment horizontal="left" vertical="center" wrapText="1"/>
    </xf>
    <xf numFmtId="3" fontId="4" fillId="4" borderId="9" xfId="2" applyNumberFormat="1" applyFont="1" applyFill="1" applyBorder="1" applyAlignment="1">
      <alignment horizontal="left" vertical="center" wrapText="1"/>
    </xf>
    <xf numFmtId="3" fontId="4" fillId="4" borderId="1" xfId="2" applyNumberFormat="1" applyFont="1" applyFill="1" applyBorder="1" applyAlignment="1">
      <alignment horizontal="left" vertical="center" wrapText="1"/>
    </xf>
    <xf numFmtId="3" fontId="4" fillId="4" borderId="2" xfId="2" applyNumberFormat="1" applyFont="1" applyFill="1" applyBorder="1" applyAlignment="1">
      <alignment horizontal="center" wrapText="1"/>
    </xf>
    <xf numFmtId="3" fontId="4" fillId="4" borderId="9" xfId="2" applyNumberFormat="1" applyFont="1" applyFill="1" applyBorder="1" applyAlignment="1">
      <alignment horizont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21" xfId="0" applyNumberFormat="1" applyFont="1" applyFill="1" applyBorder="1" applyAlignment="1">
      <alignment horizontal="center" vertical="center" wrapText="1"/>
    </xf>
    <xf numFmtId="3" fontId="4" fillId="4" borderId="25" xfId="0" applyNumberFormat="1" applyFont="1" applyFill="1" applyBorder="1" applyAlignment="1">
      <alignment horizontal="left" vertical="center" wrapText="1"/>
    </xf>
    <xf numFmtId="3" fontId="4" fillId="4" borderId="74" xfId="0" applyNumberFormat="1" applyFont="1" applyFill="1" applyBorder="1" applyAlignment="1">
      <alignment horizontal="left" vertical="center" wrapText="1"/>
    </xf>
    <xf numFmtId="3" fontId="4" fillId="4" borderId="24" xfId="0" applyNumberFormat="1" applyFont="1" applyFill="1" applyBorder="1" applyAlignment="1">
      <alignment horizontal="left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3" fillId="4" borderId="26" xfId="0" applyNumberFormat="1" applyFont="1" applyFill="1" applyBorder="1" applyAlignment="1">
      <alignment horizontal="left" vertical="center" wrapText="1"/>
    </xf>
    <xf numFmtId="3" fontId="3" fillId="4" borderId="20" xfId="0" applyNumberFormat="1" applyFont="1" applyFill="1" applyBorder="1" applyAlignment="1">
      <alignment horizontal="left" vertical="center" wrapText="1"/>
    </xf>
    <xf numFmtId="3" fontId="4" fillId="4" borderId="26" xfId="0" applyNumberFormat="1" applyFont="1" applyFill="1" applyBorder="1" applyAlignment="1">
      <alignment horizontal="center" vertic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30" xfId="0" applyNumberFormat="1" applyFont="1" applyFill="1" applyBorder="1" applyAlignment="1">
      <alignment horizontal="center" vertical="center" wrapText="1"/>
    </xf>
    <xf numFmtId="3" fontId="4" fillId="4" borderId="31" xfId="0" applyNumberFormat="1" applyFont="1" applyFill="1" applyBorder="1" applyAlignment="1">
      <alignment horizontal="center" vertical="center" wrapText="1"/>
    </xf>
    <xf numFmtId="3" fontId="4" fillId="4" borderId="33" xfId="0" applyNumberFormat="1" applyFont="1" applyFill="1" applyBorder="1" applyAlignment="1">
      <alignment horizontal="center" vertical="center" wrapText="1"/>
    </xf>
    <xf numFmtId="3" fontId="4" fillId="6" borderId="5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4" borderId="1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4" borderId="18" xfId="2" applyNumberFormat="1" applyFont="1" applyFill="1" applyBorder="1" applyAlignment="1">
      <alignment horizontal="center" vertical="center" wrapText="1"/>
    </xf>
    <xf numFmtId="3" fontId="4" fillId="4" borderId="19" xfId="2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 vertical="center"/>
    </xf>
    <xf numFmtId="3" fontId="3" fillId="4" borderId="1" xfId="0" applyNumberFormat="1" applyFont="1" applyFill="1" applyBorder="1" applyAlignment="1">
      <alignment horizontal="left" vertical="center" wrapText="1"/>
    </xf>
    <xf numFmtId="3" fontId="4" fillId="0" borderId="2" xfId="2" applyNumberFormat="1" applyFont="1" applyFill="1" applyBorder="1" applyAlignment="1">
      <alignment horizontal="left" vertical="center" wrapText="1"/>
    </xf>
    <xf numFmtId="3" fontId="4" fillId="0" borderId="13" xfId="2" applyNumberFormat="1" applyFont="1" applyFill="1" applyBorder="1" applyAlignment="1">
      <alignment horizontal="left" vertical="center" wrapText="1"/>
    </xf>
    <xf numFmtId="3" fontId="4" fillId="0" borderId="9" xfId="2" applyNumberFormat="1" applyFont="1" applyFill="1" applyBorder="1" applyAlignment="1">
      <alignment horizontal="left" vertical="center" wrapText="1"/>
    </xf>
    <xf numFmtId="3" fontId="3" fillId="4" borderId="1" xfId="2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4" borderId="2" xfId="2" applyNumberFormat="1" applyFont="1" applyFill="1" applyBorder="1" applyAlignment="1">
      <alignment horizontal="left" vertical="top" wrapText="1"/>
    </xf>
    <xf numFmtId="3" fontId="3" fillId="4" borderId="9" xfId="2" applyNumberFormat="1" applyFont="1" applyFill="1" applyBorder="1" applyAlignment="1">
      <alignment horizontal="left" vertical="top" wrapText="1"/>
    </xf>
    <xf numFmtId="3" fontId="3" fillId="0" borderId="65" xfId="2" applyNumberFormat="1" applyFont="1" applyBorder="1" applyAlignment="1">
      <alignment horizontal="right"/>
    </xf>
    <xf numFmtId="3" fontId="3" fillId="0" borderId="66" xfId="2" applyNumberFormat="1" applyFont="1" applyBorder="1" applyAlignment="1">
      <alignment horizontal="right"/>
    </xf>
    <xf numFmtId="3" fontId="3" fillId="0" borderId="32" xfId="2" applyNumberFormat="1" applyFont="1" applyBorder="1" applyAlignment="1">
      <alignment horizontal="right"/>
    </xf>
    <xf numFmtId="3" fontId="3" fillId="0" borderId="44" xfId="2" applyNumberFormat="1" applyFont="1" applyBorder="1" applyAlignment="1">
      <alignment horizontal="right"/>
    </xf>
    <xf numFmtId="3" fontId="3" fillId="0" borderId="45" xfId="2" applyNumberFormat="1" applyFont="1" applyBorder="1" applyAlignment="1">
      <alignment horizontal="right"/>
    </xf>
    <xf numFmtId="3" fontId="3" fillId="0" borderId="52" xfId="2" applyNumberFormat="1" applyFont="1" applyBorder="1" applyAlignment="1">
      <alignment horizontal="right"/>
    </xf>
    <xf numFmtId="3" fontId="3" fillId="4" borderId="2" xfId="2" applyNumberFormat="1" applyFont="1" applyFill="1" applyBorder="1" applyAlignment="1">
      <alignment horizontal="center" vertical="top" wrapText="1"/>
    </xf>
    <xf numFmtId="3" fontId="3" fillId="4" borderId="9" xfId="2" applyNumberFormat="1" applyFont="1" applyFill="1" applyBorder="1" applyAlignment="1">
      <alignment horizontal="center" vertical="top" wrapText="1"/>
    </xf>
    <xf numFmtId="3" fontId="3" fillId="4" borderId="7" xfId="2" applyNumberFormat="1" applyFont="1" applyFill="1" applyBorder="1" applyAlignment="1">
      <alignment horizontal="center" vertical="top" wrapText="1"/>
    </xf>
    <xf numFmtId="3" fontId="3" fillId="4" borderId="10" xfId="2" applyNumberFormat="1" applyFont="1" applyFill="1" applyBorder="1" applyAlignment="1">
      <alignment horizontal="center" vertical="top" wrapText="1"/>
    </xf>
    <xf numFmtId="3" fontId="4" fillId="4" borderId="22" xfId="2" applyNumberFormat="1" applyFont="1" applyFill="1" applyBorder="1" applyAlignment="1">
      <alignment horizontal="center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3" fontId="3" fillId="5" borderId="65" xfId="3" applyNumberFormat="1" applyFont="1" applyFill="1" applyBorder="1" applyAlignment="1">
      <alignment horizontal="right"/>
    </xf>
    <xf numFmtId="3" fontId="3" fillId="5" borderId="66" xfId="3" applyNumberFormat="1" applyFont="1" applyFill="1" applyBorder="1" applyAlignment="1">
      <alignment horizontal="right"/>
    </xf>
    <xf numFmtId="3" fontId="3" fillId="5" borderId="64" xfId="3" applyNumberFormat="1" applyFont="1" applyFill="1" applyBorder="1" applyAlignment="1">
      <alignment horizontal="right"/>
    </xf>
    <xf numFmtId="3" fontId="3" fillId="0" borderId="44" xfId="2" applyNumberFormat="1" applyFont="1" applyBorder="1" applyAlignment="1">
      <alignment horizontal="center"/>
    </xf>
    <xf numFmtId="3" fontId="3" fillId="0" borderId="45" xfId="2" applyNumberFormat="1" applyFont="1" applyBorder="1" applyAlignment="1">
      <alignment horizontal="center"/>
    </xf>
    <xf numFmtId="3" fontId="15" fillId="8" borderId="47" xfId="2" applyNumberFormat="1" applyFont="1" applyFill="1" applyBorder="1" applyAlignment="1">
      <alignment horizontal="center" vertical="center"/>
    </xf>
    <xf numFmtId="3" fontId="15" fillId="8" borderId="48" xfId="2" applyNumberFormat="1" applyFont="1" applyFill="1" applyBorder="1" applyAlignment="1">
      <alignment horizontal="center" vertical="center"/>
    </xf>
    <xf numFmtId="3" fontId="15" fillId="8" borderId="50" xfId="2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0" xfId="0" applyNumberFormat="1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>
      <alignment horizontal="left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left" vertical="center" wrapText="1"/>
    </xf>
    <xf numFmtId="3" fontId="4" fillId="6" borderId="3" xfId="0" applyNumberFormat="1" applyFont="1" applyFill="1" applyBorder="1" applyAlignment="1">
      <alignment horizontal="left" vertical="center"/>
    </xf>
    <xf numFmtId="3" fontId="4" fillId="6" borderId="5" xfId="0" applyNumberFormat="1" applyFont="1" applyFill="1" applyBorder="1" applyAlignment="1">
      <alignment horizontal="left" vertical="center"/>
    </xf>
    <xf numFmtId="3" fontId="4" fillId="6" borderId="1" xfId="2" applyNumberFormat="1" applyFont="1" applyFill="1" applyBorder="1" applyAlignment="1">
      <alignment horizontal="left" wrapText="1"/>
    </xf>
    <xf numFmtId="3" fontId="4" fillId="6" borderId="2" xfId="2" applyNumberFormat="1" applyFont="1" applyFill="1" applyBorder="1" applyAlignment="1">
      <alignment horizontal="left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 wrapText="1"/>
    </xf>
    <xf numFmtId="3" fontId="4" fillId="0" borderId="9" xfId="2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left" vertical="center" wrapText="1"/>
    </xf>
    <xf numFmtId="3" fontId="3" fillId="0" borderId="2" xfId="2" applyNumberFormat="1" applyFont="1" applyFill="1" applyBorder="1" applyAlignment="1">
      <alignment horizontal="center" vertical="center" wrapText="1"/>
    </xf>
    <xf numFmtId="3" fontId="3" fillId="0" borderId="13" xfId="2" applyNumberFormat="1" applyFont="1" applyFill="1" applyBorder="1" applyAlignment="1">
      <alignment horizontal="center" vertical="center" wrapText="1"/>
    </xf>
    <xf numFmtId="3" fontId="3" fillId="0" borderId="9" xfId="2" applyNumberFormat="1" applyFont="1" applyFill="1" applyBorder="1" applyAlignment="1">
      <alignment horizontal="center" vertical="center" wrapText="1"/>
    </xf>
    <xf numFmtId="3" fontId="3" fillId="0" borderId="2" xfId="2" applyNumberFormat="1" applyFont="1" applyBorder="1" applyAlignment="1">
      <alignment horizontal="center" vertical="center" wrapText="1"/>
    </xf>
    <xf numFmtId="3" fontId="3" fillId="0" borderId="13" xfId="2" applyNumberFormat="1" applyFont="1" applyBorder="1" applyAlignment="1">
      <alignment horizontal="center" vertical="center" wrapText="1"/>
    </xf>
    <xf numFmtId="3" fontId="3" fillId="0" borderId="9" xfId="2" applyNumberFormat="1" applyFont="1" applyBorder="1" applyAlignment="1">
      <alignment horizontal="center" vertical="center" wrapText="1"/>
    </xf>
    <xf numFmtId="3" fontId="3" fillId="4" borderId="13" xfId="2" applyNumberFormat="1" applyFont="1" applyFill="1" applyBorder="1" applyAlignment="1">
      <alignment horizontal="left" vertical="top" wrapText="1"/>
    </xf>
    <xf numFmtId="3" fontId="4" fillId="6" borderId="3" xfId="2" applyNumberFormat="1" applyFont="1" applyFill="1" applyBorder="1" applyAlignment="1">
      <alignment horizontal="left" vertical="center"/>
    </xf>
    <xf numFmtId="3" fontId="4" fillId="6" borderId="5" xfId="2" applyNumberFormat="1" applyFont="1" applyFill="1" applyBorder="1" applyAlignment="1">
      <alignment horizontal="left" vertical="center"/>
    </xf>
    <xf numFmtId="3" fontId="2" fillId="0" borderId="3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15" fillId="8" borderId="39" xfId="0" applyNumberFormat="1" applyFont="1" applyFill="1" applyBorder="1" applyAlignment="1">
      <alignment horizontal="center" vertical="center" wrapText="1"/>
    </xf>
    <xf numFmtId="3" fontId="15" fillId="8" borderId="50" xfId="0" applyNumberFormat="1" applyFont="1" applyFill="1" applyBorder="1" applyAlignment="1">
      <alignment horizontal="center" vertical="center" wrapText="1"/>
    </xf>
    <xf numFmtId="3" fontId="4" fillId="4" borderId="18" xfId="0" applyNumberFormat="1" applyFont="1" applyFill="1" applyBorder="1" applyAlignment="1">
      <alignment horizontal="center" vertical="center" wrapText="1"/>
    </xf>
    <xf numFmtId="3" fontId="4" fillId="4" borderId="22" xfId="0" applyNumberFormat="1" applyFont="1" applyFill="1" applyBorder="1" applyAlignment="1">
      <alignment horizontal="center" vertical="center" wrapText="1"/>
    </xf>
    <xf numFmtId="3" fontId="4" fillId="4" borderId="19" xfId="0" applyNumberFormat="1" applyFont="1" applyFill="1" applyBorder="1" applyAlignment="1">
      <alignment horizontal="center" vertical="center" wrapText="1"/>
    </xf>
    <xf numFmtId="3" fontId="3" fillId="4" borderId="13" xfId="2" applyNumberFormat="1" applyFont="1" applyFill="1" applyBorder="1" applyAlignment="1">
      <alignment horizontal="center" vertical="top" wrapText="1"/>
    </xf>
    <xf numFmtId="3" fontId="4" fillId="4" borderId="3" xfId="2" applyNumberFormat="1" applyFont="1" applyFill="1" applyBorder="1" applyAlignment="1">
      <alignment horizontal="center" vertical="center" wrapText="1"/>
    </xf>
    <xf numFmtId="3" fontId="4" fillId="0" borderId="7" xfId="2" applyNumberFormat="1" applyFont="1" applyFill="1" applyBorder="1" applyAlignment="1">
      <alignment horizontal="center" vertical="center" wrapText="1"/>
    </xf>
    <xf numFmtId="3" fontId="4" fillId="0" borderId="10" xfId="2" applyNumberFormat="1" applyFont="1" applyFill="1" applyBorder="1" applyAlignment="1">
      <alignment horizontal="center" vertical="center" wrapText="1"/>
    </xf>
    <xf numFmtId="3" fontId="14" fillId="4" borderId="2" xfId="2" applyNumberFormat="1" applyFont="1" applyFill="1" applyBorder="1" applyAlignment="1">
      <alignment horizontal="center" vertical="top" wrapText="1"/>
    </xf>
    <xf numFmtId="3" fontId="14" fillId="4" borderId="13" xfId="2" applyNumberFormat="1" applyFont="1" applyFill="1" applyBorder="1" applyAlignment="1">
      <alignment horizontal="center" vertical="top" wrapText="1"/>
    </xf>
    <xf numFmtId="3" fontId="3" fillId="0" borderId="2" xfId="2" applyNumberFormat="1" applyFont="1" applyFill="1" applyBorder="1" applyAlignment="1">
      <alignment horizontal="left" vertical="center" wrapText="1"/>
    </xf>
    <xf numFmtId="3" fontId="3" fillId="0" borderId="13" xfId="2" applyNumberFormat="1" applyFont="1" applyFill="1" applyBorder="1" applyAlignment="1">
      <alignment horizontal="left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3" fontId="3" fillId="4" borderId="1" xfId="2" applyNumberFormat="1" applyFont="1" applyFill="1" applyBorder="1" applyAlignment="1">
      <alignment horizontal="center" vertical="center" wrapText="1"/>
    </xf>
    <xf numFmtId="3" fontId="3" fillId="0" borderId="2" xfId="2" applyNumberFormat="1" applyFont="1" applyBorder="1" applyAlignment="1">
      <alignment horizontal="left" vertical="center" wrapText="1"/>
    </xf>
    <xf numFmtId="3" fontId="3" fillId="0" borderId="9" xfId="2" applyNumberFormat="1" applyFont="1" applyBorder="1" applyAlignment="1">
      <alignment horizontal="left" vertical="center" wrapText="1"/>
    </xf>
    <xf numFmtId="3" fontId="4" fillId="6" borderId="1" xfId="0" applyNumberFormat="1" applyFont="1" applyFill="1" applyBorder="1" applyAlignment="1">
      <alignment horizontal="left" wrapText="1"/>
    </xf>
    <xf numFmtId="3" fontId="4" fillId="6" borderId="2" xfId="0" applyNumberFormat="1" applyFont="1" applyFill="1" applyBorder="1" applyAlignment="1">
      <alignment horizontal="left" wrapText="1"/>
    </xf>
    <xf numFmtId="0" fontId="16" fillId="0" borderId="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3" fontId="4" fillId="6" borderId="3" xfId="0" applyNumberFormat="1" applyFont="1" applyFill="1" applyBorder="1" applyAlignment="1">
      <alignment horizontal="left" vertical="center" wrapText="1"/>
    </xf>
    <xf numFmtId="3" fontId="15" fillId="10" borderId="39" xfId="0" applyNumberFormat="1" applyFont="1" applyFill="1" applyBorder="1" applyAlignment="1">
      <alignment horizontal="center" vertical="center" wrapText="1"/>
    </xf>
    <xf numFmtId="3" fontId="15" fillId="10" borderId="50" xfId="0" applyNumberFormat="1" applyFont="1" applyFill="1" applyBorder="1" applyAlignment="1">
      <alignment horizontal="center" vertical="center" wrapText="1"/>
    </xf>
    <xf numFmtId="3" fontId="6" fillId="8" borderId="56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3" fontId="4" fillId="9" borderId="72" xfId="0" applyNumberFormat="1" applyFont="1" applyFill="1" applyBorder="1" applyAlignment="1">
      <alignment horizontal="center" vertical="center" wrapText="1"/>
    </xf>
    <xf numFmtId="3" fontId="4" fillId="9" borderId="70" xfId="0" applyNumberFormat="1" applyFont="1" applyFill="1" applyBorder="1" applyAlignment="1">
      <alignment horizontal="center" vertical="center" wrapText="1"/>
    </xf>
    <xf numFmtId="3" fontId="3" fillId="0" borderId="62" xfId="2" applyNumberFormat="1" applyFont="1" applyBorder="1" applyAlignment="1">
      <alignment horizontal="right"/>
    </xf>
    <xf numFmtId="3" fontId="3" fillId="0" borderId="63" xfId="2" applyNumberFormat="1" applyFont="1" applyBorder="1" applyAlignment="1">
      <alignment horizontal="right"/>
    </xf>
    <xf numFmtId="3" fontId="3" fillId="0" borderId="61" xfId="2" applyNumberFormat="1" applyFont="1" applyBorder="1" applyAlignment="1">
      <alignment horizontal="right"/>
    </xf>
    <xf numFmtId="3" fontId="3" fillId="4" borderId="6" xfId="2" applyNumberFormat="1" applyFont="1" applyFill="1" applyBorder="1" applyAlignment="1">
      <alignment horizontal="left" vertical="center" wrapText="1"/>
    </xf>
    <xf numFmtId="3" fontId="3" fillId="4" borderId="23" xfId="2" applyNumberFormat="1" applyFont="1" applyFill="1" applyBorder="1" applyAlignment="1">
      <alignment horizontal="left" vertical="center" wrapText="1"/>
    </xf>
    <xf numFmtId="3" fontId="3" fillId="4" borderId="15" xfId="2" applyNumberFormat="1" applyFont="1" applyFill="1" applyBorder="1" applyAlignment="1">
      <alignment horizontal="left" vertical="center" wrapText="1"/>
    </xf>
    <xf numFmtId="3" fontId="3" fillId="0" borderId="42" xfId="2" applyNumberFormat="1" applyFont="1" applyFill="1" applyBorder="1" applyAlignment="1">
      <alignment horizontal="righ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5757"/>
      <color rgb="FFEB4C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0"/>
  <sheetViews>
    <sheetView tabSelected="1" zoomScale="80" zoomScaleNormal="8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Y224" sqref="Y224"/>
    </sheetView>
  </sheetViews>
  <sheetFormatPr baseColWidth="10" defaultColWidth="11.42578125" defaultRowHeight="12.75" x14ac:dyDescent="0.2"/>
  <cols>
    <col min="1" max="1" width="24.7109375" style="2" customWidth="1"/>
    <col min="2" max="2" width="47.28515625" style="51" customWidth="1"/>
    <col min="3" max="3" width="41.7109375" style="51" customWidth="1"/>
    <col min="4" max="4" width="35.7109375" style="51" customWidth="1"/>
    <col min="5" max="5" width="27.42578125" style="51" customWidth="1"/>
    <col min="6" max="6" width="6" style="51" customWidth="1"/>
    <col min="7" max="7" width="6.28515625" style="51" customWidth="1"/>
    <col min="8" max="9" width="5.42578125" style="51" customWidth="1"/>
    <col min="10" max="11" width="6.28515625" style="51" customWidth="1"/>
    <col min="12" max="12" width="26.28515625" style="88" customWidth="1"/>
    <col min="13" max="13" width="10.28515625" style="88" customWidth="1"/>
    <col min="14" max="14" width="8.5703125" style="2" customWidth="1"/>
    <col min="15" max="16" width="10.7109375" style="51" hidden="1" customWidth="1"/>
    <col min="17" max="17" width="1.42578125" style="51" hidden="1" customWidth="1"/>
    <col min="18" max="18" width="10.42578125" style="51" customWidth="1"/>
    <col min="19" max="19" width="11.28515625" style="51" customWidth="1"/>
    <col min="20" max="20" width="10.7109375" style="2" customWidth="1"/>
    <col min="21" max="21" width="10" style="2" customWidth="1"/>
    <col min="22" max="22" width="9.7109375" style="2" customWidth="1"/>
    <col min="23" max="23" width="11.42578125" style="79"/>
    <col min="24" max="24" width="11.28515625" style="79" customWidth="1"/>
    <col min="25" max="25" width="11.42578125" style="2"/>
    <col min="26" max="26" width="11.42578125" style="2" customWidth="1"/>
    <col min="27" max="16384" width="11.42578125" style="2"/>
  </cols>
  <sheetData>
    <row r="1" spans="1:28" x14ac:dyDescent="0.2">
      <c r="Z1" s="51"/>
      <c r="AA1" s="51"/>
      <c r="AB1" s="51"/>
    </row>
    <row r="2" spans="1:28" ht="21" x14ac:dyDescent="0.2">
      <c r="A2" s="825" t="s">
        <v>89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1"/>
      <c r="S2" s="393"/>
      <c r="Z2" s="51"/>
      <c r="AA2" s="51"/>
      <c r="AB2" s="51"/>
    </row>
    <row r="3" spans="1:28" ht="21" x14ac:dyDescent="0.2">
      <c r="A3" s="826" t="s">
        <v>63</v>
      </c>
      <c r="B3" s="826"/>
      <c r="C3" s="826"/>
      <c r="D3" s="826"/>
      <c r="E3" s="826"/>
      <c r="F3" s="350"/>
      <c r="G3" s="350"/>
      <c r="H3" s="350"/>
      <c r="I3" s="350"/>
      <c r="J3" s="350"/>
      <c r="K3" s="350"/>
      <c r="L3" s="350"/>
      <c r="M3" s="393"/>
      <c r="N3" s="350"/>
      <c r="O3" s="350"/>
      <c r="P3" s="350"/>
      <c r="Q3" s="350"/>
      <c r="R3" s="350"/>
      <c r="S3" s="393"/>
      <c r="Z3" s="51"/>
      <c r="AA3" s="51"/>
      <c r="AB3" s="51"/>
    </row>
    <row r="4" spans="1:28" x14ac:dyDescent="0.2">
      <c r="Z4" s="51"/>
      <c r="AA4" s="51"/>
      <c r="AB4" s="51"/>
    </row>
    <row r="5" spans="1:28" ht="13.15" customHeight="1" thickBot="1" x14ac:dyDescent="0.25">
      <c r="A5" s="730" t="s">
        <v>80</v>
      </c>
      <c r="B5" s="730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1"/>
      <c r="N5" s="731"/>
      <c r="O5" s="731"/>
      <c r="P5" s="731"/>
      <c r="Q5" s="731"/>
      <c r="R5" s="434"/>
      <c r="S5" s="434"/>
      <c r="T5" s="435"/>
      <c r="U5" s="435"/>
      <c r="V5" s="92"/>
      <c r="W5" s="80"/>
      <c r="X5" s="80"/>
      <c r="Z5" s="51"/>
      <c r="AA5" s="51"/>
      <c r="AB5" s="51"/>
    </row>
    <row r="6" spans="1:28" ht="23.25" customHeight="1" thickBot="1" x14ac:dyDescent="0.25">
      <c r="A6" s="732" t="s">
        <v>0</v>
      </c>
      <c r="B6" s="733" t="s">
        <v>4</v>
      </c>
      <c r="C6" s="733" t="s">
        <v>91</v>
      </c>
      <c r="D6" s="732" t="s">
        <v>1</v>
      </c>
      <c r="E6" s="733" t="s">
        <v>2</v>
      </c>
      <c r="F6" s="808" t="s">
        <v>6</v>
      </c>
      <c r="G6" s="809"/>
      <c r="H6" s="810" t="s">
        <v>90</v>
      </c>
      <c r="I6" s="810"/>
      <c r="J6" s="810"/>
      <c r="K6" s="809"/>
      <c r="L6" s="399"/>
      <c r="M6" s="717" t="s">
        <v>7</v>
      </c>
      <c r="N6" s="718"/>
      <c r="O6" s="718"/>
      <c r="P6" s="718"/>
      <c r="Q6" s="718"/>
      <c r="R6" s="719"/>
      <c r="S6" s="720" t="s">
        <v>58</v>
      </c>
      <c r="T6" s="721"/>
      <c r="U6" s="722"/>
      <c r="V6" s="715" t="s">
        <v>59</v>
      </c>
      <c r="W6" s="715"/>
      <c r="X6" s="716"/>
      <c r="Z6" s="51"/>
      <c r="AA6" s="51"/>
      <c r="AB6" s="51"/>
    </row>
    <row r="7" spans="1:28" ht="45" customHeight="1" thickBot="1" x14ac:dyDescent="0.25">
      <c r="A7" s="732"/>
      <c r="B7" s="734"/>
      <c r="C7" s="734"/>
      <c r="D7" s="732"/>
      <c r="E7" s="734"/>
      <c r="F7" s="4" t="s">
        <v>8</v>
      </c>
      <c r="G7" s="4" t="s">
        <v>9</v>
      </c>
      <c r="H7" s="4" t="s">
        <v>10</v>
      </c>
      <c r="I7" s="4" t="s">
        <v>11</v>
      </c>
      <c r="J7" s="4" t="s">
        <v>8</v>
      </c>
      <c r="K7" s="5" t="s">
        <v>9</v>
      </c>
      <c r="L7" s="463" t="s">
        <v>12</v>
      </c>
      <c r="M7" s="436" t="s">
        <v>182</v>
      </c>
      <c r="N7" s="134">
        <v>2017</v>
      </c>
      <c r="O7" s="137" t="s">
        <v>13</v>
      </c>
      <c r="P7" s="137" t="s">
        <v>14</v>
      </c>
      <c r="Q7" s="137" t="s">
        <v>15</v>
      </c>
      <c r="R7" s="136">
        <v>2018</v>
      </c>
      <c r="S7" s="612" t="s">
        <v>182</v>
      </c>
      <c r="T7" s="417">
        <v>2017</v>
      </c>
      <c r="U7" s="437">
        <v>2018</v>
      </c>
      <c r="V7" s="417" t="s">
        <v>182</v>
      </c>
      <c r="W7" s="357">
        <v>2017</v>
      </c>
      <c r="X7" s="357">
        <v>2018</v>
      </c>
      <c r="Z7" s="51"/>
      <c r="AA7" s="51"/>
      <c r="AB7" s="51"/>
    </row>
    <row r="8" spans="1:28" ht="38.25" customHeight="1" thickBot="1" x14ac:dyDescent="0.25">
      <c r="A8" s="740" t="s">
        <v>81</v>
      </c>
      <c r="B8" s="698" t="s">
        <v>159</v>
      </c>
      <c r="C8" s="698" t="s">
        <v>92</v>
      </c>
      <c r="D8" s="746" t="s">
        <v>162</v>
      </c>
      <c r="E8" s="698" t="s">
        <v>163</v>
      </c>
      <c r="F8" s="696" t="s">
        <v>16</v>
      </c>
      <c r="G8" s="696" t="s">
        <v>16</v>
      </c>
      <c r="H8" s="696" t="s">
        <v>16</v>
      </c>
      <c r="I8" s="696" t="s">
        <v>16</v>
      </c>
      <c r="J8" s="696" t="s">
        <v>16</v>
      </c>
      <c r="K8" s="726" t="s">
        <v>16</v>
      </c>
      <c r="L8" s="561" t="s">
        <v>34</v>
      </c>
      <c r="M8" s="607">
        <v>0</v>
      </c>
      <c r="N8" s="206">
        <v>11377</v>
      </c>
      <c r="O8" s="202">
        <v>21500</v>
      </c>
      <c r="P8" s="27"/>
      <c r="Q8" s="210"/>
      <c r="R8" s="607">
        <v>21500</v>
      </c>
      <c r="S8" s="214">
        <v>0</v>
      </c>
      <c r="T8" s="424">
        <v>0</v>
      </c>
      <c r="U8" s="424">
        <v>0</v>
      </c>
      <c r="V8" s="206">
        <v>758</v>
      </c>
      <c r="W8" s="219">
        <v>0</v>
      </c>
      <c r="X8" s="217">
        <v>0</v>
      </c>
      <c r="Z8" s="51"/>
      <c r="AA8" s="51"/>
      <c r="AB8" s="51"/>
    </row>
    <row r="9" spans="1:28" ht="78" customHeight="1" thickBot="1" x14ac:dyDescent="0.3">
      <c r="A9" s="740"/>
      <c r="B9" s="699"/>
      <c r="C9" s="714"/>
      <c r="D9" s="747"/>
      <c r="E9" s="699"/>
      <c r="F9" s="697"/>
      <c r="G9" s="697"/>
      <c r="H9" s="697"/>
      <c r="I9" s="697"/>
      <c r="J9" s="697"/>
      <c r="K9" s="727"/>
      <c r="L9" s="96" t="s">
        <v>20</v>
      </c>
      <c r="M9" s="566">
        <v>65548.460000000006</v>
      </c>
      <c r="N9" s="676">
        <v>52340</v>
      </c>
      <c r="O9" s="677">
        <v>64223.13</v>
      </c>
      <c r="P9" s="387"/>
      <c r="Q9" s="388"/>
      <c r="R9" s="247">
        <v>66118.98</v>
      </c>
      <c r="S9" s="214">
        <v>0</v>
      </c>
      <c r="T9" s="193">
        <v>0</v>
      </c>
      <c r="U9" s="193">
        <v>0</v>
      </c>
      <c r="V9" s="504">
        <v>0</v>
      </c>
      <c r="W9" s="219">
        <v>0</v>
      </c>
      <c r="X9" s="217">
        <v>0</v>
      </c>
      <c r="Z9" s="51"/>
      <c r="AA9" s="51"/>
      <c r="AB9" s="51"/>
    </row>
    <row r="10" spans="1:28" ht="48.75" customHeight="1" thickBot="1" x14ac:dyDescent="0.25">
      <c r="A10" s="740"/>
      <c r="B10" s="698" t="s">
        <v>57</v>
      </c>
      <c r="C10" s="714"/>
      <c r="D10" s="746" t="s">
        <v>88</v>
      </c>
      <c r="E10" s="6" t="s">
        <v>95</v>
      </c>
      <c r="F10" s="13"/>
      <c r="G10" s="11" t="s">
        <v>16</v>
      </c>
      <c r="H10" s="13"/>
      <c r="I10" s="11" t="s">
        <v>16</v>
      </c>
      <c r="J10" s="13"/>
      <c r="K10" s="12"/>
      <c r="L10" s="562" t="s">
        <v>21</v>
      </c>
      <c r="M10" s="207">
        <v>0</v>
      </c>
      <c r="N10" s="207">
        <v>0</v>
      </c>
      <c r="O10" s="203"/>
      <c r="P10" s="10"/>
      <c r="Q10" s="211"/>
      <c r="R10" s="408">
        <v>0</v>
      </c>
      <c r="S10" s="214">
        <v>0</v>
      </c>
      <c r="T10" s="193">
        <v>0</v>
      </c>
      <c r="U10" s="193">
        <v>0</v>
      </c>
      <c r="V10" s="504">
        <v>71</v>
      </c>
      <c r="W10" s="219">
        <v>5278</v>
      </c>
      <c r="X10" s="217">
        <v>1439</v>
      </c>
      <c r="Z10" s="51"/>
      <c r="AA10" s="51"/>
      <c r="AB10" s="51"/>
    </row>
    <row r="11" spans="1:28" ht="33.75" customHeight="1" thickBot="1" x14ac:dyDescent="0.25">
      <c r="A11" s="740"/>
      <c r="B11" s="714"/>
      <c r="C11" s="714"/>
      <c r="D11" s="747"/>
      <c r="E11" s="6" t="s">
        <v>86</v>
      </c>
      <c r="F11" s="7" t="s">
        <v>16</v>
      </c>
      <c r="G11" s="7" t="s">
        <v>16</v>
      </c>
      <c r="H11" s="7" t="s">
        <v>16</v>
      </c>
      <c r="I11" s="7" t="s">
        <v>16</v>
      </c>
      <c r="J11" s="7" t="s">
        <v>16</v>
      </c>
      <c r="K11" s="8" t="s">
        <v>16</v>
      </c>
      <c r="L11" s="96" t="s">
        <v>36</v>
      </c>
      <c r="M11" s="208">
        <v>0</v>
      </c>
      <c r="N11" s="208">
        <v>0</v>
      </c>
      <c r="O11" s="204"/>
      <c r="P11" s="14"/>
      <c r="Q11" s="212"/>
      <c r="R11" s="608">
        <v>0</v>
      </c>
      <c r="S11" s="214">
        <v>0</v>
      </c>
      <c r="T11" s="438">
        <v>0</v>
      </c>
      <c r="U11" s="438">
        <v>0</v>
      </c>
      <c r="V11" s="504">
        <v>0</v>
      </c>
      <c r="W11" s="219">
        <v>0</v>
      </c>
      <c r="X11" s="217">
        <v>0</v>
      </c>
      <c r="Z11" s="51"/>
      <c r="AA11" s="51"/>
      <c r="AB11" s="51"/>
    </row>
    <row r="12" spans="1:28" ht="33" customHeight="1" thickBot="1" x14ac:dyDescent="0.25">
      <c r="A12" s="740"/>
      <c r="B12" s="699"/>
      <c r="C12" s="699"/>
      <c r="D12" s="747"/>
      <c r="E12" s="18" t="s">
        <v>87</v>
      </c>
      <c r="F12" s="476" t="s">
        <v>16</v>
      </c>
      <c r="G12" s="476" t="s">
        <v>16</v>
      </c>
      <c r="H12" s="476" t="s">
        <v>16</v>
      </c>
      <c r="I12" s="476" t="s">
        <v>16</v>
      </c>
      <c r="J12" s="476" t="s">
        <v>16</v>
      </c>
      <c r="K12" s="490" t="s">
        <v>16</v>
      </c>
      <c r="L12" s="96" t="s">
        <v>35</v>
      </c>
      <c r="M12" s="208">
        <v>0</v>
      </c>
      <c r="N12" s="208">
        <v>0</v>
      </c>
      <c r="O12" s="203"/>
      <c r="P12" s="10"/>
      <c r="Q12" s="211"/>
      <c r="R12" s="408">
        <v>0</v>
      </c>
      <c r="S12" s="214">
        <v>0</v>
      </c>
      <c r="T12" s="193"/>
      <c r="U12" s="193"/>
      <c r="V12" s="504">
        <v>0</v>
      </c>
      <c r="W12" s="219">
        <v>0</v>
      </c>
      <c r="X12" s="217">
        <v>0</v>
      </c>
      <c r="Z12" s="51"/>
      <c r="AA12" s="51"/>
      <c r="AB12" s="51"/>
    </row>
    <row r="13" spans="1:28" ht="46.5" customHeight="1" thickBot="1" x14ac:dyDescent="0.25">
      <c r="A13" s="740"/>
      <c r="B13" s="698" t="s">
        <v>160</v>
      </c>
      <c r="C13" s="698" t="s">
        <v>66</v>
      </c>
      <c r="D13" s="748"/>
      <c r="E13" s="18" t="s">
        <v>120</v>
      </c>
      <c r="F13" s="396"/>
      <c r="G13" s="475" t="s">
        <v>16</v>
      </c>
      <c r="H13" s="396"/>
      <c r="I13" s="475" t="s">
        <v>16</v>
      </c>
      <c r="J13" s="396"/>
      <c r="K13" s="560"/>
      <c r="L13" s="562" t="s">
        <v>37</v>
      </c>
      <c r="M13" s="208">
        <v>0</v>
      </c>
      <c r="N13" s="208">
        <v>0</v>
      </c>
      <c r="O13" s="204"/>
      <c r="P13" s="14"/>
      <c r="Q13" s="212"/>
      <c r="R13" s="608">
        <v>0</v>
      </c>
      <c r="S13" s="214">
        <v>0</v>
      </c>
      <c r="T13" s="438">
        <v>0</v>
      </c>
      <c r="U13" s="438">
        <v>0</v>
      </c>
      <c r="V13" s="504">
        <v>0</v>
      </c>
      <c r="W13" s="219">
        <v>0</v>
      </c>
      <c r="X13" s="217">
        <v>0</v>
      </c>
      <c r="Z13" s="51"/>
      <c r="AA13" s="51"/>
      <c r="AB13" s="51"/>
    </row>
    <row r="14" spans="1:28" ht="56.25" customHeight="1" thickBot="1" x14ac:dyDescent="0.25">
      <c r="A14" s="740"/>
      <c r="B14" s="699"/>
      <c r="C14" s="699"/>
      <c r="D14" s="18" t="s">
        <v>161</v>
      </c>
      <c r="E14" s="6" t="s">
        <v>165</v>
      </c>
      <c r="F14" s="15" t="s">
        <v>16</v>
      </c>
      <c r="G14" s="15" t="s">
        <v>16</v>
      </c>
      <c r="H14" s="15" t="s">
        <v>16</v>
      </c>
      <c r="I14" s="15" t="s">
        <v>16</v>
      </c>
      <c r="J14" s="15" t="s">
        <v>16</v>
      </c>
      <c r="K14" s="16" t="s">
        <v>16</v>
      </c>
      <c r="L14" s="563" t="s">
        <v>38</v>
      </c>
      <c r="M14" s="209">
        <v>0</v>
      </c>
      <c r="N14" s="209">
        <v>0</v>
      </c>
      <c r="O14" s="205"/>
      <c r="P14" s="195"/>
      <c r="Q14" s="213"/>
      <c r="R14" s="609">
        <v>0</v>
      </c>
      <c r="S14" s="214">
        <v>0</v>
      </c>
      <c r="T14" s="610">
        <v>0</v>
      </c>
      <c r="U14" s="439">
        <v>0</v>
      </c>
      <c r="V14" s="564">
        <v>0</v>
      </c>
      <c r="W14" s="219">
        <v>0</v>
      </c>
      <c r="X14" s="217">
        <v>0</v>
      </c>
      <c r="Z14" s="51"/>
      <c r="AA14" s="51"/>
      <c r="AB14" s="51"/>
    </row>
    <row r="15" spans="1:28" ht="21" customHeight="1" thickBot="1" x14ac:dyDescent="0.3">
      <c r="A15" s="740"/>
      <c r="B15" s="102"/>
      <c r="C15" s="102"/>
      <c r="D15" s="101"/>
      <c r="E15" s="102"/>
      <c r="F15" s="102"/>
      <c r="G15" s="102"/>
      <c r="H15" s="102"/>
      <c r="I15" s="102"/>
      <c r="J15" s="102"/>
      <c r="K15" s="103"/>
      <c r="L15" s="464" t="s">
        <v>33</v>
      </c>
      <c r="M15" s="567">
        <f>SUM(M8:M14)</f>
        <v>65548.460000000006</v>
      </c>
      <c r="N15" s="196">
        <f>SUM(N8:N14)</f>
        <v>63717</v>
      </c>
      <c r="O15" s="197"/>
      <c r="P15" s="197"/>
      <c r="Q15" s="611"/>
      <c r="R15" s="671">
        <f>SUM(R8:R14)</f>
        <v>87618.98</v>
      </c>
      <c r="S15" s="613">
        <v>0</v>
      </c>
      <c r="T15" s="613">
        <v>0</v>
      </c>
      <c r="U15" s="251">
        <v>0</v>
      </c>
      <c r="V15" s="492">
        <f>SUM(V8:V14)</f>
        <v>829</v>
      </c>
      <c r="W15" s="492">
        <f>SUM(W8:W14)</f>
        <v>5278</v>
      </c>
      <c r="X15" s="492">
        <f>SUM(X8:X14)</f>
        <v>1439</v>
      </c>
      <c r="Z15" s="51"/>
      <c r="AA15" s="51"/>
      <c r="AB15" s="51"/>
    </row>
    <row r="16" spans="1:28" ht="39.75" customHeight="1" x14ac:dyDescent="0.2">
      <c r="A16" s="741" t="s">
        <v>82</v>
      </c>
      <c r="B16" s="698" t="s">
        <v>185</v>
      </c>
      <c r="C16" s="698" t="s">
        <v>186</v>
      </c>
      <c r="D16" s="698" t="s">
        <v>93</v>
      </c>
      <c r="E16" s="698" t="s">
        <v>94</v>
      </c>
      <c r="F16" s="696" t="s">
        <v>16</v>
      </c>
      <c r="G16" s="696" t="s">
        <v>16</v>
      </c>
      <c r="H16" s="696"/>
      <c r="I16" s="696"/>
      <c r="J16" s="696"/>
      <c r="K16" s="696"/>
      <c r="L16" s="198" t="s">
        <v>34</v>
      </c>
      <c r="M16" s="223">
        <v>0</v>
      </c>
      <c r="N16" s="224">
        <v>7500</v>
      </c>
      <c r="O16" s="221"/>
      <c r="P16" s="19"/>
      <c r="Q16" s="226"/>
      <c r="R16" s="223">
        <v>0</v>
      </c>
      <c r="S16" s="223">
        <v>0</v>
      </c>
      <c r="T16" s="223">
        <v>0</v>
      </c>
      <c r="U16" s="223">
        <v>0</v>
      </c>
      <c r="V16" s="223">
        <v>0</v>
      </c>
      <c r="W16" s="358">
        <v>0</v>
      </c>
      <c r="X16" s="359">
        <v>0</v>
      </c>
      <c r="Z16" s="51"/>
      <c r="AA16" s="51"/>
      <c r="AB16" s="51"/>
    </row>
    <row r="17" spans="1:28" ht="38.25" customHeight="1" x14ac:dyDescent="0.2">
      <c r="A17" s="742"/>
      <c r="B17" s="714"/>
      <c r="C17" s="714"/>
      <c r="D17" s="714"/>
      <c r="E17" s="714"/>
      <c r="F17" s="709"/>
      <c r="G17" s="709"/>
      <c r="H17" s="709"/>
      <c r="I17" s="709"/>
      <c r="J17" s="709"/>
      <c r="K17" s="709"/>
      <c r="L17" s="199" t="s">
        <v>20</v>
      </c>
      <c r="M17" s="566">
        <v>38861.279999999999</v>
      </c>
      <c r="N17" s="224">
        <v>0</v>
      </c>
      <c r="O17" s="222"/>
      <c r="P17" s="21"/>
      <c r="Q17" s="171"/>
      <c r="R17" s="228">
        <v>0</v>
      </c>
      <c r="S17" s="228">
        <v>0</v>
      </c>
      <c r="T17" s="216">
        <v>0</v>
      </c>
      <c r="U17" s="216">
        <v>0</v>
      </c>
      <c r="V17" s="228">
        <v>0</v>
      </c>
      <c r="W17" s="216">
        <v>0</v>
      </c>
      <c r="X17" s="193">
        <v>0</v>
      </c>
      <c r="Z17" s="51"/>
      <c r="AA17" s="51"/>
      <c r="AB17" s="51"/>
    </row>
    <row r="18" spans="1:28" ht="24.75" customHeight="1" x14ac:dyDescent="0.2">
      <c r="A18" s="742"/>
      <c r="B18" s="714"/>
      <c r="C18" s="714"/>
      <c r="D18" s="714"/>
      <c r="E18" s="714"/>
      <c r="F18" s="709"/>
      <c r="G18" s="709"/>
      <c r="H18" s="709"/>
      <c r="I18" s="709"/>
      <c r="J18" s="709"/>
      <c r="K18" s="709"/>
      <c r="L18" s="200" t="s">
        <v>21</v>
      </c>
      <c r="M18" s="224">
        <v>0</v>
      </c>
      <c r="N18" s="224">
        <v>0</v>
      </c>
      <c r="O18" s="222"/>
      <c r="P18" s="21"/>
      <c r="Q18" s="171"/>
      <c r="R18" s="228">
        <v>0</v>
      </c>
      <c r="S18" s="228">
        <v>0</v>
      </c>
      <c r="T18" s="216">
        <v>0</v>
      </c>
      <c r="U18" s="216">
        <v>0</v>
      </c>
      <c r="V18" s="228">
        <v>0</v>
      </c>
      <c r="W18" s="216">
        <v>0</v>
      </c>
      <c r="X18" s="193">
        <v>0</v>
      </c>
      <c r="Z18" s="51"/>
      <c r="AA18" s="51"/>
      <c r="AB18" s="51"/>
    </row>
    <row r="19" spans="1:28" ht="30" customHeight="1" x14ac:dyDescent="0.2">
      <c r="A19" s="742"/>
      <c r="B19" s="714"/>
      <c r="C19" s="714"/>
      <c r="D19" s="714"/>
      <c r="E19" s="699"/>
      <c r="F19" s="697"/>
      <c r="G19" s="697"/>
      <c r="H19" s="697"/>
      <c r="I19" s="697"/>
      <c r="J19" s="697"/>
      <c r="K19" s="697"/>
      <c r="L19" s="199" t="s">
        <v>36</v>
      </c>
      <c r="M19" s="224">
        <v>0</v>
      </c>
      <c r="N19" s="224">
        <v>0</v>
      </c>
      <c r="O19" s="172"/>
      <c r="P19" s="20"/>
      <c r="Q19" s="227"/>
      <c r="R19" s="224">
        <v>0</v>
      </c>
      <c r="S19" s="224">
        <v>0</v>
      </c>
      <c r="T19" s="224">
        <v>0</v>
      </c>
      <c r="U19" s="224">
        <v>0</v>
      </c>
      <c r="V19" s="224">
        <v>0</v>
      </c>
      <c r="W19" s="360">
        <v>0</v>
      </c>
      <c r="X19" s="361">
        <v>0</v>
      </c>
      <c r="Z19" s="51"/>
      <c r="AA19" s="51"/>
      <c r="AB19" s="51"/>
    </row>
    <row r="20" spans="1:28" ht="24" customHeight="1" x14ac:dyDescent="0.2">
      <c r="A20" s="742"/>
      <c r="B20" s="714"/>
      <c r="C20" s="714"/>
      <c r="D20" s="714"/>
      <c r="E20" s="707" t="s">
        <v>166</v>
      </c>
      <c r="F20" s="707"/>
      <c r="G20" s="696" t="s">
        <v>16</v>
      </c>
      <c r="H20" s="696"/>
      <c r="I20" s="696" t="s">
        <v>16</v>
      </c>
      <c r="J20" s="696"/>
      <c r="K20" s="696" t="s">
        <v>16</v>
      </c>
      <c r="L20" s="199" t="s">
        <v>35</v>
      </c>
      <c r="M20" s="224">
        <v>0</v>
      </c>
      <c r="N20" s="224">
        <v>0</v>
      </c>
      <c r="O20" s="222"/>
      <c r="P20" s="21"/>
      <c r="Q20" s="171"/>
      <c r="R20" s="228">
        <v>0</v>
      </c>
      <c r="S20" s="228">
        <v>0</v>
      </c>
      <c r="T20" s="224">
        <v>0</v>
      </c>
      <c r="U20" s="224">
        <v>0</v>
      </c>
      <c r="V20" s="228">
        <v>0</v>
      </c>
      <c r="W20" s="360">
        <v>0</v>
      </c>
      <c r="X20" s="361">
        <v>0</v>
      </c>
      <c r="Z20" s="51"/>
      <c r="AA20" s="51"/>
      <c r="AB20" s="51"/>
    </row>
    <row r="21" spans="1:28" ht="33.75" customHeight="1" x14ac:dyDescent="0.2">
      <c r="A21" s="742"/>
      <c r="B21" s="714"/>
      <c r="C21" s="714"/>
      <c r="D21" s="714"/>
      <c r="E21" s="713"/>
      <c r="F21" s="713"/>
      <c r="G21" s="709"/>
      <c r="H21" s="709"/>
      <c r="I21" s="709"/>
      <c r="J21" s="709"/>
      <c r="K21" s="709"/>
      <c r="L21" s="200" t="s">
        <v>37</v>
      </c>
      <c r="M21" s="224">
        <v>0</v>
      </c>
      <c r="N21" s="224">
        <v>0</v>
      </c>
      <c r="O21" s="222"/>
      <c r="P21" s="21"/>
      <c r="Q21" s="171"/>
      <c r="R21" s="228">
        <v>0</v>
      </c>
      <c r="S21" s="228">
        <v>0</v>
      </c>
      <c r="T21" s="224">
        <v>0</v>
      </c>
      <c r="U21" s="224">
        <v>0</v>
      </c>
      <c r="V21" s="228">
        <v>0</v>
      </c>
      <c r="W21" s="360">
        <v>0</v>
      </c>
      <c r="X21" s="361">
        <v>0</v>
      </c>
      <c r="Z21" s="51"/>
      <c r="AA21" s="51"/>
      <c r="AB21" s="51"/>
    </row>
    <row r="22" spans="1:28" ht="51" customHeight="1" thickBot="1" x14ac:dyDescent="0.25">
      <c r="A22" s="742"/>
      <c r="B22" s="699"/>
      <c r="C22" s="699"/>
      <c r="D22" s="699"/>
      <c r="E22" s="708"/>
      <c r="F22" s="708"/>
      <c r="G22" s="697"/>
      <c r="H22" s="697"/>
      <c r="I22" s="697"/>
      <c r="J22" s="697"/>
      <c r="K22" s="697"/>
      <c r="L22" s="201" t="s">
        <v>38</v>
      </c>
      <c r="M22" s="225">
        <v>0</v>
      </c>
      <c r="N22" s="225">
        <v>0</v>
      </c>
      <c r="O22" s="205"/>
      <c r="P22" s="195"/>
      <c r="Q22" s="213"/>
      <c r="R22" s="229">
        <v>0</v>
      </c>
      <c r="S22" s="229">
        <v>0</v>
      </c>
      <c r="T22" s="225">
        <v>0</v>
      </c>
      <c r="U22" s="225">
        <v>0</v>
      </c>
      <c r="V22" s="229">
        <v>0</v>
      </c>
      <c r="W22" s="362">
        <v>0</v>
      </c>
      <c r="X22" s="363">
        <v>0</v>
      </c>
      <c r="Z22" s="51"/>
      <c r="AA22" s="51"/>
      <c r="AB22" s="51"/>
    </row>
    <row r="23" spans="1:28" ht="21.4" customHeight="1" thickBot="1" x14ac:dyDescent="0.25">
      <c r="A23" s="883"/>
      <c r="B23" s="99"/>
      <c r="C23" s="99"/>
      <c r="D23" s="99"/>
      <c r="E23" s="99"/>
      <c r="F23" s="99"/>
      <c r="G23" s="99"/>
      <c r="H23" s="99"/>
      <c r="I23" s="99"/>
      <c r="J23" s="99"/>
      <c r="K23" s="100"/>
      <c r="L23" s="465" t="s">
        <v>33</v>
      </c>
      <c r="M23" s="568">
        <f>SUM(M16:M22)</f>
        <v>38861.279999999999</v>
      </c>
      <c r="N23" s="569">
        <f>SUM(N16:N22)</f>
        <v>7500</v>
      </c>
      <c r="O23" s="17"/>
      <c r="P23" s="17"/>
      <c r="Q23" s="342"/>
      <c r="R23" s="343">
        <f>SUM(R16:R22)</f>
        <v>0</v>
      </c>
      <c r="S23" s="343">
        <f>SUM(S16:S22)</f>
        <v>0</v>
      </c>
      <c r="T23" s="570">
        <v>0</v>
      </c>
      <c r="U23" s="571">
        <v>0</v>
      </c>
      <c r="V23" s="343">
        <f>SUM(V16:V22)</f>
        <v>0</v>
      </c>
      <c r="W23" s="196">
        <v>0</v>
      </c>
      <c r="X23" s="572">
        <v>0</v>
      </c>
      <c r="Z23" s="51"/>
      <c r="AA23" s="51"/>
      <c r="AB23" s="51"/>
    </row>
    <row r="24" spans="1:28" s="24" customFormat="1" x14ac:dyDescent="0.2">
      <c r="A24" s="728" t="s">
        <v>19</v>
      </c>
      <c r="B24" s="729"/>
      <c r="C24" s="729"/>
      <c r="D24" s="729"/>
      <c r="E24" s="729"/>
      <c r="F24" s="729"/>
      <c r="G24" s="729"/>
      <c r="H24" s="729"/>
      <c r="I24" s="729"/>
      <c r="J24" s="729"/>
      <c r="K24" s="729"/>
      <c r="L24" s="82"/>
      <c r="M24" s="82"/>
      <c r="N24" s="22"/>
      <c r="O24" s="23" t="e">
        <f>O23+#REF!</f>
        <v>#REF!</v>
      </c>
      <c r="P24" s="23" t="e">
        <f>P23+#REF!</f>
        <v>#REF!</v>
      </c>
      <c r="Q24" s="23" t="e">
        <f>Q23+#REF!</f>
        <v>#REF!</v>
      </c>
      <c r="R24" s="66"/>
      <c r="S24" s="440"/>
      <c r="T24" s="76"/>
      <c r="U24" s="441"/>
      <c r="V24" s="420"/>
      <c r="W24" s="81"/>
      <c r="X24" s="81"/>
      <c r="Z24" s="53"/>
      <c r="AA24" s="53"/>
      <c r="AB24" s="53"/>
    </row>
    <row r="25" spans="1:28" ht="12.75" customHeight="1" thickBot="1" x14ac:dyDescent="0.25">
      <c r="A25" s="730" t="s">
        <v>83</v>
      </c>
      <c r="B25" s="730"/>
      <c r="C25" s="730"/>
      <c r="D25" s="730"/>
      <c r="E25" s="730"/>
      <c r="F25" s="730"/>
      <c r="G25" s="730"/>
      <c r="H25" s="730"/>
      <c r="I25" s="730"/>
      <c r="J25" s="730"/>
      <c r="K25" s="730"/>
      <c r="L25" s="730"/>
      <c r="M25" s="731"/>
      <c r="N25" s="731"/>
      <c r="O25" s="731"/>
      <c r="P25" s="731"/>
      <c r="Q25" s="731"/>
      <c r="R25" s="434"/>
      <c r="S25" s="650"/>
      <c r="T25" s="655"/>
      <c r="U25" s="656"/>
      <c r="V25" s="657"/>
      <c r="W25" s="658"/>
      <c r="X25" s="658"/>
      <c r="Z25" s="51"/>
      <c r="AA25" s="51"/>
      <c r="AB25" s="51"/>
    </row>
    <row r="26" spans="1:28" ht="37.15" customHeight="1" thickBot="1" x14ac:dyDescent="0.25">
      <c r="A26" s="732" t="s">
        <v>0</v>
      </c>
      <c r="B26" s="733" t="s">
        <v>4</v>
      </c>
      <c r="C26" s="377"/>
      <c r="D26" s="732" t="s">
        <v>1</v>
      </c>
      <c r="E26" s="733" t="s">
        <v>2</v>
      </c>
      <c r="F26" s="25"/>
      <c r="G26" s="25"/>
      <c r="H26" s="25"/>
      <c r="I26" s="25"/>
      <c r="J26" s="25"/>
      <c r="K26" s="25"/>
      <c r="L26" s="489"/>
      <c r="M26" s="717" t="s">
        <v>7</v>
      </c>
      <c r="N26" s="718"/>
      <c r="O26" s="718"/>
      <c r="P26" s="718"/>
      <c r="Q26" s="718"/>
      <c r="R26" s="719"/>
      <c r="S26" s="720" t="s">
        <v>58</v>
      </c>
      <c r="T26" s="721"/>
      <c r="U26" s="722"/>
      <c r="V26" s="723" t="s">
        <v>59</v>
      </c>
      <c r="W26" s="724"/>
      <c r="X26" s="725"/>
      <c r="Z26" s="51"/>
      <c r="AA26" s="51"/>
      <c r="AB26" s="51"/>
    </row>
    <row r="27" spans="1:28" ht="42" customHeight="1" thickBot="1" x14ac:dyDescent="0.25">
      <c r="A27" s="732"/>
      <c r="B27" s="734"/>
      <c r="C27" s="378" t="s">
        <v>91</v>
      </c>
      <c r="D27" s="732"/>
      <c r="E27" s="734"/>
      <c r="F27" s="4" t="s">
        <v>8</v>
      </c>
      <c r="G27" s="4" t="s">
        <v>9</v>
      </c>
      <c r="H27" s="4" t="s">
        <v>10</v>
      </c>
      <c r="I27" s="4" t="s">
        <v>11</v>
      </c>
      <c r="J27" s="4" t="s">
        <v>8</v>
      </c>
      <c r="K27" s="4" t="s">
        <v>9</v>
      </c>
      <c r="L27" s="170" t="s">
        <v>12</v>
      </c>
      <c r="M27" s="652" t="s">
        <v>182</v>
      </c>
      <c r="N27" s="324">
        <v>2017</v>
      </c>
      <c r="O27" s="493" t="s">
        <v>13</v>
      </c>
      <c r="P27" s="493" t="s">
        <v>14</v>
      </c>
      <c r="Q27" s="493" t="s">
        <v>15</v>
      </c>
      <c r="R27" s="326">
        <v>2018</v>
      </c>
      <c r="S27" s="436" t="s">
        <v>182</v>
      </c>
      <c r="T27" s="54">
        <v>2017</v>
      </c>
      <c r="U27" s="442">
        <v>2018</v>
      </c>
      <c r="V27" s="606" t="s">
        <v>182</v>
      </c>
      <c r="W27" s="603">
        <v>2017</v>
      </c>
      <c r="X27" s="365">
        <v>2018</v>
      </c>
      <c r="Z27" s="51"/>
      <c r="AA27" s="51"/>
      <c r="AB27" s="51"/>
    </row>
    <row r="28" spans="1:28" ht="25.5" customHeight="1" thickBot="1" x14ac:dyDescent="0.25">
      <c r="A28" s="741" t="s">
        <v>118</v>
      </c>
      <c r="B28" s="698" t="s">
        <v>187</v>
      </c>
      <c r="C28" s="698"/>
      <c r="D28" s="698" t="s">
        <v>67</v>
      </c>
      <c r="E28" s="698" t="s">
        <v>119</v>
      </c>
      <c r="F28" s="696" t="s">
        <v>16</v>
      </c>
      <c r="G28" s="802" t="s">
        <v>16</v>
      </c>
      <c r="H28" s="696" t="s">
        <v>16</v>
      </c>
      <c r="I28" s="696"/>
      <c r="J28" s="696"/>
      <c r="K28" s="897"/>
      <c r="L28" s="93" t="s">
        <v>44</v>
      </c>
      <c r="M28" s="223">
        <v>0</v>
      </c>
      <c r="N28" s="223">
        <v>0</v>
      </c>
      <c r="O28" s="221"/>
      <c r="P28" s="191"/>
      <c r="Q28" s="191"/>
      <c r="R28" s="223">
        <v>0</v>
      </c>
      <c r="S28" s="223">
        <v>12397</v>
      </c>
      <c r="T28" s="223">
        <v>4355</v>
      </c>
      <c r="U28" s="418">
        <v>0</v>
      </c>
      <c r="V28" s="206">
        <v>7418</v>
      </c>
      <c r="W28" s="604">
        <v>0</v>
      </c>
      <c r="X28" s="217">
        <v>0</v>
      </c>
      <c r="Z28" s="51"/>
      <c r="AA28" s="51"/>
      <c r="AB28" s="51"/>
    </row>
    <row r="29" spans="1:28" ht="13.5" thickBot="1" x14ac:dyDescent="0.25">
      <c r="A29" s="742"/>
      <c r="B29" s="714"/>
      <c r="C29" s="714"/>
      <c r="D29" s="714"/>
      <c r="E29" s="714"/>
      <c r="F29" s="709"/>
      <c r="G29" s="802"/>
      <c r="H29" s="709"/>
      <c r="I29" s="709"/>
      <c r="J29" s="709"/>
      <c r="K29" s="898"/>
      <c r="L29" s="94" t="s">
        <v>20</v>
      </c>
      <c r="M29" s="481">
        <v>0</v>
      </c>
      <c r="N29" s="481">
        <v>0</v>
      </c>
      <c r="O29" s="230"/>
      <c r="P29" s="26"/>
      <c r="Q29" s="26"/>
      <c r="R29" s="481">
        <v>0</v>
      </c>
      <c r="S29" s="481">
        <v>0</v>
      </c>
      <c r="T29" s="216">
        <v>32000</v>
      </c>
      <c r="U29" s="193">
        <v>0</v>
      </c>
      <c r="V29" s="216">
        <v>0</v>
      </c>
      <c r="W29" s="604">
        <v>0</v>
      </c>
      <c r="X29" s="217">
        <v>0</v>
      </c>
      <c r="Z29" s="51"/>
      <c r="AA29" s="51"/>
      <c r="AB29" s="51"/>
    </row>
    <row r="30" spans="1:28" ht="23.25" customHeight="1" thickBot="1" x14ac:dyDescent="0.25">
      <c r="A30" s="742"/>
      <c r="B30" s="714"/>
      <c r="C30" s="714"/>
      <c r="D30" s="714"/>
      <c r="E30" s="714"/>
      <c r="F30" s="709"/>
      <c r="G30" s="802"/>
      <c r="H30" s="709"/>
      <c r="I30" s="709"/>
      <c r="J30" s="709"/>
      <c r="K30" s="898"/>
      <c r="L30" s="94" t="s">
        <v>21</v>
      </c>
      <c r="M30" s="481">
        <v>0</v>
      </c>
      <c r="N30" s="481">
        <v>0</v>
      </c>
      <c r="O30" s="230"/>
      <c r="P30" s="26"/>
      <c r="Q30" s="26"/>
      <c r="R30" s="481">
        <v>0</v>
      </c>
      <c r="S30" s="481">
        <v>0</v>
      </c>
      <c r="T30" s="216">
        <v>5000</v>
      </c>
      <c r="U30" s="193">
        <v>5000</v>
      </c>
      <c r="V30" s="216">
        <v>0</v>
      </c>
      <c r="W30" s="689">
        <v>1513</v>
      </c>
      <c r="X30" s="217">
        <v>0</v>
      </c>
      <c r="Z30" s="51"/>
      <c r="AA30" s="51"/>
      <c r="AB30" s="51"/>
    </row>
    <row r="31" spans="1:28" ht="44.25" customHeight="1" thickBot="1" x14ac:dyDescent="0.25">
      <c r="A31" s="742"/>
      <c r="B31" s="714"/>
      <c r="C31" s="714"/>
      <c r="D31" s="714"/>
      <c r="E31" s="714"/>
      <c r="F31" s="709"/>
      <c r="G31" s="802"/>
      <c r="H31" s="709"/>
      <c r="I31" s="709"/>
      <c r="J31" s="709"/>
      <c r="K31" s="898"/>
      <c r="L31" s="95" t="s">
        <v>36</v>
      </c>
      <c r="M31" s="481">
        <v>0</v>
      </c>
      <c r="N31" s="481">
        <v>0</v>
      </c>
      <c r="O31" s="230"/>
      <c r="P31" s="26"/>
      <c r="Q31" s="26"/>
      <c r="R31" s="481">
        <v>0</v>
      </c>
      <c r="S31" s="481">
        <v>0</v>
      </c>
      <c r="T31" s="232">
        <v>0</v>
      </c>
      <c r="U31" s="231">
        <v>3000</v>
      </c>
      <c r="V31" s="232">
        <v>0</v>
      </c>
      <c r="W31" s="604">
        <v>0</v>
      </c>
      <c r="X31" s="217">
        <v>0</v>
      </c>
      <c r="Z31" s="51"/>
      <c r="AA31" s="51"/>
      <c r="AB31" s="51"/>
    </row>
    <row r="32" spans="1:28" s="51" customFormat="1" ht="37.5" customHeight="1" thickBot="1" x14ac:dyDescent="0.25">
      <c r="A32" s="742"/>
      <c r="B32" s="714"/>
      <c r="C32" s="714"/>
      <c r="D32" s="714"/>
      <c r="E32" s="714"/>
      <c r="F32" s="709"/>
      <c r="G32" s="802"/>
      <c r="H32" s="709"/>
      <c r="I32" s="709"/>
      <c r="J32" s="709"/>
      <c r="K32" s="898"/>
      <c r="L32" s="96" t="s">
        <v>35</v>
      </c>
      <c r="M32" s="481">
        <v>0</v>
      </c>
      <c r="N32" s="481">
        <v>0</v>
      </c>
      <c r="O32" s="230"/>
      <c r="P32" s="26"/>
      <c r="Q32" s="26"/>
      <c r="R32" s="481">
        <v>0</v>
      </c>
      <c r="S32" s="481">
        <v>0</v>
      </c>
      <c r="T32" s="232">
        <v>0</v>
      </c>
      <c r="U32" s="231">
        <v>0</v>
      </c>
      <c r="V32" s="232">
        <v>0</v>
      </c>
      <c r="W32" s="604">
        <v>0</v>
      </c>
      <c r="X32" s="217">
        <v>0</v>
      </c>
    </row>
    <row r="33" spans="1:28" ht="38.25" customHeight="1" thickBot="1" x14ac:dyDescent="0.25">
      <c r="A33" s="742"/>
      <c r="B33" s="714"/>
      <c r="C33" s="714"/>
      <c r="D33" s="714"/>
      <c r="E33" s="714"/>
      <c r="F33" s="709"/>
      <c r="G33" s="802"/>
      <c r="H33" s="709"/>
      <c r="I33" s="709"/>
      <c r="J33" s="709"/>
      <c r="K33" s="898"/>
      <c r="L33" s="94" t="s">
        <v>37</v>
      </c>
      <c r="M33" s="481">
        <v>0</v>
      </c>
      <c r="N33" s="481">
        <v>0</v>
      </c>
      <c r="O33" s="230"/>
      <c r="P33" s="26"/>
      <c r="Q33" s="26"/>
      <c r="R33" s="481">
        <v>0</v>
      </c>
      <c r="S33" s="481">
        <v>0</v>
      </c>
      <c r="T33" s="232">
        <v>0</v>
      </c>
      <c r="U33" s="231">
        <v>0</v>
      </c>
      <c r="V33" s="232">
        <v>0</v>
      </c>
      <c r="W33" s="604">
        <v>0</v>
      </c>
      <c r="X33" s="217">
        <v>0</v>
      </c>
      <c r="Z33" s="51"/>
      <c r="AA33" s="51"/>
      <c r="AB33" s="51"/>
    </row>
    <row r="34" spans="1:28" s="51" customFormat="1" ht="38.25" customHeight="1" thickBot="1" x14ac:dyDescent="0.25">
      <c r="A34" s="742"/>
      <c r="B34" s="699"/>
      <c r="C34" s="699"/>
      <c r="D34" s="699"/>
      <c r="E34" s="699"/>
      <c r="F34" s="697"/>
      <c r="G34" s="802"/>
      <c r="H34" s="697"/>
      <c r="I34" s="697"/>
      <c r="J34" s="697"/>
      <c r="K34" s="899"/>
      <c r="L34" s="478" t="s">
        <v>38</v>
      </c>
      <c r="M34" s="224">
        <v>0</v>
      </c>
      <c r="N34" s="224">
        <v>0</v>
      </c>
      <c r="O34" s="502"/>
      <c r="P34" s="503"/>
      <c r="Q34" s="503"/>
      <c r="R34" s="224">
        <v>0</v>
      </c>
      <c r="S34" s="224">
        <v>0</v>
      </c>
      <c r="T34" s="443">
        <v>5000</v>
      </c>
      <c r="U34" s="515">
        <v>22000</v>
      </c>
      <c r="V34" s="443">
        <v>0</v>
      </c>
      <c r="W34" s="605">
        <v>0</v>
      </c>
      <c r="X34" s="516">
        <v>0</v>
      </c>
    </row>
    <row r="35" spans="1:28" s="89" customFormat="1" ht="22.5" customHeight="1" thickBot="1" x14ac:dyDescent="0.25">
      <c r="A35" s="883"/>
      <c r="B35" s="104"/>
      <c r="C35" s="104"/>
      <c r="D35" s="104"/>
      <c r="E35" s="105"/>
      <c r="F35" s="104"/>
      <c r="G35" s="104"/>
      <c r="H35" s="104"/>
      <c r="I35" s="104"/>
      <c r="J35" s="104"/>
      <c r="K35" s="106"/>
      <c r="L35" s="190" t="s">
        <v>33</v>
      </c>
      <c r="M35" s="573">
        <v>0</v>
      </c>
      <c r="N35" s="517">
        <f>SUM(N29:N34)</f>
        <v>0</v>
      </c>
      <c r="O35" s="508"/>
      <c r="P35" s="508"/>
      <c r="Q35" s="508"/>
      <c r="R35" s="509">
        <f>SUM(R29:R34)</f>
        <v>0</v>
      </c>
      <c r="S35" s="509">
        <v>12397</v>
      </c>
      <c r="T35" s="517">
        <f>SUM(T28:T34)</f>
        <v>46355</v>
      </c>
      <c r="U35" s="518">
        <v>30000</v>
      </c>
      <c r="V35" s="251">
        <f>SUM(V28:V34)</f>
        <v>7418</v>
      </c>
      <c r="W35" s="421">
        <f>SUM(W28:W34)</f>
        <v>1513</v>
      </c>
      <c r="X35" s="251">
        <f>SUM(X28:X34)</f>
        <v>0</v>
      </c>
      <c r="Z35" s="688"/>
      <c r="AA35" s="688"/>
      <c r="AB35" s="688"/>
    </row>
    <row r="36" spans="1:28" s="89" customFormat="1" ht="19.5" customHeight="1" x14ac:dyDescent="0.2">
      <c r="A36" s="741" t="s">
        <v>183</v>
      </c>
      <c r="B36" s="698" t="s">
        <v>188</v>
      </c>
      <c r="C36" s="746"/>
      <c r="D36" s="698"/>
      <c r="E36" s="698"/>
      <c r="F36" s="698"/>
      <c r="G36" s="696"/>
      <c r="H36" s="698"/>
      <c r="I36" s="698"/>
      <c r="J36" s="698"/>
      <c r="K36" s="705"/>
      <c r="L36" s="188" t="s">
        <v>34</v>
      </c>
      <c r="M36" s="223">
        <v>0</v>
      </c>
      <c r="N36" s="481">
        <v>0</v>
      </c>
      <c r="O36" s="239"/>
      <c r="P36" s="189"/>
      <c r="Q36" s="189"/>
      <c r="R36" s="223">
        <v>0</v>
      </c>
      <c r="S36" s="223">
        <v>27361</v>
      </c>
      <c r="T36" s="223">
        <v>4355</v>
      </c>
      <c r="U36" s="223">
        <v>0</v>
      </c>
      <c r="V36" s="223">
        <v>0</v>
      </c>
      <c r="W36" s="366">
        <v>0</v>
      </c>
      <c r="X36" s="366">
        <v>0</v>
      </c>
      <c r="Z36" s="688"/>
      <c r="AA36" s="688"/>
      <c r="AB36" s="688"/>
    </row>
    <row r="37" spans="1:28" ht="42" customHeight="1" x14ac:dyDescent="0.2">
      <c r="A37" s="742"/>
      <c r="B37" s="714"/>
      <c r="C37" s="747"/>
      <c r="D37" s="714"/>
      <c r="E37" s="714"/>
      <c r="F37" s="699"/>
      <c r="G37" s="697"/>
      <c r="H37" s="714"/>
      <c r="I37" s="699"/>
      <c r="J37" s="699"/>
      <c r="K37" s="706"/>
      <c r="L37" s="97" t="s">
        <v>22</v>
      </c>
      <c r="M37" s="481">
        <v>0</v>
      </c>
      <c r="N37" s="236">
        <v>0</v>
      </c>
      <c r="O37" s="235"/>
      <c r="P37" s="63"/>
      <c r="Q37" s="68"/>
      <c r="R37" s="481">
        <v>0</v>
      </c>
      <c r="S37" s="481"/>
      <c r="T37" s="481">
        <v>0</v>
      </c>
      <c r="U37" s="481">
        <v>0</v>
      </c>
      <c r="V37" s="481">
        <v>0</v>
      </c>
      <c r="W37" s="366">
        <v>0</v>
      </c>
      <c r="X37" s="366">
        <v>0</v>
      </c>
      <c r="Z37" s="51"/>
      <c r="AA37" s="51"/>
      <c r="AB37" s="51"/>
    </row>
    <row r="38" spans="1:28" ht="23.25" customHeight="1" x14ac:dyDescent="0.2">
      <c r="A38" s="742"/>
      <c r="B38" s="714"/>
      <c r="C38" s="747"/>
      <c r="D38" s="714"/>
      <c r="E38" s="714"/>
      <c r="F38" s="707"/>
      <c r="G38" s="696"/>
      <c r="H38" s="710"/>
      <c r="I38" s="696"/>
      <c r="J38" s="707"/>
      <c r="K38" s="702"/>
      <c r="L38" s="94" t="s">
        <v>23</v>
      </c>
      <c r="M38" s="481">
        <v>0</v>
      </c>
      <c r="N38" s="236">
        <v>0</v>
      </c>
      <c r="O38" s="222"/>
      <c r="P38" s="21"/>
      <c r="Q38" s="171"/>
      <c r="R38" s="481">
        <v>0</v>
      </c>
      <c r="S38" s="481">
        <v>0</v>
      </c>
      <c r="T38" s="481">
        <v>0</v>
      </c>
      <c r="U38" s="481">
        <v>0</v>
      </c>
      <c r="V38" s="481">
        <v>0</v>
      </c>
      <c r="W38" s="367">
        <v>0</v>
      </c>
      <c r="X38" s="366">
        <v>0</v>
      </c>
      <c r="Z38" s="51"/>
      <c r="AA38" s="51"/>
      <c r="AB38" s="51"/>
    </row>
    <row r="39" spans="1:28" ht="49.15" customHeight="1" x14ac:dyDescent="0.2">
      <c r="A39" s="742"/>
      <c r="B39" s="714"/>
      <c r="C39" s="747"/>
      <c r="D39" s="714"/>
      <c r="E39" s="714"/>
      <c r="F39" s="713"/>
      <c r="G39" s="709"/>
      <c r="H39" s="711"/>
      <c r="I39" s="709"/>
      <c r="J39" s="713"/>
      <c r="K39" s="703"/>
      <c r="L39" s="94" t="s">
        <v>36</v>
      </c>
      <c r="M39" s="481">
        <v>0</v>
      </c>
      <c r="N39" s="236">
        <v>0</v>
      </c>
      <c r="O39" s="222"/>
      <c r="P39" s="21"/>
      <c r="Q39" s="171"/>
      <c r="R39" s="481">
        <v>0</v>
      </c>
      <c r="S39" s="481">
        <v>0</v>
      </c>
      <c r="T39" s="481">
        <v>0</v>
      </c>
      <c r="U39" s="481">
        <v>0</v>
      </c>
      <c r="V39" s="481">
        <v>0</v>
      </c>
      <c r="W39" s="367">
        <v>0</v>
      </c>
      <c r="X39" s="366">
        <v>0</v>
      </c>
      <c r="Z39" s="51"/>
      <c r="AA39" s="51"/>
      <c r="AB39" s="51"/>
    </row>
    <row r="40" spans="1:28" ht="39" customHeight="1" x14ac:dyDescent="0.2">
      <c r="A40" s="742"/>
      <c r="B40" s="714"/>
      <c r="C40" s="747"/>
      <c r="D40" s="714"/>
      <c r="E40" s="714"/>
      <c r="F40" s="713"/>
      <c r="G40" s="709"/>
      <c r="H40" s="711"/>
      <c r="I40" s="709"/>
      <c r="J40" s="713"/>
      <c r="K40" s="703"/>
      <c r="L40" s="94" t="s">
        <v>35</v>
      </c>
      <c r="M40" s="481">
        <v>0</v>
      </c>
      <c r="N40" s="236">
        <v>0</v>
      </c>
      <c r="O40" s="222"/>
      <c r="P40" s="21"/>
      <c r="Q40" s="171"/>
      <c r="R40" s="481">
        <v>0</v>
      </c>
      <c r="S40" s="481">
        <v>0</v>
      </c>
      <c r="T40" s="481">
        <v>0</v>
      </c>
      <c r="U40" s="481">
        <v>0</v>
      </c>
      <c r="V40" s="481">
        <v>0</v>
      </c>
      <c r="W40" s="367">
        <v>0</v>
      </c>
      <c r="X40" s="366">
        <v>0</v>
      </c>
      <c r="Z40" s="51"/>
      <c r="AA40" s="51"/>
      <c r="AB40" s="51"/>
    </row>
    <row r="41" spans="1:28" ht="43.15" customHeight="1" x14ac:dyDescent="0.2">
      <c r="A41" s="742"/>
      <c r="B41" s="714"/>
      <c r="C41" s="747"/>
      <c r="D41" s="714"/>
      <c r="E41" s="714"/>
      <c r="F41" s="713"/>
      <c r="G41" s="709"/>
      <c r="H41" s="711"/>
      <c r="I41" s="709"/>
      <c r="J41" s="713"/>
      <c r="K41" s="703"/>
      <c r="L41" s="94" t="s">
        <v>46</v>
      </c>
      <c r="M41" s="481">
        <v>0</v>
      </c>
      <c r="N41" s="236">
        <v>0</v>
      </c>
      <c r="O41" s="222"/>
      <c r="P41" s="21"/>
      <c r="Q41" s="171"/>
      <c r="R41" s="481">
        <v>0</v>
      </c>
      <c r="S41" s="481">
        <v>40000</v>
      </c>
      <c r="T41" s="481">
        <v>0</v>
      </c>
      <c r="U41" s="481">
        <v>0</v>
      </c>
      <c r="V41" s="481">
        <v>0</v>
      </c>
      <c r="W41" s="367">
        <v>0</v>
      </c>
      <c r="X41" s="366">
        <v>0</v>
      </c>
      <c r="Z41" s="51"/>
      <c r="AA41" s="51"/>
      <c r="AB41" s="51"/>
    </row>
    <row r="42" spans="1:28" ht="33.6" customHeight="1" thickBot="1" x14ac:dyDescent="0.25">
      <c r="A42" s="742"/>
      <c r="B42" s="699"/>
      <c r="C42" s="748"/>
      <c r="D42" s="699"/>
      <c r="E42" s="699"/>
      <c r="F42" s="708"/>
      <c r="G42" s="697"/>
      <c r="H42" s="712"/>
      <c r="I42" s="697"/>
      <c r="J42" s="708"/>
      <c r="K42" s="704"/>
      <c r="L42" s="176" t="s">
        <v>38</v>
      </c>
      <c r="M42" s="224">
        <v>0</v>
      </c>
      <c r="N42" s="225">
        <v>0</v>
      </c>
      <c r="O42" s="187">
        <v>0</v>
      </c>
      <c r="P42" s="187">
        <v>0</v>
      </c>
      <c r="Q42" s="237">
        <v>0</v>
      </c>
      <c r="R42" s="224">
        <v>0</v>
      </c>
      <c r="S42" s="224">
        <v>0</v>
      </c>
      <c r="T42" s="224">
        <v>0</v>
      </c>
      <c r="U42" s="224">
        <v>0</v>
      </c>
      <c r="V42" s="224">
        <v>0</v>
      </c>
      <c r="W42" s="363">
        <v>0</v>
      </c>
      <c r="X42" s="362">
        <v>0</v>
      </c>
      <c r="Z42" s="51"/>
      <c r="AA42" s="51"/>
      <c r="AB42" s="51"/>
    </row>
    <row r="43" spans="1:28" ht="20.25" customHeight="1" thickBot="1" x14ac:dyDescent="0.25">
      <c r="A43" s="742"/>
      <c r="B43" s="108"/>
      <c r="C43" s="109"/>
      <c r="D43" s="112"/>
      <c r="E43" s="107"/>
      <c r="F43" s="109"/>
      <c r="G43" s="110"/>
      <c r="H43" s="110"/>
      <c r="I43" s="109"/>
      <c r="J43" s="109"/>
      <c r="K43" s="111"/>
      <c r="L43" s="190" t="s">
        <v>33</v>
      </c>
      <c r="M43" s="574">
        <v>0</v>
      </c>
      <c r="N43" s="559">
        <v>0</v>
      </c>
      <c r="O43" s="508"/>
      <c r="P43" s="508"/>
      <c r="Q43" s="508"/>
      <c r="R43" s="574">
        <v>0</v>
      </c>
      <c r="S43" s="574">
        <v>67361</v>
      </c>
      <c r="T43" s="574">
        <v>4355</v>
      </c>
      <c r="U43" s="574">
        <v>0</v>
      </c>
      <c r="V43" s="574">
        <v>0</v>
      </c>
      <c r="W43" s="251">
        <v>0</v>
      </c>
      <c r="X43" s="251">
        <v>0</v>
      </c>
      <c r="Z43" s="51"/>
      <c r="AA43" s="51"/>
      <c r="AB43" s="51"/>
    </row>
    <row r="44" spans="1:28" ht="22.5" customHeight="1" x14ac:dyDescent="0.2">
      <c r="A44" s="740" t="s">
        <v>68</v>
      </c>
      <c r="B44" s="698" t="s">
        <v>134</v>
      </c>
      <c r="C44" s="698" t="s">
        <v>69</v>
      </c>
      <c r="D44" s="698" t="s">
        <v>135</v>
      </c>
      <c r="E44" s="698" t="s">
        <v>137</v>
      </c>
      <c r="F44" s="696" t="s">
        <v>16</v>
      </c>
      <c r="G44" s="696" t="s">
        <v>16</v>
      </c>
      <c r="H44" s="707"/>
      <c r="I44" s="707"/>
      <c r="J44" s="707"/>
      <c r="K44" s="707"/>
      <c r="L44" s="188" t="s">
        <v>47</v>
      </c>
      <c r="M44" s="223">
        <v>0</v>
      </c>
      <c r="N44" s="223">
        <v>0</v>
      </c>
      <c r="O44" s="615"/>
      <c r="P44" s="616"/>
      <c r="Q44" s="616"/>
      <c r="R44" s="418">
        <v>0</v>
      </c>
      <c r="S44" s="240">
        <v>12397</v>
      </c>
      <c r="T44" s="245"/>
      <c r="U44" s="395">
        <v>0</v>
      </c>
      <c r="V44" s="240">
        <v>0</v>
      </c>
      <c r="W44" s="366">
        <v>0</v>
      </c>
      <c r="X44" s="366">
        <v>0</v>
      </c>
      <c r="Z44" s="51"/>
      <c r="AA44" s="51"/>
      <c r="AB44" s="51"/>
    </row>
    <row r="45" spans="1:28" ht="30.75" customHeight="1" x14ac:dyDescent="0.2">
      <c r="A45" s="740"/>
      <c r="B45" s="714"/>
      <c r="C45" s="714"/>
      <c r="D45" s="714"/>
      <c r="E45" s="699"/>
      <c r="F45" s="709"/>
      <c r="G45" s="709"/>
      <c r="H45" s="713"/>
      <c r="I45" s="713"/>
      <c r="J45" s="713"/>
      <c r="K45" s="713"/>
      <c r="L45" s="94" t="s">
        <v>22</v>
      </c>
      <c r="M45" s="481">
        <v>0</v>
      </c>
      <c r="N45" s="481">
        <v>0</v>
      </c>
      <c r="O45" s="230"/>
      <c r="P45" s="26"/>
      <c r="Q45" s="26"/>
      <c r="R45" s="422">
        <v>0</v>
      </c>
      <c r="S45" s="240"/>
      <c r="T45" s="246"/>
      <c r="U45" s="220"/>
      <c r="V45" s="240">
        <v>0</v>
      </c>
      <c r="W45" s="366">
        <v>0</v>
      </c>
      <c r="X45" s="366">
        <v>0</v>
      </c>
      <c r="Z45" s="51"/>
      <c r="AA45" s="51"/>
      <c r="AB45" s="51"/>
    </row>
    <row r="46" spans="1:28" ht="26.25" customHeight="1" x14ac:dyDescent="0.2">
      <c r="A46" s="740"/>
      <c r="B46" s="714"/>
      <c r="C46" s="714"/>
      <c r="D46" s="714"/>
      <c r="E46" s="698" t="s">
        <v>138</v>
      </c>
      <c r="F46" s="707"/>
      <c r="G46" s="696" t="s">
        <v>16</v>
      </c>
      <c r="H46" s="696" t="s">
        <v>16</v>
      </c>
      <c r="I46" s="696" t="s">
        <v>16</v>
      </c>
      <c r="J46" s="707"/>
      <c r="K46" s="707"/>
      <c r="L46" s="94" t="s">
        <v>23</v>
      </c>
      <c r="M46" s="481">
        <v>0</v>
      </c>
      <c r="N46" s="481">
        <v>0</v>
      </c>
      <c r="O46" s="222"/>
      <c r="P46" s="21"/>
      <c r="Q46" s="21"/>
      <c r="R46" s="422">
        <v>0</v>
      </c>
      <c r="S46" s="240">
        <v>284</v>
      </c>
      <c r="T46" s="686">
        <v>3115</v>
      </c>
      <c r="U46" s="687">
        <v>3114</v>
      </c>
      <c r="V46" s="240">
        <v>0</v>
      </c>
      <c r="W46" s="366">
        <v>0</v>
      </c>
      <c r="X46" s="366">
        <v>0</v>
      </c>
      <c r="Z46" s="51"/>
      <c r="AA46" s="51"/>
      <c r="AB46" s="51"/>
    </row>
    <row r="47" spans="1:28" ht="40.5" customHeight="1" x14ac:dyDescent="0.2">
      <c r="A47" s="740"/>
      <c r="B47" s="714"/>
      <c r="C47" s="714"/>
      <c r="D47" s="714"/>
      <c r="E47" s="699"/>
      <c r="F47" s="708"/>
      <c r="G47" s="697"/>
      <c r="H47" s="697"/>
      <c r="I47" s="697"/>
      <c r="J47" s="708"/>
      <c r="K47" s="708"/>
      <c r="L47" s="94" t="s">
        <v>48</v>
      </c>
      <c r="M47" s="481">
        <v>0</v>
      </c>
      <c r="N47" s="481">
        <v>0</v>
      </c>
      <c r="O47" s="222"/>
      <c r="P47" s="21"/>
      <c r="Q47" s="21"/>
      <c r="R47" s="422">
        <v>0</v>
      </c>
      <c r="S47" s="240">
        <v>0</v>
      </c>
      <c r="T47" s="243">
        <v>0</v>
      </c>
      <c r="U47" s="220">
        <v>0</v>
      </c>
      <c r="V47" s="240">
        <v>0</v>
      </c>
      <c r="W47" s="366">
        <v>0</v>
      </c>
      <c r="X47" s="366">
        <v>0</v>
      </c>
      <c r="Z47" s="51"/>
      <c r="AA47" s="51"/>
      <c r="AB47" s="51"/>
    </row>
    <row r="48" spans="1:28" ht="29.25" customHeight="1" x14ac:dyDescent="0.2">
      <c r="A48" s="740"/>
      <c r="B48" s="714"/>
      <c r="C48" s="714"/>
      <c r="D48" s="698" t="s">
        <v>136</v>
      </c>
      <c r="E48" s="743" t="s">
        <v>139</v>
      </c>
      <c r="F48" s="696" t="s">
        <v>16</v>
      </c>
      <c r="G48" s="696" t="s">
        <v>16</v>
      </c>
      <c r="H48" s="696" t="s">
        <v>16</v>
      </c>
      <c r="I48" s="696" t="s">
        <v>16</v>
      </c>
      <c r="J48" s="696" t="s">
        <v>16</v>
      </c>
      <c r="K48" s="897" t="s">
        <v>16</v>
      </c>
      <c r="L48" s="94" t="s">
        <v>49</v>
      </c>
      <c r="M48" s="481">
        <v>0</v>
      </c>
      <c r="N48" s="481">
        <v>0</v>
      </c>
      <c r="O48" s="222"/>
      <c r="P48" s="21"/>
      <c r="Q48" s="21"/>
      <c r="R48" s="422">
        <v>0</v>
      </c>
      <c r="S48" s="240">
        <v>0</v>
      </c>
      <c r="T48" s="243">
        <v>0</v>
      </c>
      <c r="U48" s="220">
        <v>0</v>
      </c>
      <c r="V48" s="240">
        <v>0</v>
      </c>
      <c r="W48" s="366">
        <v>0</v>
      </c>
      <c r="X48" s="366">
        <v>0</v>
      </c>
      <c r="Z48" s="51"/>
      <c r="AA48" s="51"/>
      <c r="AB48" s="51"/>
    </row>
    <row r="49" spans="1:28" ht="39.75" customHeight="1" x14ac:dyDescent="0.2">
      <c r="A49" s="740"/>
      <c r="B49" s="714"/>
      <c r="C49" s="714"/>
      <c r="D49" s="714"/>
      <c r="E49" s="744"/>
      <c r="F49" s="709"/>
      <c r="G49" s="709"/>
      <c r="H49" s="709"/>
      <c r="I49" s="709"/>
      <c r="J49" s="709"/>
      <c r="K49" s="898"/>
      <c r="L49" s="94" t="s">
        <v>40</v>
      </c>
      <c r="M49" s="481">
        <v>0</v>
      </c>
      <c r="N49" s="481">
        <v>0</v>
      </c>
      <c r="O49" s="230"/>
      <c r="P49" s="26"/>
      <c r="Q49" s="26"/>
      <c r="R49" s="422">
        <v>0</v>
      </c>
      <c r="S49" s="240">
        <v>47000</v>
      </c>
      <c r="T49" s="243">
        <v>48000</v>
      </c>
      <c r="U49" s="216">
        <v>25000</v>
      </c>
      <c r="V49" s="240">
        <v>0</v>
      </c>
      <c r="W49" s="366">
        <v>0</v>
      </c>
      <c r="X49" s="366">
        <v>0</v>
      </c>
      <c r="Z49" s="51"/>
      <c r="AA49" s="51"/>
      <c r="AB49" s="51"/>
    </row>
    <row r="50" spans="1:28" ht="36" customHeight="1" x14ac:dyDescent="0.2">
      <c r="A50" s="740"/>
      <c r="B50" s="699"/>
      <c r="C50" s="699"/>
      <c r="D50" s="699"/>
      <c r="E50" s="745"/>
      <c r="F50" s="697"/>
      <c r="G50" s="697"/>
      <c r="H50" s="697"/>
      <c r="I50" s="697"/>
      <c r="J50" s="697"/>
      <c r="K50" s="899"/>
      <c r="L50" s="94" t="s">
        <v>50</v>
      </c>
      <c r="M50" s="224">
        <v>0</v>
      </c>
      <c r="N50" s="224">
        <v>0</v>
      </c>
      <c r="O50" s="172">
        <v>0</v>
      </c>
      <c r="P50" s="172">
        <v>0</v>
      </c>
      <c r="Q50" s="172">
        <v>0</v>
      </c>
      <c r="R50" s="419">
        <v>0</v>
      </c>
      <c r="S50" s="241">
        <v>0</v>
      </c>
      <c r="T50" s="247">
        <v>0</v>
      </c>
      <c r="U50" s="224">
        <v>27000</v>
      </c>
      <c r="V50" s="241">
        <v>0</v>
      </c>
      <c r="W50" s="360">
        <v>0</v>
      </c>
      <c r="X50" s="360">
        <v>0</v>
      </c>
      <c r="Z50" s="51"/>
      <c r="AA50" s="51"/>
      <c r="AB50" s="51"/>
    </row>
    <row r="51" spans="1:28" ht="27" customHeight="1" thickBot="1" x14ac:dyDescent="0.25">
      <c r="A51" s="740"/>
      <c r="B51" s="113"/>
      <c r="C51" s="109"/>
      <c r="D51" s="105"/>
      <c r="E51" s="107"/>
      <c r="F51" s="109"/>
      <c r="G51" s="109"/>
      <c r="H51" s="109"/>
      <c r="I51" s="109"/>
      <c r="J51" s="109"/>
      <c r="K51" s="114"/>
      <c r="L51" s="98" t="s">
        <v>33</v>
      </c>
      <c r="M51" s="575">
        <v>0</v>
      </c>
      <c r="N51" s="510">
        <v>0</v>
      </c>
      <c r="O51" s="511">
        <f>SUM(O45:O49)</f>
        <v>0</v>
      </c>
      <c r="P51" s="512">
        <f>SUM(P45:P49)</f>
        <v>0</v>
      </c>
      <c r="Q51" s="512">
        <f>SUM(Q45:Q49)</f>
        <v>0</v>
      </c>
      <c r="R51" s="617">
        <v>0</v>
      </c>
      <c r="S51" s="614">
        <v>59681</v>
      </c>
      <c r="T51" s="514">
        <f>SUM(T44:T50)</f>
        <v>51115</v>
      </c>
      <c r="U51" s="290">
        <f>SUM(U44:U50)</f>
        <v>55114</v>
      </c>
      <c r="V51" s="513">
        <v>0</v>
      </c>
      <c r="W51" s="252">
        <v>0</v>
      </c>
      <c r="X51" s="252">
        <v>0</v>
      </c>
      <c r="Z51" s="51"/>
      <c r="AA51" s="51"/>
      <c r="AB51" s="51"/>
    </row>
    <row r="52" spans="1:28" ht="24" customHeight="1" x14ac:dyDescent="0.2">
      <c r="A52" s="740" t="s">
        <v>184</v>
      </c>
      <c r="B52" s="827" t="s">
        <v>189</v>
      </c>
      <c r="C52" s="827" t="s">
        <v>222</v>
      </c>
      <c r="D52" s="698" t="s">
        <v>140</v>
      </c>
      <c r="E52" s="746" t="s">
        <v>142</v>
      </c>
      <c r="F52" s="696" t="s">
        <v>16</v>
      </c>
      <c r="G52" s="696" t="s">
        <v>16</v>
      </c>
      <c r="H52" s="696" t="s">
        <v>16</v>
      </c>
      <c r="I52" s="696" t="s">
        <v>16</v>
      </c>
      <c r="J52" s="696" t="s">
        <v>16</v>
      </c>
      <c r="K52" s="735"/>
      <c r="L52" s="93" t="s">
        <v>47</v>
      </c>
      <c r="M52" s="223">
        <v>0</v>
      </c>
      <c r="N52" s="223">
        <v>0</v>
      </c>
      <c r="O52" s="622">
        <v>10000</v>
      </c>
      <c r="P52" s="623">
        <v>5000</v>
      </c>
      <c r="Q52" s="623">
        <f t="shared" ref="Q52:Q59" si="0">SUM(O52:P52)</f>
        <v>15000</v>
      </c>
      <c r="R52" s="624">
        <v>0</v>
      </c>
      <c r="S52" s="618">
        <v>0</v>
      </c>
      <c r="T52" s="248">
        <v>0</v>
      </c>
      <c r="U52" s="242">
        <v>0</v>
      </c>
      <c r="V52" s="68">
        <v>0</v>
      </c>
      <c r="W52" s="242">
        <v>0</v>
      </c>
      <c r="X52" s="242">
        <v>0</v>
      </c>
      <c r="Z52" s="51"/>
      <c r="AA52" s="51"/>
      <c r="AB52" s="51"/>
    </row>
    <row r="53" spans="1:28" ht="22.5" customHeight="1" x14ac:dyDescent="0.2">
      <c r="A53" s="740"/>
      <c r="B53" s="827"/>
      <c r="C53" s="827"/>
      <c r="D53" s="714"/>
      <c r="E53" s="747"/>
      <c r="F53" s="709"/>
      <c r="G53" s="709"/>
      <c r="H53" s="709"/>
      <c r="I53" s="709"/>
      <c r="J53" s="709"/>
      <c r="K53" s="736"/>
      <c r="L53" s="94" t="s">
        <v>22</v>
      </c>
      <c r="M53" s="481">
        <v>0</v>
      </c>
      <c r="N53" s="481">
        <v>0</v>
      </c>
      <c r="O53" s="230"/>
      <c r="P53" s="26"/>
      <c r="Q53" s="26"/>
      <c r="R53" s="625">
        <v>0</v>
      </c>
      <c r="S53" s="618"/>
      <c r="T53" s="248">
        <v>0</v>
      </c>
      <c r="U53" s="242">
        <v>0</v>
      </c>
      <c r="V53" s="68">
        <v>0</v>
      </c>
      <c r="W53" s="242">
        <v>0</v>
      </c>
      <c r="X53" s="242">
        <v>0</v>
      </c>
      <c r="Z53" s="51"/>
      <c r="AA53" s="51"/>
      <c r="AB53" s="51"/>
    </row>
    <row r="54" spans="1:28" ht="18" customHeight="1" x14ac:dyDescent="0.2">
      <c r="A54" s="740"/>
      <c r="B54" s="827"/>
      <c r="C54" s="827"/>
      <c r="D54" s="714"/>
      <c r="E54" s="748"/>
      <c r="F54" s="697"/>
      <c r="G54" s="697"/>
      <c r="H54" s="697"/>
      <c r="I54" s="697"/>
      <c r="J54" s="697"/>
      <c r="K54" s="737"/>
      <c r="L54" s="94" t="s">
        <v>23</v>
      </c>
      <c r="M54" s="481">
        <v>0</v>
      </c>
      <c r="N54" s="481">
        <v>0</v>
      </c>
      <c r="O54" s="230"/>
      <c r="P54" s="26"/>
      <c r="Q54" s="26"/>
      <c r="R54" s="625">
        <v>0</v>
      </c>
      <c r="S54" s="618">
        <v>0</v>
      </c>
      <c r="T54" s="248">
        <v>0</v>
      </c>
      <c r="U54" s="242">
        <v>0</v>
      </c>
      <c r="V54" s="68">
        <v>0</v>
      </c>
      <c r="W54" s="242">
        <v>0</v>
      </c>
      <c r="X54" s="242">
        <v>0</v>
      </c>
      <c r="Z54" s="51"/>
      <c r="AA54" s="51"/>
      <c r="AB54" s="51"/>
    </row>
    <row r="55" spans="1:28" ht="44.25" customHeight="1" x14ac:dyDescent="0.2">
      <c r="A55" s="740"/>
      <c r="B55" s="827"/>
      <c r="C55" s="827"/>
      <c r="D55" s="714"/>
      <c r="E55" s="698" t="s">
        <v>143</v>
      </c>
      <c r="F55" s="696" t="s">
        <v>16</v>
      </c>
      <c r="G55" s="696" t="s">
        <v>16</v>
      </c>
      <c r="H55" s="696"/>
      <c r="I55" s="696" t="s">
        <v>16</v>
      </c>
      <c r="J55" s="696" t="s">
        <v>16</v>
      </c>
      <c r="K55" s="702"/>
      <c r="L55" s="94" t="s">
        <v>51</v>
      </c>
      <c r="M55" s="481">
        <v>0</v>
      </c>
      <c r="N55" s="481">
        <v>0</v>
      </c>
      <c r="O55" s="230">
        <v>0</v>
      </c>
      <c r="P55" s="26">
        <v>10000</v>
      </c>
      <c r="Q55" s="26">
        <f t="shared" si="0"/>
        <v>10000</v>
      </c>
      <c r="R55" s="625">
        <v>0</v>
      </c>
      <c r="S55" s="618">
        <v>0</v>
      </c>
      <c r="T55" s="248">
        <v>0</v>
      </c>
      <c r="U55" s="242">
        <v>0</v>
      </c>
      <c r="V55" s="68">
        <v>0</v>
      </c>
      <c r="W55" s="242">
        <v>0</v>
      </c>
      <c r="X55" s="232">
        <v>0</v>
      </c>
      <c r="Z55" s="51"/>
      <c r="AA55" s="51"/>
      <c r="AB55" s="51"/>
    </row>
    <row r="56" spans="1:28" ht="27" customHeight="1" x14ac:dyDescent="0.2">
      <c r="A56" s="740"/>
      <c r="B56" s="827"/>
      <c r="C56" s="827"/>
      <c r="D56" s="714"/>
      <c r="E56" s="714"/>
      <c r="F56" s="709"/>
      <c r="G56" s="709"/>
      <c r="H56" s="709"/>
      <c r="I56" s="709"/>
      <c r="J56" s="709"/>
      <c r="K56" s="703"/>
      <c r="L56" s="94" t="s">
        <v>35</v>
      </c>
      <c r="M56" s="481">
        <v>0</v>
      </c>
      <c r="N56" s="481">
        <v>0</v>
      </c>
      <c r="O56" s="230"/>
      <c r="P56" s="26"/>
      <c r="Q56" s="26"/>
      <c r="R56" s="625">
        <v>0</v>
      </c>
      <c r="S56" s="618">
        <v>0</v>
      </c>
      <c r="T56" s="249">
        <v>0</v>
      </c>
      <c r="U56" s="216">
        <v>0</v>
      </c>
      <c r="V56" s="68">
        <v>0</v>
      </c>
      <c r="W56" s="242">
        <v>0</v>
      </c>
      <c r="X56" s="242">
        <v>0</v>
      </c>
      <c r="Z56" s="51"/>
      <c r="AA56" s="51"/>
      <c r="AB56" s="51"/>
    </row>
    <row r="57" spans="1:28" ht="65.25" customHeight="1" x14ac:dyDescent="0.2">
      <c r="A57" s="740"/>
      <c r="B57" s="827"/>
      <c r="C57" s="827"/>
      <c r="D57" s="699"/>
      <c r="E57" s="699"/>
      <c r="F57" s="697"/>
      <c r="G57" s="697"/>
      <c r="H57" s="697"/>
      <c r="I57" s="697"/>
      <c r="J57" s="697"/>
      <c r="K57" s="704"/>
      <c r="L57" s="94" t="s">
        <v>41</v>
      </c>
      <c r="M57" s="481">
        <v>0</v>
      </c>
      <c r="N57" s="481">
        <v>0</v>
      </c>
      <c r="O57" s="230">
        <v>0</v>
      </c>
      <c r="P57" s="26">
        <v>0</v>
      </c>
      <c r="Q57" s="26">
        <f t="shared" si="0"/>
        <v>0</v>
      </c>
      <c r="R57" s="625">
        <v>0</v>
      </c>
      <c r="S57" s="618">
        <v>0</v>
      </c>
      <c r="T57" s="249">
        <v>0</v>
      </c>
      <c r="U57" s="216">
        <v>0</v>
      </c>
      <c r="V57" s="68">
        <v>0</v>
      </c>
      <c r="W57" s="242">
        <v>0</v>
      </c>
      <c r="X57" s="242">
        <v>0</v>
      </c>
      <c r="Z57" s="51"/>
      <c r="AA57" s="51"/>
      <c r="AB57" s="51"/>
    </row>
    <row r="58" spans="1:28" ht="41.25" customHeight="1" x14ac:dyDescent="0.2">
      <c r="A58" s="740"/>
      <c r="B58" s="827"/>
      <c r="C58" s="827"/>
      <c r="D58" s="698" t="s">
        <v>141</v>
      </c>
      <c r="E58" s="698" t="s">
        <v>144</v>
      </c>
      <c r="F58" s="696" t="s">
        <v>16</v>
      </c>
      <c r="G58" s="696" t="s">
        <v>16</v>
      </c>
      <c r="H58" s="696" t="s">
        <v>16</v>
      </c>
      <c r="I58" s="696" t="s">
        <v>16</v>
      </c>
      <c r="J58" s="696" t="s">
        <v>16</v>
      </c>
      <c r="K58" s="698"/>
      <c r="L58" s="119" t="s">
        <v>52</v>
      </c>
      <c r="M58" s="481">
        <v>0</v>
      </c>
      <c r="N58" s="481">
        <v>0</v>
      </c>
      <c r="O58" s="230">
        <v>20000</v>
      </c>
      <c r="P58" s="26">
        <v>0</v>
      </c>
      <c r="Q58" s="26">
        <f t="shared" si="0"/>
        <v>20000</v>
      </c>
      <c r="R58" s="626">
        <v>0</v>
      </c>
      <c r="S58" s="619">
        <v>72000</v>
      </c>
      <c r="T58" s="250">
        <v>18000</v>
      </c>
      <c r="U58" s="232">
        <v>36000</v>
      </c>
      <c r="V58" s="67">
        <v>0</v>
      </c>
      <c r="W58" s="232">
        <v>0</v>
      </c>
      <c r="X58" s="232">
        <v>0</v>
      </c>
      <c r="Z58" s="51"/>
      <c r="AA58" s="51"/>
      <c r="AB58" s="51"/>
    </row>
    <row r="59" spans="1:28" ht="53.65" customHeight="1" thickBot="1" x14ac:dyDescent="0.25">
      <c r="A59" s="740"/>
      <c r="B59" s="827"/>
      <c r="C59" s="827"/>
      <c r="D59" s="699"/>
      <c r="E59" s="699"/>
      <c r="F59" s="697"/>
      <c r="G59" s="697"/>
      <c r="H59" s="697"/>
      <c r="I59" s="697"/>
      <c r="J59" s="697"/>
      <c r="K59" s="699"/>
      <c r="L59" s="602" t="s">
        <v>53</v>
      </c>
      <c r="M59" s="599">
        <v>0</v>
      </c>
      <c r="N59" s="599">
        <v>0</v>
      </c>
      <c r="O59" s="230">
        <v>10000</v>
      </c>
      <c r="P59" s="26">
        <v>0</v>
      </c>
      <c r="Q59" s="26">
        <f t="shared" si="0"/>
        <v>10000</v>
      </c>
      <c r="R59" s="600">
        <v>0</v>
      </c>
      <c r="S59" s="620">
        <v>0</v>
      </c>
      <c r="T59" s="601">
        <v>0</v>
      </c>
      <c r="U59" s="601">
        <v>0</v>
      </c>
      <c r="V59" s="600">
        <v>0</v>
      </c>
      <c r="W59" s="601">
        <v>0</v>
      </c>
      <c r="X59" s="601">
        <v>0</v>
      </c>
      <c r="Z59" s="51"/>
      <c r="AA59" s="51"/>
      <c r="AB59" s="51"/>
    </row>
    <row r="60" spans="1:28" s="24" customFormat="1" ht="19.899999999999999" customHeight="1" thickBot="1" x14ac:dyDescent="0.25">
      <c r="A60" s="740"/>
      <c r="B60" s="105"/>
      <c r="C60" s="105"/>
      <c r="D60" s="118"/>
      <c r="E60" s="113"/>
      <c r="F60" s="115"/>
      <c r="G60" s="115"/>
      <c r="H60" s="115"/>
      <c r="I60" s="110"/>
      <c r="J60" s="116"/>
      <c r="K60" s="115"/>
      <c r="L60" s="505" t="s">
        <v>33</v>
      </c>
      <c r="M60" s="474">
        <v>0</v>
      </c>
      <c r="N60" s="474">
        <v>0</v>
      </c>
      <c r="O60" s="507">
        <f>SUM(O52:O59)</f>
        <v>40000</v>
      </c>
      <c r="P60" s="508">
        <f>SUM(P52:P59)</f>
        <v>15000</v>
      </c>
      <c r="Q60" s="508">
        <f>SUM(Q52:Q59)</f>
        <v>55000</v>
      </c>
      <c r="R60" s="627">
        <v>0</v>
      </c>
      <c r="S60" s="621">
        <v>72000</v>
      </c>
      <c r="T60" s="244">
        <v>18000</v>
      </c>
      <c r="U60" s="251">
        <v>36000</v>
      </c>
      <c r="V60" s="509">
        <v>0</v>
      </c>
      <c r="W60" s="251">
        <v>0</v>
      </c>
      <c r="X60" s="251">
        <v>0</v>
      </c>
      <c r="Z60" s="53"/>
      <c r="AA60" s="53"/>
      <c r="AB60" s="53"/>
    </row>
    <row r="61" spans="1:28" s="24" customFormat="1" ht="45" customHeight="1" x14ac:dyDescent="0.2">
      <c r="A61" s="740" t="s">
        <v>190</v>
      </c>
      <c r="B61" s="746" t="s">
        <v>191</v>
      </c>
      <c r="C61" s="698"/>
      <c r="D61" s="698"/>
      <c r="E61" s="698" t="s">
        <v>145</v>
      </c>
      <c r="F61" s="696" t="s">
        <v>16</v>
      </c>
      <c r="G61" s="696" t="s">
        <v>16</v>
      </c>
      <c r="H61" s="707"/>
      <c r="I61" s="696"/>
      <c r="J61" s="696"/>
      <c r="K61" s="702"/>
      <c r="L61" s="188" t="s">
        <v>24</v>
      </c>
      <c r="M61" s="248">
        <v>0</v>
      </c>
      <c r="N61" s="481">
        <v>0</v>
      </c>
      <c r="O61" s="235">
        <v>10000</v>
      </c>
      <c r="P61" s="63">
        <v>10000</v>
      </c>
      <c r="Q61" s="63">
        <f>SUM(O61:P61)</f>
        <v>20000</v>
      </c>
      <c r="R61" s="625">
        <v>0</v>
      </c>
      <c r="S61" s="406">
        <v>8042</v>
      </c>
      <c r="T61" s="246">
        <v>0</v>
      </c>
      <c r="U61" s="504">
        <v>0</v>
      </c>
      <c r="V61" s="246">
        <v>0</v>
      </c>
      <c r="W61" s="483">
        <v>0</v>
      </c>
      <c r="X61" s="483">
        <v>0</v>
      </c>
      <c r="Z61" s="53"/>
      <c r="AA61" s="53"/>
      <c r="AB61" s="53"/>
    </row>
    <row r="62" spans="1:28" s="24" customFormat="1" ht="42" customHeight="1" x14ac:dyDescent="0.2">
      <c r="A62" s="740"/>
      <c r="B62" s="747"/>
      <c r="C62" s="714"/>
      <c r="D62" s="714"/>
      <c r="E62" s="714"/>
      <c r="F62" s="709"/>
      <c r="G62" s="709"/>
      <c r="H62" s="713"/>
      <c r="I62" s="709"/>
      <c r="J62" s="709"/>
      <c r="K62" s="703"/>
      <c r="L62" s="94" t="s">
        <v>54</v>
      </c>
      <c r="M62" s="250">
        <v>0</v>
      </c>
      <c r="N62" s="224">
        <v>0</v>
      </c>
      <c r="O62" s="230">
        <v>0</v>
      </c>
      <c r="P62" s="26">
        <v>0</v>
      </c>
      <c r="Q62" s="26">
        <f>SUM(O62:P62)</f>
        <v>0</v>
      </c>
      <c r="R62" s="626">
        <v>0</v>
      </c>
      <c r="S62" s="215">
        <v>4480</v>
      </c>
      <c r="T62" s="249">
        <v>0</v>
      </c>
      <c r="U62" s="216">
        <v>0</v>
      </c>
      <c r="V62" s="249">
        <v>0</v>
      </c>
      <c r="W62" s="220">
        <v>0</v>
      </c>
      <c r="X62" s="220">
        <v>0</v>
      </c>
      <c r="Z62" s="53"/>
      <c r="AA62" s="53"/>
      <c r="AB62" s="53"/>
    </row>
    <row r="63" spans="1:28" s="24" customFormat="1" ht="69" customHeight="1" x14ac:dyDescent="0.2">
      <c r="A63" s="740"/>
      <c r="B63" s="747"/>
      <c r="C63" s="714"/>
      <c r="D63" s="714"/>
      <c r="E63" s="699"/>
      <c r="F63" s="697"/>
      <c r="G63" s="697"/>
      <c r="H63" s="708"/>
      <c r="I63" s="697"/>
      <c r="J63" s="697"/>
      <c r="K63" s="704"/>
      <c r="L63" s="94" t="s">
        <v>23</v>
      </c>
      <c r="M63" s="250">
        <v>0</v>
      </c>
      <c r="N63" s="224">
        <v>0</v>
      </c>
      <c r="O63" s="230">
        <v>0</v>
      </c>
      <c r="P63" s="26">
        <v>0</v>
      </c>
      <c r="Q63" s="26">
        <f>SUM(O63:P63)</f>
        <v>0</v>
      </c>
      <c r="R63" s="626">
        <v>0</v>
      </c>
      <c r="S63" s="215">
        <v>0</v>
      </c>
      <c r="T63" s="249">
        <v>0</v>
      </c>
      <c r="U63" s="216">
        <v>0</v>
      </c>
      <c r="V63" s="249">
        <v>0</v>
      </c>
      <c r="W63" s="220">
        <v>0</v>
      </c>
      <c r="X63" s="220">
        <v>0</v>
      </c>
      <c r="Z63" s="53"/>
      <c r="AA63" s="53"/>
      <c r="AB63" s="53"/>
    </row>
    <row r="64" spans="1:28" s="24" customFormat="1" ht="52.5" customHeight="1" x14ac:dyDescent="0.2">
      <c r="A64" s="740"/>
      <c r="B64" s="747"/>
      <c r="C64" s="714"/>
      <c r="D64" s="714"/>
      <c r="E64" s="698" t="s">
        <v>146</v>
      </c>
      <c r="F64" s="696" t="s">
        <v>16</v>
      </c>
      <c r="G64" s="696" t="s">
        <v>16</v>
      </c>
      <c r="H64" s="696"/>
      <c r="I64" s="696"/>
      <c r="J64" s="696"/>
      <c r="K64" s="702"/>
      <c r="L64" s="94" t="s">
        <v>48</v>
      </c>
      <c r="M64" s="250">
        <v>0</v>
      </c>
      <c r="N64" s="224">
        <v>0</v>
      </c>
      <c r="O64" s="230"/>
      <c r="P64" s="26"/>
      <c r="Q64" s="26"/>
      <c r="R64" s="626">
        <v>0</v>
      </c>
      <c r="S64" s="215">
        <v>0</v>
      </c>
      <c r="T64" s="249">
        <v>0</v>
      </c>
      <c r="U64" s="216">
        <v>0</v>
      </c>
      <c r="V64" s="249">
        <v>0</v>
      </c>
      <c r="W64" s="220">
        <v>0</v>
      </c>
      <c r="X64" s="220">
        <v>0</v>
      </c>
      <c r="Z64" s="53"/>
      <c r="AA64" s="53"/>
      <c r="AB64" s="53"/>
    </row>
    <row r="65" spans="1:28" s="24" customFormat="1" ht="28.5" customHeight="1" x14ac:dyDescent="0.2">
      <c r="A65" s="740"/>
      <c r="B65" s="747"/>
      <c r="C65" s="714"/>
      <c r="D65" s="714"/>
      <c r="E65" s="714"/>
      <c r="F65" s="709"/>
      <c r="G65" s="709"/>
      <c r="H65" s="709"/>
      <c r="I65" s="709"/>
      <c r="J65" s="709"/>
      <c r="K65" s="703"/>
      <c r="L65" s="94" t="s">
        <v>49</v>
      </c>
      <c r="M65" s="250">
        <v>0</v>
      </c>
      <c r="N65" s="224">
        <v>0</v>
      </c>
      <c r="O65" s="230"/>
      <c r="P65" s="26"/>
      <c r="Q65" s="26"/>
      <c r="R65" s="626">
        <v>0</v>
      </c>
      <c r="S65" s="215">
        <v>0</v>
      </c>
      <c r="T65" s="249">
        <v>0</v>
      </c>
      <c r="U65" s="216">
        <v>0</v>
      </c>
      <c r="V65" s="249">
        <v>0</v>
      </c>
      <c r="W65" s="220">
        <v>0</v>
      </c>
      <c r="X65" s="220">
        <v>0</v>
      </c>
      <c r="Z65" s="53"/>
      <c r="AA65" s="53"/>
      <c r="AB65" s="53"/>
    </row>
    <row r="66" spans="1:28" s="24" customFormat="1" ht="46.5" customHeight="1" x14ac:dyDescent="0.2">
      <c r="A66" s="740"/>
      <c r="B66" s="747"/>
      <c r="C66" s="714"/>
      <c r="D66" s="714"/>
      <c r="E66" s="714"/>
      <c r="F66" s="709"/>
      <c r="G66" s="709"/>
      <c r="H66" s="709"/>
      <c r="I66" s="709"/>
      <c r="J66" s="709"/>
      <c r="K66" s="703"/>
      <c r="L66" s="94" t="s">
        <v>37</v>
      </c>
      <c r="M66" s="250">
        <v>0</v>
      </c>
      <c r="N66" s="224">
        <v>0</v>
      </c>
      <c r="O66" s="230"/>
      <c r="P66" s="26"/>
      <c r="Q66" s="26"/>
      <c r="R66" s="626">
        <v>0</v>
      </c>
      <c r="S66" s="215">
        <v>0</v>
      </c>
      <c r="T66" s="249">
        <v>0</v>
      </c>
      <c r="U66" s="216">
        <v>0</v>
      </c>
      <c r="V66" s="249">
        <v>0</v>
      </c>
      <c r="W66" s="220">
        <v>0</v>
      </c>
      <c r="X66" s="220">
        <v>0</v>
      </c>
      <c r="Z66" s="53"/>
      <c r="AA66" s="53"/>
      <c r="AB66" s="53"/>
    </row>
    <row r="67" spans="1:28" s="24" customFormat="1" ht="41.25" customHeight="1" thickBot="1" x14ac:dyDescent="0.25">
      <c r="A67" s="740"/>
      <c r="B67" s="748"/>
      <c r="C67" s="699"/>
      <c r="D67" s="699"/>
      <c r="E67" s="699"/>
      <c r="F67" s="697"/>
      <c r="G67" s="697"/>
      <c r="H67" s="697"/>
      <c r="I67" s="697"/>
      <c r="J67" s="697"/>
      <c r="K67" s="704"/>
      <c r="L67" s="478" t="s">
        <v>55</v>
      </c>
      <c r="M67" s="628">
        <v>0</v>
      </c>
      <c r="N67" s="629">
        <v>0</v>
      </c>
      <c r="O67" s="630">
        <v>0</v>
      </c>
      <c r="P67" s="630">
        <v>0</v>
      </c>
      <c r="Q67" s="630">
        <v>0</v>
      </c>
      <c r="R67" s="631">
        <v>0</v>
      </c>
      <c r="S67" s="404">
        <v>0</v>
      </c>
      <c r="T67" s="444">
        <v>0</v>
      </c>
      <c r="U67" s="480">
        <v>0</v>
      </c>
      <c r="V67" s="444">
        <v>0</v>
      </c>
      <c r="W67" s="595">
        <v>0</v>
      </c>
      <c r="X67" s="595">
        <v>0</v>
      </c>
      <c r="Z67" s="53"/>
      <c r="AA67" s="53"/>
      <c r="AB67" s="53"/>
    </row>
    <row r="68" spans="1:28" s="24" customFormat="1" ht="19.5" customHeight="1" thickBot="1" x14ac:dyDescent="0.25">
      <c r="A68" s="740"/>
      <c r="B68" s="105"/>
      <c r="C68" s="105"/>
      <c r="D68" s="118"/>
      <c r="E68" s="113"/>
      <c r="F68" s="115"/>
      <c r="G68" s="115"/>
      <c r="H68" s="115"/>
      <c r="I68" s="110"/>
      <c r="J68" s="116"/>
      <c r="K68" s="120"/>
      <c r="L68" s="190" t="s">
        <v>33</v>
      </c>
      <c r="M68" s="525">
        <v>0</v>
      </c>
      <c r="N68" s="474">
        <v>0</v>
      </c>
      <c r="O68" s="523">
        <f>SUM(O60:O66)</f>
        <v>50000</v>
      </c>
      <c r="P68" s="524">
        <f>SUM(P60:P66)</f>
        <v>25000</v>
      </c>
      <c r="Q68" s="524">
        <f>SUM(Q60:Q66)</f>
        <v>75000</v>
      </c>
      <c r="R68" s="525">
        <v>0</v>
      </c>
      <c r="S68" s="244">
        <v>12522</v>
      </c>
      <c r="T68" s="244">
        <v>0</v>
      </c>
      <c r="U68" s="598">
        <v>0</v>
      </c>
      <c r="V68" s="244">
        <v>0</v>
      </c>
      <c r="W68" s="251">
        <v>0</v>
      </c>
      <c r="X68" s="251">
        <v>0</v>
      </c>
      <c r="Z68" s="53"/>
      <c r="AA68" s="53"/>
      <c r="AB68" s="53"/>
    </row>
    <row r="69" spans="1:28" s="48" customFormat="1" x14ac:dyDescent="0.2">
      <c r="A69" s="728" t="s">
        <v>25</v>
      </c>
      <c r="B69" s="729"/>
      <c r="C69" s="729"/>
      <c r="D69" s="729"/>
      <c r="E69" s="729"/>
      <c r="F69" s="729"/>
      <c r="G69" s="729"/>
      <c r="H69" s="729"/>
      <c r="I69" s="729"/>
      <c r="J69" s="729"/>
      <c r="K69" s="729"/>
      <c r="L69" s="82"/>
      <c r="M69" s="82"/>
      <c r="N69" s="22"/>
      <c r="O69" s="596" t="e">
        <f>O35+#REF!+O51+O60+O68</f>
        <v>#REF!</v>
      </c>
      <c r="P69" s="596" t="e">
        <f>P35+#REF!+P51+P60+P68</f>
        <v>#REF!</v>
      </c>
      <c r="Q69" s="596" t="e">
        <f>Q35+#REF!+Q51+Q60+Q68</f>
        <v>#REF!</v>
      </c>
      <c r="R69" s="597"/>
      <c r="S69" s="445"/>
      <c r="T69" s="77"/>
      <c r="U69" s="446"/>
      <c r="V69" s="423"/>
      <c r="W69" s="254"/>
      <c r="X69" s="254"/>
      <c r="Z69" s="53"/>
      <c r="AA69" s="53"/>
      <c r="AB69" s="53"/>
    </row>
    <row r="70" spans="1:28" s="168" customFormat="1" ht="19.5" customHeight="1" thickBot="1" x14ac:dyDescent="0.25">
      <c r="A70" s="730" t="s">
        <v>64</v>
      </c>
      <c r="B70" s="730"/>
      <c r="C70" s="730"/>
      <c r="D70" s="730"/>
      <c r="E70" s="730"/>
      <c r="F70" s="730"/>
      <c r="G70" s="730"/>
      <c r="H70" s="730"/>
      <c r="I70" s="730"/>
      <c r="J70" s="730"/>
      <c r="K70" s="730"/>
      <c r="L70" s="730"/>
      <c r="M70" s="731"/>
      <c r="N70" s="731"/>
      <c r="O70" s="731"/>
      <c r="P70" s="731"/>
      <c r="Q70" s="731"/>
      <c r="R70" s="434"/>
      <c r="S70" s="650"/>
      <c r="T70" s="435"/>
      <c r="U70" s="651"/>
      <c r="V70" s="653"/>
      <c r="W70" s="654"/>
      <c r="X70" s="654"/>
      <c r="Z70" s="51"/>
      <c r="AA70" s="51"/>
      <c r="AB70" s="51"/>
    </row>
    <row r="71" spans="1:28" s="168" customFormat="1" ht="28.9" customHeight="1" thickBot="1" x14ac:dyDescent="0.25">
      <c r="A71" s="732" t="s">
        <v>0</v>
      </c>
      <c r="B71" s="733" t="s">
        <v>4</v>
      </c>
      <c r="C71" s="377"/>
      <c r="D71" s="732" t="s">
        <v>1</v>
      </c>
      <c r="E71" s="733" t="s">
        <v>2</v>
      </c>
      <c r="F71" s="91"/>
      <c r="G71" s="91"/>
      <c r="H71" s="91"/>
      <c r="I71" s="91"/>
      <c r="J71" s="91"/>
      <c r="K71" s="91"/>
      <c r="L71" s="489"/>
      <c r="M71" s="717" t="s">
        <v>7</v>
      </c>
      <c r="N71" s="718"/>
      <c r="O71" s="718"/>
      <c r="P71" s="718"/>
      <c r="Q71" s="718"/>
      <c r="R71" s="719"/>
      <c r="S71" s="720" t="s">
        <v>58</v>
      </c>
      <c r="T71" s="721"/>
      <c r="U71" s="722"/>
      <c r="V71" s="723" t="s">
        <v>59</v>
      </c>
      <c r="W71" s="724"/>
      <c r="X71" s="725"/>
      <c r="Z71" s="51"/>
      <c r="AA71" s="51"/>
      <c r="AB71" s="51"/>
    </row>
    <row r="72" spans="1:28" s="168" customFormat="1" ht="45" customHeight="1" thickBot="1" x14ac:dyDescent="0.25">
      <c r="A72" s="732"/>
      <c r="B72" s="734"/>
      <c r="C72" s="378" t="s">
        <v>91</v>
      </c>
      <c r="D72" s="732"/>
      <c r="E72" s="734"/>
      <c r="F72" s="90" t="s">
        <v>8</v>
      </c>
      <c r="G72" s="90" t="s">
        <v>9</v>
      </c>
      <c r="H72" s="90" t="s">
        <v>10</v>
      </c>
      <c r="I72" s="90" t="s">
        <v>11</v>
      </c>
      <c r="J72" s="90" t="s">
        <v>8</v>
      </c>
      <c r="K72" s="90" t="s">
        <v>9</v>
      </c>
      <c r="L72" s="170" t="s">
        <v>12</v>
      </c>
      <c r="M72" s="649" t="s">
        <v>182</v>
      </c>
      <c r="N72" s="324">
        <v>2017</v>
      </c>
      <c r="O72" s="493" t="s">
        <v>13</v>
      </c>
      <c r="P72" s="493" t="s">
        <v>14</v>
      </c>
      <c r="Q72" s="493" t="s">
        <v>15</v>
      </c>
      <c r="R72" s="326">
        <v>2018</v>
      </c>
      <c r="S72" s="652" t="s">
        <v>182</v>
      </c>
      <c r="T72" s="324">
        <v>2017</v>
      </c>
      <c r="U72" s="457">
        <v>2018</v>
      </c>
      <c r="V72" s="652" t="s">
        <v>182</v>
      </c>
      <c r="W72" s="371">
        <v>2017</v>
      </c>
      <c r="X72" s="372">
        <v>2018</v>
      </c>
      <c r="Z72" s="51"/>
      <c r="AA72" s="51"/>
      <c r="AB72" s="51"/>
    </row>
    <row r="73" spans="1:28" ht="42" customHeight="1" thickBot="1" x14ac:dyDescent="0.25">
      <c r="A73" s="868" t="s">
        <v>65</v>
      </c>
      <c r="B73" s="832" t="s">
        <v>192</v>
      </c>
      <c r="C73" s="832" t="s">
        <v>194</v>
      </c>
      <c r="D73" s="862" t="s">
        <v>167</v>
      </c>
      <c r="E73" s="832" t="s">
        <v>168</v>
      </c>
      <c r="F73" s="700" t="s">
        <v>16</v>
      </c>
      <c r="G73" s="700" t="s">
        <v>16</v>
      </c>
      <c r="H73" s="700" t="s">
        <v>16</v>
      </c>
      <c r="I73" s="700" t="s">
        <v>16</v>
      </c>
      <c r="J73" s="700" t="s">
        <v>16</v>
      </c>
      <c r="K73" s="701" t="s">
        <v>16</v>
      </c>
      <c r="L73" s="678" t="s">
        <v>34</v>
      </c>
      <c r="M73" s="206">
        <v>10933.31</v>
      </c>
      <c r="N73" s="424">
        <v>49540.630000000005</v>
      </c>
      <c r="O73" s="202"/>
      <c r="P73" s="27"/>
      <c r="Q73" s="210"/>
      <c r="R73" s="206">
        <v>18300</v>
      </c>
      <c r="S73" s="206">
        <v>0</v>
      </c>
      <c r="T73" s="206">
        <v>0</v>
      </c>
      <c r="U73" s="206">
        <v>0</v>
      </c>
      <c r="V73" s="206">
        <v>0</v>
      </c>
      <c r="W73" s="206">
        <v>0</v>
      </c>
      <c r="X73" s="206">
        <v>0</v>
      </c>
      <c r="Z73" s="51"/>
      <c r="AA73" s="51"/>
      <c r="AB73" s="51"/>
    </row>
    <row r="74" spans="1:28" ht="32.25" customHeight="1" x14ac:dyDescent="0.2">
      <c r="A74" s="869"/>
      <c r="B74" s="833"/>
      <c r="C74" s="833"/>
      <c r="D74" s="863"/>
      <c r="E74" s="833"/>
      <c r="F74" s="700"/>
      <c r="G74" s="700"/>
      <c r="H74" s="700"/>
      <c r="I74" s="700"/>
      <c r="J74" s="700"/>
      <c r="K74" s="701"/>
      <c r="L74" s="143" t="s">
        <v>20</v>
      </c>
      <c r="M74" s="206">
        <v>1463.2099251870325</v>
      </c>
      <c r="N74" s="425">
        <v>17558</v>
      </c>
      <c r="O74" s="230">
        <v>15770</v>
      </c>
      <c r="P74" s="26"/>
      <c r="Q74" s="67"/>
      <c r="R74" s="232">
        <v>15770</v>
      </c>
      <c r="S74" s="216">
        <v>0</v>
      </c>
      <c r="T74" s="216">
        <v>0</v>
      </c>
      <c r="U74" s="216">
        <v>0</v>
      </c>
      <c r="V74" s="216">
        <v>0</v>
      </c>
      <c r="W74" s="216">
        <v>0</v>
      </c>
      <c r="X74" s="216">
        <v>0</v>
      </c>
      <c r="Z74" s="51"/>
      <c r="AA74" s="51"/>
      <c r="AB74" s="51"/>
    </row>
    <row r="75" spans="1:28" x14ac:dyDescent="0.2">
      <c r="A75" s="869"/>
      <c r="B75" s="833"/>
      <c r="C75" s="833"/>
      <c r="D75" s="863"/>
      <c r="E75" s="833"/>
      <c r="F75" s="700"/>
      <c r="G75" s="700"/>
      <c r="H75" s="700"/>
      <c r="I75" s="700"/>
      <c r="J75" s="700"/>
      <c r="K75" s="701"/>
      <c r="L75" s="143" t="s">
        <v>21</v>
      </c>
      <c r="M75" s="232">
        <v>0</v>
      </c>
      <c r="N75" s="232">
        <v>0</v>
      </c>
      <c r="O75" s="230"/>
      <c r="P75" s="26"/>
      <c r="Q75" s="67"/>
      <c r="R75" s="232">
        <v>6000</v>
      </c>
      <c r="S75" s="232">
        <v>0</v>
      </c>
      <c r="T75" s="232">
        <v>0</v>
      </c>
      <c r="U75" s="232">
        <v>0</v>
      </c>
      <c r="V75" s="232">
        <v>0</v>
      </c>
      <c r="W75" s="232">
        <v>0</v>
      </c>
      <c r="X75" s="232">
        <v>0</v>
      </c>
      <c r="Z75" s="51"/>
      <c r="AA75" s="51"/>
      <c r="AB75" s="51"/>
    </row>
    <row r="76" spans="1:28" ht="25.5" x14ac:dyDescent="0.2">
      <c r="A76" s="869"/>
      <c r="B76" s="833"/>
      <c r="C76" s="833"/>
      <c r="D76" s="863"/>
      <c r="E76" s="834"/>
      <c r="F76" s="700"/>
      <c r="G76" s="700"/>
      <c r="H76" s="700"/>
      <c r="I76" s="700"/>
      <c r="J76" s="700"/>
      <c r="K76" s="701"/>
      <c r="L76" s="680" t="s">
        <v>221</v>
      </c>
      <c r="M76" s="214">
        <v>0</v>
      </c>
      <c r="N76" s="214">
        <v>0</v>
      </c>
      <c r="O76" s="230"/>
      <c r="P76" s="26"/>
      <c r="Q76" s="67"/>
      <c r="R76" s="232">
        <v>29000</v>
      </c>
      <c r="S76" s="232"/>
      <c r="T76" s="232"/>
      <c r="U76" s="232"/>
      <c r="V76" s="232"/>
      <c r="W76" s="232"/>
      <c r="X76" s="232"/>
      <c r="Z76" s="51"/>
      <c r="AA76" s="51"/>
      <c r="AB76" s="51"/>
    </row>
    <row r="77" spans="1:28" ht="63" customHeight="1" x14ac:dyDescent="0.2">
      <c r="A77" s="869"/>
      <c r="B77" s="834"/>
      <c r="C77" s="833"/>
      <c r="D77" s="863"/>
      <c r="E77" s="832" t="s">
        <v>169</v>
      </c>
      <c r="F77" s="750" t="s">
        <v>16</v>
      </c>
      <c r="G77" s="750" t="s">
        <v>16</v>
      </c>
      <c r="H77" s="750" t="s">
        <v>16</v>
      </c>
      <c r="I77" s="750" t="s">
        <v>16</v>
      </c>
      <c r="J77" s="750" t="s">
        <v>16</v>
      </c>
      <c r="K77" s="694" t="s">
        <v>16</v>
      </c>
      <c r="L77" s="143" t="s">
        <v>36</v>
      </c>
      <c r="M77" s="214">
        <v>0</v>
      </c>
      <c r="N77" s="214">
        <v>0</v>
      </c>
      <c r="O77" s="64"/>
      <c r="P77" s="9"/>
      <c r="Q77" s="275"/>
      <c r="R77" s="214">
        <v>0</v>
      </c>
      <c r="S77" s="214">
        <v>0</v>
      </c>
      <c r="T77" s="214">
        <v>0</v>
      </c>
      <c r="U77" s="214">
        <v>0</v>
      </c>
      <c r="V77" s="214">
        <v>0</v>
      </c>
      <c r="W77" s="214">
        <v>0</v>
      </c>
      <c r="X77" s="214">
        <v>0</v>
      </c>
      <c r="Z77" s="51"/>
      <c r="AA77" s="51"/>
      <c r="AB77" s="51"/>
    </row>
    <row r="78" spans="1:28" ht="41.25" customHeight="1" x14ac:dyDescent="0.2">
      <c r="A78" s="869"/>
      <c r="B78" s="833" t="s">
        <v>193</v>
      </c>
      <c r="C78" s="833"/>
      <c r="D78" s="863"/>
      <c r="E78" s="833"/>
      <c r="F78" s="750"/>
      <c r="G78" s="750"/>
      <c r="H78" s="750"/>
      <c r="I78" s="750"/>
      <c r="J78" s="750"/>
      <c r="K78" s="694"/>
      <c r="L78" s="143" t="s">
        <v>35</v>
      </c>
      <c r="M78" s="214">
        <v>0</v>
      </c>
      <c r="N78" s="214">
        <v>0</v>
      </c>
      <c r="O78" s="64"/>
      <c r="P78" s="9"/>
      <c r="Q78" s="275"/>
      <c r="R78" s="214">
        <v>0</v>
      </c>
      <c r="S78" s="216"/>
      <c r="T78" s="216"/>
      <c r="U78" s="216"/>
      <c r="V78" s="216"/>
      <c r="W78" s="216"/>
      <c r="X78" s="216"/>
      <c r="Z78" s="51"/>
      <c r="AA78" s="51"/>
      <c r="AB78" s="51"/>
    </row>
    <row r="79" spans="1:28" ht="25.5" x14ac:dyDescent="0.2">
      <c r="A79" s="869"/>
      <c r="B79" s="833"/>
      <c r="C79" s="833"/>
      <c r="D79" s="863"/>
      <c r="E79" s="833"/>
      <c r="F79" s="750"/>
      <c r="G79" s="750"/>
      <c r="H79" s="750"/>
      <c r="I79" s="750"/>
      <c r="J79" s="750"/>
      <c r="K79" s="694"/>
      <c r="L79" s="143" t="s">
        <v>37</v>
      </c>
      <c r="M79" s="214">
        <v>0</v>
      </c>
      <c r="N79" s="214">
        <v>0</v>
      </c>
      <c r="O79" s="64"/>
      <c r="P79" s="9"/>
      <c r="Q79" s="275"/>
      <c r="R79" s="214">
        <v>0</v>
      </c>
      <c r="S79" s="214">
        <v>0</v>
      </c>
      <c r="T79" s="214">
        <v>0</v>
      </c>
      <c r="U79" s="214">
        <v>0</v>
      </c>
      <c r="V79" s="214">
        <v>0</v>
      </c>
      <c r="W79" s="214">
        <v>0</v>
      </c>
      <c r="X79" s="214">
        <v>0</v>
      </c>
      <c r="Z79" s="51"/>
      <c r="AA79" s="51"/>
      <c r="AB79" s="51"/>
    </row>
    <row r="80" spans="1:28" ht="50.25" customHeight="1" thickBot="1" x14ac:dyDescent="0.25">
      <c r="A80" s="869"/>
      <c r="B80" s="834"/>
      <c r="C80" s="833"/>
      <c r="D80" s="863"/>
      <c r="E80" s="834"/>
      <c r="F80" s="751"/>
      <c r="G80" s="751"/>
      <c r="H80" s="751"/>
      <c r="I80" s="751"/>
      <c r="J80" s="751"/>
      <c r="K80" s="695"/>
      <c r="L80" s="644" t="s">
        <v>38</v>
      </c>
      <c r="M80" s="269">
        <v>0</v>
      </c>
      <c r="N80" s="269">
        <v>0</v>
      </c>
      <c r="O80" s="264"/>
      <c r="P80" s="194"/>
      <c r="Q80" s="276"/>
      <c r="R80" s="269">
        <v>0</v>
      </c>
      <c r="S80" s="269">
        <v>0</v>
      </c>
      <c r="T80" s="269">
        <v>0</v>
      </c>
      <c r="U80" s="269">
        <v>0</v>
      </c>
      <c r="V80" s="269">
        <v>0</v>
      </c>
      <c r="W80" s="269">
        <v>0</v>
      </c>
      <c r="X80" s="269">
        <v>0</v>
      </c>
      <c r="Z80" s="51"/>
      <c r="AA80" s="51"/>
      <c r="AB80" s="51"/>
    </row>
    <row r="81" spans="1:28" ht="15" customHeight="1" thickBot="1" x14ac:dyDescent="0.25">
      <c r="A81" s="870"/>
      <c r="B81" s="113"/>
      <c r="C81" s="112"/>
      <c r="D81" s="113"/>
      <c r="E81" s="113"/>
      <c r="F81" s="109"/>
      <c r="G81" s="109"/>
      <c r="H81" s="109"/>
      <c r="I81" s="109"/>
      <c r="J81" s="109"/>
      <c r="K81" s="114"/>
      <c r="L81" s="681" t="s">
        <v>33</v>
      </c>
      <c r="M81" s="577">
        <f>SUM(M73:M80)</f>
        <v>12396.519925187033</v>
      </c>
      <c r="N81" s="470">
        <f>SUM(N73:N80)</f>
        <v>67098.63</v>
      </c>
      <c r="O81" s="265"/>
      <c r="P81" s="192"/>
      <c r="Q81" s="277"/>
      <c r="R81" s="280">
        <f>SUM(R73:R80)</f>
        <v>69070</v>
      </c>
      <c r="S81" s="594">
        <v>0</v>
      </c>
      <c r="T81" s="594">
        <v>0</v>
      </c>
      <c r="U81" s="594">
        <v>0</v>
      </c>
      <c r="V81" s="594">
        <v>0</v>
      </c>
      <c r="W81" s="594">
        <v>0</v>
      </c>
      <c r="X81" s="594">
        <v>0</v>
      </c>
      <c r="Z81" s="51"/>
      <c r="AA81" s="51"/>
      <c r="AB81" s="51"/>
    </row>
    <row r="82" spans="1:28" ht="15" customHeight="1" thickBot="1" x14ac:dyDescent="0.25">
      <c r="A82" s="868" t="s">
        <v>170</v>
      </c>
      <c r="B82" s="832" t="s">
        <v>195</v>
      </c>
      <c r="C82" s="832"/>
      <c r="D82" s="832"/>
      <c r="E82" s="832"/>
      <c r="F82" s="749"/>
      <c r="G82" s="749"/>
      <c r="H82" s="749"/>
      <c r="I82" s="749"/>
      <c r="J82" s="749"/>
      <c r="K82" s="878"/>
      <c r="L82" s="256" t="s">
        <v>34</v>
      </c>
      <c r="M82" s="466">
        <v>0</v>
      </c>
      <c r="N82" s="466">
        <v>0</v>
      </c>
      <c r="O82" s="467"/>
      <c r="P82" s="468"/>
      <c r="Q82" s="469"/>
      <c r="R82" s="466">
        <v>0</v>
      </c>
      <c r="S82" s="466">
        <v>0</v>
      </c>
      <c r="T82" s="206">
        <v>0</v>
      </c>
      <c r="U82" s="206">
        <v>0</v>
      </c>
      <c r="V82" s="466">
        <v>0</v>
      </c>
      <c r="W82" s="368">
        <v>0</v>
      </c>
      <c r="X82" s="368">
        <v>0</v>
      </c>
      <c r="Z82" s="51"/>
      <c r="AA82" s="51"/>
      <c r="AB82" s="51"/>
    </row>
    <row r="83" spans="1:28" x14ac:dyDescent="0.2">
      <c r="A83" s="869"/>
      <c r="B83" s="833"/>
      <c r="C83" s="833"/>
      <c r="D83" s="833"/>
      <c r="E83" s="833"/>
      <c r="F83" s="750"/>
      <c r="G83" s="750"/>
      <c r="H83" s="750"/>
      <c r="I83" s="750"/>
      <c r="J83" s="750"/>
      <c r="K83" s="879"/>
      <c r="L83" s="257" t="s">
        <v>20</v>
      </c>
      <c r="M83" s="486">
        <v>0</v>
      </c>
      <c r="N83" s="394">
        <v>0</v>
      </c>
      <c r="O83" s="235"/>
      <c r="P83" s="63"/>
      <c r="Q83" s="68"/>
      <c r="R83" s="248">
        <v>0</v>
      </c>
      <c r="S83" s="486">
        <v>0</v>
      </c>
      <c r="T83" s="216">
        <v>0</v>
      </c>
      <c r="U83" s="216">
        <v>0</v>
      </c>
      <c r="V83" s="486">
        <v>0</v>
      </c>
      <c r="W83" s="216">
        <v>0</v>
      </c>
      <c r="X83" s="216">
        <v>0</v>
      </c>
      <c r="Z83" s="51"/>
      <c r="AA83" s="51"/>
      <c r="AB83" s="51"/>
    </row>
    <row r="84" spans="1:28" ht="46.5" customHeight="1" x14ac:dyDescent="0.2">
      <c r="A84" s="869"/>
      <c r="B84" s="833"/>
      <c r="C84" s="833"/>
      <c r="D84" s="833"/>
      <c r="E84" s="833"/>
      <c r="F84" s="750"/>
      <c r="G84" s="750"/>
      <c r="H84" s="750"/>
      <c r="I84" s="750"/>
      <c r="J84" s="750"/>
      <c r="K84" s="879"/>
      <c r="L84" s="257" t="s">
        <v>21</v>
      </c>
      <c r="M84" s="214">
        <v>0</v>
      </c>
      <c r="N84" s="214">
        <v>0</v>
      </c>
      <c r="O84" s="64"/>
      <c r="P84" s="9"/>
      <c r="Q84" s="275"/>
      <c r="R84" s="408">
        <v>0</v>
      </c>
      <c r="S84" s="214">
        <v>0</v>
      </c>
      <c r="T84" s="214">
        <v>0</v>
      </c>
      <c r="U84" s="214">
        <v>0</v>
      </c>
      <c r="V84" s="214">
        <v>0</v>
      </c>
      <c r="W84" s="369">
        <v>0</v>
      </c>
      <c r="X84" s="369">
        <v>0</v>
      </c>
      <c r="Z84" s="51"/>
      <c r="AA84" s="51"/>
      <c r="AB84" s="51"/>
    </row>
    <row r="85" spans="1:28" ht="25.5" x14ac:dyDescent="0.2">
      <c r="A85" s="869"/>
      <c r="B85" s="833"/>
      <c r="C85" s="833"/>
      <c r="D85" s="833"/>
      <c r="E85" s="833"/>
      <c r="F85" s="750"/>
      <c r="G85" s="750"/>
      <c r="H85" s="750"/>
      <c r="I85" s="750"/>
      <c r="J85" s="750"/>
      <c r="K85" s="879"/>
      <c r="L85" s="258" t="s">
        <v>36</v>
      </c>
      <c r="M85" s="214">
        <v>0</v>
      </c>
      <c r="N85" s="214">
        <v>0</v>
      </c>
      <c r="O85" s="230"/>
      <c r="P85" s="26"/>
      <c r="Q85" s="67"/>
      <c r="R85" s="250">
        <v>0</v>
      </c>
      <c r="S85" s="214">
        <v>0</v>
      </c>
      <c r="T85" s="216">
        <v>0</v>
      </c>
      <c r="U85" s="216">
        <v>0</v>
      </c>
      <c r="V85" s="214">
        <v>0</v>
      </c>
      <c r="W85" s="216">
        <v>0</v>
      </c>
      <c r="X85" s="216">
        <v>0</v>
      </c>
      <c r="Z85" s="51"/>
      <c r="AA85" s="51"/>
      <c r="AB85" s="51"/>
    </row>
    <row r="86" spans="1:28" x14ac:dyDescent="0.2">
      <c r="A86" s="869"/>
      <c r="B86" s="833"/>
      <c r="C86" s="833"/>
      <c r="D86" s="833"/>
      <c r="E86" s="833"/>
      <c r="F86" s="750"/>
      <c r="G86" s="750"/>
      <c r="H86" s="750"/>
      <c r="I86" s="750"/>
      <c r="J86" s="750"/>
      <c r="K86" s="879"/>
      <c r="L86" s="258" t="s">
        <v>35</v>
      </c>
      <c r="M86" s="214">
        <v>0</v>
      </c>
      <c r="N86" s="214">
        <v>0</v>
      </c>
      <c r="O86" s="230"/>
      <c r="P86" s="26"/>
      <c r="Q86" s="67"/>
      <c r="R86" s="250">
        <v>0</v>
      </c>
      <c r="S86" s="214">
        <v>0</v>
      </c>
      <c r="T86" s="216">
        <v>0</v>
      </c>
      <c r="U86" s="216">
        <v>0</v>
      </c>
      <c r="V86" s="214">
        <v>0</v>
      </c>
      <c r="W86" s="216">
        <v>0</v>
      </c>
      <c r="X86" s="216">
        <v>0</v>
      </c>
      <c r="Z86" s="51"/>
      <c r="AA86" s="51"/>
      <c r="AB86" s="51"/>
    </row>
    <row r="87" spans="1:28" ht="46.5" customHeight="1" x14ac:dyDescent="0.2">
      <c r="A87" s="869"/>
      <c r="B87" s="833"/>
      <c r="C87" s="833"/>
      <c r="D87" s="833"/>
      <c r="E87" s="833"/>
      <c r="F87" s="751"/>
      <c r="G87" s="751"/>
      <c r="H87" s="751"/>
      <c r="I87" s="751"/>
      <c r="J87" s="751"/>
      <c r="K87" s="880"/>
      <c r="L87" s="258" t="s">
        <v>37</v>
      </c>
      <c r="M87" s="214">
        <v>0</v>
      </c>
      <c r="N87" s="214">
        <v>0</v>
      </c>
      <c r="O87" s="64"/>
      <c r="P87" s="9"/>
      <c r="Q87" s="275"/>
      <c r="R87" s="408">
        <v>0</v>
      </c>
      <c r="S87" s="214">
        <v>0</v>
      </c>
      <c r="T87" s="214">
        <v>0</v>
      </c>
      <c r="U87" s="214">
        <v>0</v>
      </c>
      <c r="V87" s="214">
        <v>0</v>
      </c>
      <c r="W87" s="369">
        <v>0</v>
      </c>
      <c r="X87" s="369">
        <v>0</v>
      </c>
      <c r="Z87" s="51"/>
      <c r="AA87" s="51"/>
      <c r="AB87" s="51"/>
    </row>
    <row r="88" spans="1:28" ht="25.5" customHeight="1" x14ac:dyDescent="0.2">
      <c r="A88" s="869"/>
      <c r="B88" s="833"/>
      <c r="C88" s="833"/>
      <c r="D88" s="833"/>
      <c r="E88" s="833"/>
      <c r="F88" s="749"/>
      <c r="G88" s="819"/>
      <c r="H88" s="749"/>
      <c r="I88" s="749"/>
      <c r="J88" s="738"/>
      <c r="K88" s="822"/>
      <c r="L88" s="257" t="s">
        <v>38</v>
      </c>
      <c r="M88" s="214">
        <v>0</v>
      </c>
      <c r="N88" s="214">
        <v>0</v>
      </c>
      <c r="O88" s="64"/>
      <c r="P88" s="9"/>
      <c r="Q88" s="275"/>
      <c r="R88" s="408">
        <v>0</v>
      </c>
      <c r="S88" s="214">
        <v>0</v>
      </c>
      <c r="T88" s="214">
        <v>0</v>
      </c>
      <c r="U88" s="214">
        <v>0</v>
      </c>
      <c r="V88" s="214">
        <v>0</v>
      </c>
      <c r="W88" s="369">
        <v>0</v>
      </c>
      <c r="X88" s="369">
        <v>0</v>
      </c>
      <c r="Z88" s="51"/>
      <c r="AA88" s="51"/>
      <c r="AB88" s="51"/>
    </row>
    <row r="89" spans="1:28" ht="57.75" customHeight="1" x14ac:dyDescent="0.2">
      <c r="A89" s="869"/>
      <c r="B89" s="834"/>
      <c r="C89" s="834"/>
      <c r="D89" s="834"/>
      <c r="E89" s="834"/>
      <c r="F89" s="751"/>
      <c r="G89" s="820"/>
      <c r="H89" s="751"/>
      <c r="I89" s="751"/>
      <c r="J89" s="739"/>
      <c r="K89" s="695"/>
      <c r="L89" s="259"/>
      <c r="M89" s="214">
        <v>0</v>
      </c>
      <c r="N89" s="214">
        <v>0</v>
      </c>
      <c r="O89" s="64"/>
      <c r="P89" s="9"/>
      <c r="Q89" s="275"/>
      <c r="R89" s="408">
        <v>0</v>
      </c>
      <c r="S89" s="214">
        <v>0</v>
      </c>
      <c r="T89" s="214">
        <v>0</v>
      </c>
      <c r="U89" s="214">
        <v>0</v>
      </c>
      <c r="V89" s="214">
        <v>0</v>
      </c>
      <c r="W89" s="369">
        <v>0</v>
      </c>
      <c r="X89" s="369">
        <v>0</v>
      </c>
      <c r="Z89" s="51"/>
      <c r="AA89" s="51"/>
      <c r="AB89" s="51"/>
    </row>
    <row r="90" spans="1:28" ht="15.75" thickBot="1" x14ac:dyDescent="0.3">
      <c r="A90" s="870"/>
      <c r="B90" s="109"/>
      <c r="C90" s="117"/>
      <c r="D90" s="113"/>
      <c r="E90" s="117"/>
      <c r="F90" s="110"/>
      <c r="G90" s="110"/>
      <c r="H90" s="110"/>
      <c r="I90" s="110"/>
      <c r="J90" s="110"/>
      <c r="K90" s="111"/>
      <c r="L90" s="260" t="s">
        <v>33</v>
      </c>
      <c r="M90" s="270">
        <f>SUM(M83:M89)</f>
        <v>0</v>
      </c>
      <c r="N90" s="270">
        <f>SUM(N83:N89)</f>
        <v>0</v>
      </c>
      <c r="O90" s="554"/>
      <c r="P90" s="555"/>
      <c r="Q90" s="556"/>
      <c r="R90" s="409">
        <f>SUM(R83:R89)</f>
        <v>0</v>
      </c>
      <c r="S90" s="270">
        <f>SUM(S83:S89)</f>
        <v>0</v>
      </c>
      <c r="T90" s="557">
        <v>0</v>
      </c>
      <c r="U90" s="557">
        <v>0</v>
      </c>
      <c r="V90" s="270">
        <f>SUM(V83:V89)</f>
        <v>0</v>
      </c>
      <c r="W90" s="558">
        <v>0</v>
      </c>
      <c r="X90" s="558">
        <v>0</v>
      </c>
      <c r="Z90" s="51"/>
      <c r="AA90" s="51"/>
      <c r="AB90" s="51"/>
    </row>
    <row r="91" spans="1:28" ht="12.75" customHeight="1" thickBot="1" x14ac:dyDescent="0.25">
      <c r="A91" s="741" t="s">
        <v>196</v>
      </c>
      <c r="B91" s="746"/>
      <c r="C91" s="862" t="s">
        <v>197</v>
      </c>
      <c r="D91" s="832" t="s">
        <v>171</v>
      </c>
      <c r="E91" s="832" t="s">
        <v>172</v>
      </c>
      <c r="F91" s="749" t="s">
        <v>16</v>
      </c>
      <c r="G91" s="749" t="s">
        <v>16</v>
      </c>
      <c r="H91" s="832"/>
      <c r="I91" s="832"/>
      <c r="J91" s="832"/>
      <c r="K91" s="875"/>
      <c r="L91" s="142" t="s">
        <v>34</v>
      </c>
      <c r="M91" s="466">
        <v>0</v>
      </c>
      <c r="N91" s="271">
        <v>0</v>
      </c>
      <c r="O91" s="140">
        <v>0</v>
      </c>
      <c r="P91" s="28">
        <v>0</v>
      </c>
      <c r="Q91" s="278">
        <v>0</v>
      </c>
      <c r="R91" s="410">
        <v>0</v>
      </c>
      <c r="S91" s="271">
        <v>0</v>
      </c>
      <c r="T91" s="271">
        <v>0</v>
      </c>
      <c r="U91" s="271">
        <v>0</v>
      </c>
      <c r="V91" s="271">
        <v>0</v>
      </c>
      <c r="W91" s="382">
        <v>0</v>
      </c>
      <c r="X91" s="382">
        <v>0</v>
      </c>
      <c r="Z91" s="51"/>
      <c r="AA91" s="51"/>
      <c r="AB91" s="51"/>
    </row>
    <row r="92" spans="1:28" x14ac:dyDescent="0.2">
      <c r="A92" s="742"/>
      <c r="B92" s="747"/>
      <c r="C92" s="863"/>
      <c r="D92" s="833"/>
      <c r="E92" s="833"/>
      <c r="F92" s="750"/>
      <c r="G92" s="750"/>
      <c r="H92" s="833"/>
      <c r="I92" s="833"/>
      <c r="J92" s="833"/>
      <c r="K92" s="876"/>
      <c r="L92" s="143" t="s">
        <v>20</v>
      </c>
      <c r="M92" s="486">
        <v>0</v>
      </c>
      <c r="N92" s="272">
        <v>0</v>
      </c>
      <c r="O92" s="230"/>
      <c r="P92" s="26"/>
      <c r="Q92" s="67"/>
      <c r="R92" s="250">
        <v>0</v>
      </c>
      <c r="S92" s="271">
        <v>0</v>
      </c>
      <c r="T92" s="216">
        <v>0</v>
      </c>
      <c r="U92" s="216">
        <v>0</v>
      </c>
      <c r="V92" s="271">
        <v>0</v>
      </c>
      <c r="W92" s="383">
        <v>69049</v>
      </c>
      <c r="X92" s="383">
        <v>0</v>
      </c>
      <c r="Z92" s="51"/>
      <c r="AA92" s="51"/>
      <c r="AB92" s="51"/>
    </row>
    <row r="93" spans="1:28" x14ac:dyDescent="0.2">
      <c r="A93" s="742"/>
      <c r="B93" s="747"/>
      <c r="C93" s="863"/>
      <c r="D93" s="833"/>
      <c r="E93" s="833"/>
      <c r="F93" s="750"/>
      <c r="G93" s="750"/>
      <c r="H93" s="833"/>
      <c r="I93" s="833"/>
      <c r="J93" s="833"/>
      <c r="K93" s="876"/>
      <c r="L93" s="143" t="s">
        <v>21</v>
      </c>
      <c r="M93" s="214">
        <v>0</v>
      </c>
      <c r="N93" s="272">
        <v>0</v>
      </c>
      <c r="O93" s="230"/>
      <c r="P93" s="26"/>
      <c r="Q93" s="67"/>
      <c r="R93" s="250">
        <v>0</v>
      </c>
      <c r="S93" s="271">
        <v>0</v>
      </c>
      <c r="T93" s="232">
        <v>0</v>
      </c>
      <c r="U93" s="232">
        <v>0</v>
      </c>
      <c r="V93" s="271">
        <v>0</v>
      </c>
      <c r="W93" s="234">
        <v>0</v>
      </c>
      <c r="X93" s="234">
        <v>0</v>
      </c>
      <c r="Z93" s="51"/>
      <c r="AA93" s="51"/>
      <c r="AB93" s="51"/>
    </row>
    <row r="94" spans="1:28" ht="25.5" x14ac:dyDescent="0.2">
      <c r="A94" s="742"/>
      <c r="B94" s="747"/>
      <c r="C94" s="863"/>
      <c r="D94" s="833"/>
      <c r="E94" s="833"/>
      <c r="F94" s="750"/>
      <c r="G94" s="750"/>
      <c r="H94" s="833"/>
      <c r="I94" s="833"/>
      <c r="J94" s="833"/>
      <c r="K94" s="876"/>
      <c r="L94" s="145" t="s">
        <v>36</v>
      </c>
      <c r="M94" s="214">
        <v>0</v>
      </c>
      <c r="N94" s="273">
        <v>0</v>
      </c>
      <c r="O94" s="266">
        <v>0</v>
      </c>
      <c r="P94" s="175">
        <v>0</v>
      </c>
      <c r="Q94" s="279">
        <v>0</v>
      </c>
      <c r="R94" s="411">
        <v>0</v>
      </c>
      <c r="S94" s="271">
        <v>0</v>
      </c>
      <c r="T94" s="273">
        <v>0</v>
      </c>
      <c r="U94" s="273">
        <v>0</v>
      </c>
      <c r="V94" s="271">
        <v>0</v>
      </c>
      <c r="W94" s="338">
        <v>0</v>
      </c>
      <c r="X94" s="338">
        <v>0</v>
      </c>
      <c r="Z94" s="51"/>
      <c r="AA94" s="51"/>
      <c r="AB94" s="51"/>
    </row>
    <row r="95" spans="1:28" ht="41.25" customHeight="1" x14ac:dyDescent="0.2">
      <c r="A95" s="742"/>
      <c r="B95" s="747"/>
      <c r="C95" s="863"/>
      <c r="D95" s="833"/>
      <c r="E95" s="833"/>
      <c r="F95" s="750"/>
      <c r="G95" s="750"/>
      <c r="H95" s="833"/>
      <c r="I95" s="833"/>
      <c r="J95" s="833"/>
      <c r="K95" s="876"/>
      <c r="L95" s="145" t="s">
        <v>35</v>
      </c>
      <c r="M95" s="214">
        <v>0</v>
      </c>
      <c r="N95" s="214">
        <v>0</v>
      </c>
      <c r="O95" s="64">
        <v>0</v>
      </c>
      <c r="P95" s="9">
        <v>0</v>
      </c>
      <c r="Q95" s="275">
        <v>0</v>
      </c>
      <c r="R95" s="408">
        <v>0</v>
      </c>
      <c r="S95" s="271">
        <v>0</v>
      </c>
      <c r="T95" s="214">
        <v>0</v>
      </c>
      <c r="U95" s="214">
        <v>0</v>
      </c>
      <c r="V95" s="271">
        <v>0</v>
      </c>
      <c r="W95" s="369">
        <v>0</v>
      </c>
      <c r="X95" s="234">
        <v>0</v>
      </c>
      <c r="Z95" s="51"/>
      <c r="AA95" s="51"/>
      <c r="AB95" s="51"/>
    </row>
    <row r="96" spans="1:28" ht="25.5" x14ac:dyDescent="0.2">
      <c r="A96" s="742"/>
      <c r="B96" s="747"/>
      <c r="C96" s="863"/>
      <c r="D96" s="833"/>
      <c r="E96" s="834"/>
      <c r="F96" s="751"/>
      <c r="G96" s="751"/>
      <c r="H96" s="834"/>
      <c r="I96" s="834"/>
      <c r="J96" s="834"/>
      <c r="K96" s="877"/>
      <c r="L96" s="143" t="s">
        <v>37</v>
      </c>
      <c r="M96" s="214">
        <v>0</v>
      </c>
      <c r="N96" s="214">
        <v>0</v>
      </c>
      <c r="O96" s="64">
        <v>0</v>
      </c>
      <c r="P96" s="9">
        <v>0</v>
      </c>
      <c r="Q96" s="275">
        <v>0</v>
      </c>
      <c r="R96" s="408">
        <v>0</v>
      </c>
      <c r="S96" s="271">
        <v>0</v>
      </c>
      <c r="T96" s="214">
        <v>0</v>
      </c>
      <c r="U96" s="214">
        <v>0</v>
      </c>
      <c r="V96" s="271">
        <v>0</v>
      </c>
      <c r="W96" s="369">
        <v>0</v>
      </c>
      <c r="X96" s="369">
        <v>0</v>
      </c>
      <c r="Z96" s="51"/>
      <c r="AA96" s="51"/>
      <c r="AB96" s="51"/>
    </row>
    <row r="97" spans="1:28" ht="94.5" customHeight="1" thickBot="1" x14ac:dyDescent="0.25">
      <c r="A97" s="742"/>
      <c r="B97" s="747"/>
      <c r="C97" s="863"/>
      <c r="D97" s="833"/>
      <c r="E97" s="477" t="s">
        <v>164</v>
      </c>
      <c r="F97" s="672" t="s">
        <v>16</v>
      </c>
      <c r="G97" s="672" t="s">
        <v>16</v>
      </c>
      <c r="H97" s="672" t="s">
        <v>16</v>
      </c>
      <c r="I97" s="672" t="s">
        <v>16</v>
      </c>
      <c r="J97" s="672" t="s">
        <v>16</v>
      </c>
      <c r="K97" s="673" t="s">
        <v>16</v>
      </c>
      <c r="L97" s="145" t="s">
        <v>38</v>
      </c>
      <c r="M97" s="214">
        <v>0</v>
      </c>
      <c r="N97" s="485">
        <v>0</v>
      </c>
      <c r="O97" s="230"/>
      <c r="P97" s="26"/>
      <c r="Q97" s="67"/>
      <c r="R97" s="479">
        <v>0</v>
      </c>
      <c r="S97" s="271">
        <v>0</v>
      </c>
      <c r="T97" s="482">
        <v>0</v>
      </c>
      <c r="U97" s="482">
        <v>0</v>
      </c>
      <c r="V97" s="271">
        <v>0</v>
      </c>
      <c r="W97" s="482">
        <v>0</v>
      </c>
      <c r="X97" s="484">
        <v>0</v>
      </c>
      <c r="Z97" s="51"/>
      <c r="AA97" s="51"/>
      <c r="AB97" s="51"/>
    </row>
    <row r="98" spans="1:28" ht="13.5" thickBot="1" x14ac:dyDescent="0.25">
      <c r="A98" s="29"/>
      <c r="B98" s="123"/>
      <c r="C98" s="123"/>
      <c r="D98" s="123"/>
      <c r="E98" s="123"/>
      <c r="F98" s="115"/>
      <c r="G98" s="115"/>
      <c r="H98" s="115"/>
      <c r="I98" s="115"/>
      <c r="J98" s="115"/>
      <c r="K98" s="120"/>
      <c r="L98" s="261" t="s">
        <v>33</v>
      </c>
      <c r="M98" s="270">
        <f>SUM(M92:M97)</f>
        <v>0</v>
      </c>
      <c r="N98" s="510">
        <v>0</v>
      </c>
      <c r="O98" s="511">
        <f>SUM(O91:O97)</f>
        <v>0</v>
      </c>
      <c r="P98" s="512">
        <f>SUM(P91:P97)</f>
        <v>0</v>
      </c>
      <c r="Q98" s="513">
        <f>SUM(Q91:Q97)</f>
        <v>0</v>
      </c>
      <c r="R98" s="412">
        <v>0</v>
      </c>
      <c r="S98" s="281"/>
      <c r="T98" s="290"/>
      <c r="U98" s="290"/>
      <c r="V98" s="286">
        <f>SUM(V91:V97)</f>
        <v>0</v>
      </c>
      <c r="W98" s="290">
        <f>SUM(W91:W97)</f>
        <v>69049</v>
      </c>
      <c r="X98" s="290">
        <f>SUM(X91:X97)</f>
        <v>0</v>
      </c>
      <c r="Z98" s="51"/>
      <c r="AA98" s="51"/>
      <c r="AB98" s="51"/>
    </row>
    <row r="99" spans="1:28" s="32" customFormat="1" ht="57" customHeight="1" x14ac:dyDescent="0.2">
      <c r="A99" s="798" t="s">
        <v>101</v>
      </c>
      <c r="B99" s="786" t="s">
        <v>198</v>
      </c>
      <c r="C99" s="786" t="s">
        <v>199</v>
      </c>
      <c r="D99" s="786" t="s">
        <v>97</v>
      </c>
      <c r="E99" s="786" t="s">
        <v>99</v>
      </c>
      <c r="F99" s="754" t="s">
        <v>16</v>
      </c>
      <c r="G99" s="754" t="s">
        <v>16</v>
      </c>
      <c r="H99" s="754"/>
      <c r="I99" s="754" t="s">
        <v>16</v>
      </c>
      <c r="J99" s="754"/>
      <c r="K99" s="823"/>
      <c r="L99" s="500" t="s">
        <v>34</v>
      </c>
      <c r="M99" s="501">
        <v>0</v>
      </c>
      <c r="N99" s="274">
        <v>0</v>
      </c>
      <c r="O99" s="267"/>
      <c r="P99" s="31" t="e">
        <f>SUM(#REF!)</f>
        <v>#REF!</v>
      </c>
      <c r="Q99" s="186" t="e">
        <f>P99</f>
        <v>#REF!</v>
      </c>
      <c r="R99" s="592">
        <v>0</v>
      </c>
      <c r="S99" s="501">
        <v>0</v>
      </c>
      <c r="T99" s="285">
        <v>0</v>
      </c>
      <c r="U99" s="285">
        <v>0</v>
      </c>
      <c r="V99" s="312">
        <v>2989</v>
      </c>
      <c r="W99" s="356">
        <v>0</v>
      </c>
      <c r="X99" s="291">
        <v>0</v>
      </c>
      <c r="Z99" s="40"/>
      <c r="AA99" s="40"/>
      <c r="AB99" s="40"/>
    </row>
    <row r="100" spans="1:28" s="32" customFormat="1" ht="76.5" customHeight="1" x14ac:dyDescent="0.2">
      <c r="A100" s="798"/>
      <c r="B100" s="787"/>
      <c r="C100" s="787"/>
      <c r="D100" s="787"/>
      <c r="E100" s="787"/>
      <c r="F100" s="762"/>
      <c r="G100" s="762"/>
      <c r="H100" s="762"/>
      <c r="I100" s="762"/>
      <c r="J100" s="762"/>
      <c r="K100" s="847"/>
      <c r="L100" s="146" t="s">
        <v>20</v>
      </c>
      <c r="M100" s="501">
        <v>0</v>
      </c>
      <c r="N100" s="274">
        <v>0</v>
      </c>
      <c r="O100" s="268"/>
      <c r="P100" s="33" t="e">
        <f>SUM(#REF!)</f>
        <v>#REF!</v>
      </c>
      <c r="Q100" s="69"/>
      <c r="R100" s="282">
        <v>0</v>
      </c>
      <c r="S100" s="501">
        <v>0</v>
      </c>
      <c r="T100" s="285">
        <v>0</v>
      </c>
      <c r="U100" s="285">
        <v>0</v>
      </c>
      <c r="V100" s="312">
        <v>0</v>
      </c>
      <c r="W100" s="935">
        <v>10952</v>
      </c>
      <c r="X100" s="288">
        <v>0</v>
      </c>
      <c r="Z100" s="40"/>
      <c r="AA100" s="40"/>
      <c r="AB100" s="40"/>
    </row>
    <row r="101" spans="1:28" s="32" customFormat="1" ht="55.5" customHeight="1" x14ac:dyDescent="0.2">
      <c r="A101" s="798"/>
      <c r="B101" s="787"/>
      <c r="C101" s="787"/>
      <c r="D101" s="788"/>
      <c r="E101" s="788"/>
      <c r="F101" s="755"/>
      <c r="G101" s="755"/>
      <c r="H101" s="755"/>
      <c r="I101" s="755"/>
      <c r="J101" s="755"/>
      <c r="K101" s="824"/>
      <c r="L101" s="146" t="s">
        <v>21</v>
      </c>
      <c r="M101" s="501">
        <v>0</v>
      </c>
      <c r="N101" s="274">
        <v>0</v>
      </c>
      <c r="O101" s="268"/>
      <c r="P101" s="33" t="e">
        <f>SUM(#REF!)</f>
        <v>#REF!</v>
      </c>
      <c r="Q101" s="69"/>
      <c r="R101" s="282">
        <v>0</v>
      </c>
      <c r="S101" s="501">
        <v>0</v>
      </c>
      <c r="T101" s="285">
        <v>0</v>
      </c>
      <c r="U101" s="285">
        <v>0</v>
      </c>
      <c r="V101" s="312">
        <v>71</v>
      </c>
      <c r="W101" s="288">
        <v>0</v>
      </c>
      <c r="X101" s="288">
        <v>0</v>
      </c>
      <c r="Z101" s="40"/>
      <c r="AA101" s="40"/>
      <c r="AB101" s="40"/>
    </row>
    <row r="102" spans="1:28" s="32" customFormat="1" ht="58.5" customHeight="1" x14ac:dyDescent="0.2">
      <c r="A102" s="798"/>
      <c r="B102" s="787"/>
      <c r="C102" s="787"/>
      <c r="D102" s="786" t="s">
        <v>102</v>
      </c>
      <c r="E102" s="786" t="s">
        <v>103</v>
      </c>
      <c r="F102" s="754"/>
      <c r="G102" s="754"/>
      <c r="H102" s="754" t="s">
        <v>16</v>
      </c>
      <c r="I102" s="754" t="s">
        <v>16</v>
      </c>
      <c r="J102" s="754" t="s">
        <v>16</v>
      </c>
      <c r="K102" s="823" t="s">
        <v>16</v>
      </c>
      <c r="L102" s="144" t="s">
        <v>36</v>
      </c>
      <c r="M102" s="501">
        <v>0</v>
      </c>
      <c r="N102" s="501">
        <v>0</v>
      </c>
      <c r="O102" s="268"/>
      <c r="P102" s="33"/>
      <c r="Q102" s="69"/>
      <c r="R102" s="282">
        <v>0</v>
      </c>
      <c r="S102" s="501">
        <v>0</v>
      </c>
      <c r="T102" s="285">
        <v>0</v>
      </c>
      <c r="U102" s="285">
        <v>0</v>
      </c>
      <c r="V102" s="312">
        <v>0</v>
      </c>
      <c r="W102" s="288">
        <v>0</v>
      </c>
      <c r="X102" s="288">
        <v>0</v>
      </c>
      <c r="Z102" s="40"/>
      <c r="AA102" s="40"/>
      <c r="AB102" s="40"/>
    </row>
    <row r="103" spans="1:28" s="32" customFormat="1" ht="36" customHeight="1" x14ac:dyDescent="0.2">
      <c r="A103" s="798"/>
      <c r="B103" s="787"/>
      <c r="C103" s="787"/>
      <c r="D103" s="787"/>
      <c r="E103" s="787"/>
      <c r="F103" s="762"/>
      <c r="G103" s="762"/>
      <c r="H103" s="762"/>
      <c r="I103" s="762"/>
      <c r="J103" s="762"/>
      <c r="K103" s="847"/>
      <c r="L103" s="144" t="s">
        <v>35</v>
      </c>
      <c r="M103" s="501">
        <v>0</v>
      </c>
      <c r="N103" s="501">
        <v>0</v>
      </c>
      <c r="O103" s="268"/>
      <c r="P103" s="33" t="e">
        <f>SUM(#REF!)</f>
        <v>#REF!</v>
      </c>
      <c r="Q103" s="69"/>
      <c r="R103" s="282">
        <v>0</v>
      </c>
      <c r="S103" s="501">
        <v>0</v>
      </c>
      <c r="T103" s="285">
        <v>0</v>
      </c>
      <c r="U103" s="285">
        <v>0</v>
      </c>
      <c r="V103" s="312">
        <v>0</v>
      </c>
      <c r="W103" s="288">
        <v>0</v>
      </c>
      <c r="X103" s="288">
        <v>0</v>
      </c>
      <c r="Z103" s="40"/>
      <c r="AA103" s="40"/>
      <c r="AB103" s="40"/>
    </row>
    <row r="104" spans="1:28" s="32" customFormat="1" ht="54.75" customHeight="1" x14ac:dyDescent="0.2">
      <c r="A104" s="798"/>
      <c r="B104" s="787"/>
      <c r="C104" s="787"/>
      <c r="D104" s="787"/>
      <c r="E104" s="787"/>
      <c r="F104" s="762"/>
      <c r="G104" s="762"/>
      <c r="H104" s="762"/>
      <c r="I104" s="762"/>
      <c r="J104" s="762"/>
      <c r="K104" s="847"/>
      <c r="L104" s="146" t="s">
        <v>37</v>
      </c>
      <c r="M104" s="501">
        <v>0</v>
      </c>
      <c r="N104" s="274">
        <v>0</v>
      </c>
      <c r="O104" s="268"/>
      <c r="P104" s="33" t="e">
        <f>SUM(#REF!)</f>
        <v>#REF!</v>
      </c>
      <c r="Q104" s="69" t="e">
        <f>P104</f>
        <v>#REF!</v>
      </c>
      <c r="R104" s="282">
        <v>0</v>
      </c>
      <c r="S104" s="501">
        <v>0</v>
      </c>
      <c r="T104" s="285">
        <v>0</v>
      </c>
      <c r="U104" s="285">
        <v>0</v>
      </c>
      <c r="V104" s="312">
        <v>0</v>
      </c>
      <c r="W104" s="288">
        <v>0</v>
      </c>
      <c r="X104" s="288">
        <v>0</v>
      </c>
      <c r="Z104" s="40"/>
      <c r="AA104" s="40"/>
      <c r="AB104" s="40"/>
    </row>
    <row r="105" spans="1:28" s="32" customFormat="1" ht="27" customHeight="1" thickBot="1" x14ac:dyDescent="0.25">
      <c r="A105" s="798"/>
      <c r="B105" s="788"/>
      <c r="C105" s="788"/>
      <c r="D105" s="788"/>
      <c r="E105" s="788"/>
      <c r="F105" s="755"/>
      <c r="G105" s="755"/>
      <c r="H105" s="755"/>
      <c r="I105" s="755"/>
      <c r="J105" s="755"/>
      <c r="K105" s="824"/>
      <c r="L105" s="591" t="s">
        <v>38</v>
      </c>
      <c r="M105" s="501">
        <v>0</v>
      </c>
      <c r="N105" s="274">
        <v>0</v>
      </c>
      <c r="O105" s="268"/>
      <c r="P105" s="33"/>
      <c r="Q105" s="69"/>
      <c r="R105" s="593">
        <v>0</v>
      </c>
      <c r="S105" s="501">
        <v>0</v>
      </c>
      <c r="T105" s="285">
        <v>0</v>
      </c>
      <c r="U105" s="285">
        <v>0</v>
      </c>
      <c r="V105" s="312">
        <v>0</v>
      </c>
      <c r="W105" s="288">
        <v>0</v>
      </c>
      <c r="X105" s="288">
        <v>0</v>
      </c>
      <c r="Z105" s="40"/>
      <c r="AA105" s="40"/>
      <c r="AB105" s="40"/>
    </row>
    <row r="106" spans="1:28" s="32" customFormat="1" ht="13.5" thickBot="1" x14ac:dyDescent="0.25">
      <c r="A106" s="798"/>
      <c r="B106" s="125"/>
      <c r="C106" s="126"/>
      <c r="D106" s="125"/>
      <c r="E106" s="126"/>
      <c r="F106" s="126"/>
      <c r="G106" s="126"/>
      <c r="H106" s="126"/>
      <c r="I106" s="126"/>
      <c r="J106" s="126"/>
      <c r="K106" s="126"/>
      <c r="L106" s="261" t="s">
        <v>33</v>
      </c>
      <c r="M106" s="548">
        <v>0</v>
      </c>
      <c r="N106" s="548">
        <v>0</v>
      </c>
      <c r="O106" s="551"/>
      <c r="P106" s="552" t="e">
        <f>SUM(P99:P104)</f>
        <v>#REF!</v>
      </c>
      <c r="Q106" s="553" t="e">
        <f>SUM(Q99:Q104)</f>
        <v>#REF!</v>
      </c>
      <c r="R106" s="549">
        <v>0</v>
      </c>
      <c r="S106" s="548">
        <v>0</v>
      </c>
      <c r="T106" s="539">
        <v>0</v>
      </c>
      <c r="U106" s="550">
        <v>0</v>
      </c>
      <c r="V106" s="289">
        <f>SUM(V99:V105)</f>
        <v>3060</v>
      </c>
      <c r="W106" s="289">
        <f>SUM(W99:W105)</f>
        <v>10952</v>
      </c>
      <c r="X106" s="289">
        <v>0</v>
      </c>
      <c r="Z106" s="40"/>
      <c r="AA106" s="40"/>
      <c r="AB106" s="40"/>
    </row>
    <row r="107" spans="1:28" x14ac:dyDescent="0.2">
      <c r="A107" s="871" t="s">
        <v>26</v>
      </c>
      <c r="B107" s="872"/>
      <c r="C107" s="872"/>
      <c r="D107" s="872"/>
      <c r="E107" s="872"/>
      <c r="F107" s="872"/>
      <c r="G107" s="872"/>
      <c r="H107" s="872"/>
      <c r="I107" s="872"/>
      <c r="J107" s="872"/>
      <c r="K107" s="872"/>
      <c r="L107" s="83"/>
      <c r="M107" s="400"/>
      <c r="N107" s="49"/>
      <c r="O107" s="34" t="e">
        <f>O81+#REF!+O98+#REF!</f>
        <v>#REF!</v>
      </c>
      <c r="P107" s="34" t="e">
        <f>P81+#REF!+P98+#REF!</f>
        <v>#REF!</v>
      </c>
      <c r="Q107" s="34" t="e">
        <f>Q81+#REF!+Q98+#REF!</f>
        <v>#REF!</v>
      </c>
      <c r="R107" s="73"/>
      <c r="S107" s="447"/>
      <c r="T107" s="284"/>
      <c r="U107" s="448"/>
      <c r="V107" s="426"/>
      <c r="W107" s="129"/>
      <c r="X107" s="129"/>
      <c r="Z107" s="51"/>
      <c r="AA107" s="51"/>
      <c r="AB107" s="51"/>
    </row>
    <row r="108" spans="1:28" s="32" customFormat="1" ht="12" customHeight="1" thickBot="1" x14ac:dyDescent="0.25">
      <c r="A108" s="873" t="s">
        <v>104</v>
      </c>
      <c r="B108" s="873"/>
      <c r="C108" s="873"/>
      <c r="D108" s="873"/>
      <c r="E108" s="873"/>
      <c r="F108" s="873"/>
      <c r="G108" s="873"/>
      <c r="H108" s="873"/>
      <c r="I108" s="873"/>
      <c r="J108" s="873"/>
      <c r="K108" s="873"/>
      <c r="L108" s="873"/>
      <c r="M108" s="874"/>
      <c r="N108" s="874"/>
      <c r="O108" s="874"/>
      <c r="P108" s="874"/>
      <c r="Q108" s="874"/>
      <c r="R108" s="131"/>
      <c r="S108" s="449"/>
      <c r="T108" s="132"/>
      <c r="U108" s="450"/>
      <c r="V108" s="427"/>
      <c r="W108" s="133"/>
      <c r="X108" s="133"/>
      <c r="Z108" s="40"/>
      <c r="AA108" s="40"/>
      <c r="AB108" s="40"/>
    </row>
    <row r="109" spans="1:28" s="32" customFormat="1" ht="34.5" customHeight="1" thickBot="1" x14ac:dyDescent="0.25">
      <c r="A109" s="732" t="s">
        <v>0</v>
      </c>
      <c r="B109" s="733" t="s">
        <v>4</v>
      </c>
      <c r="C109" s="377"/>
      <c r="D109" s="732" t="s">
        <v>1</v>
      </c>
      <c r="E109" s="733" t="s">
        <v>2</v>
      </c>
      <c r="F109" s="35"/>
      <c r="G109" s="35"/>
      <c r="H109" s="35"/>
      <c r="I109" s="35"/>
      <c r="J109" s="35"/>
      <c r="K109" s="35"/>
      <c r="L109" s="130"/>
      <c r="M109" s="717" t="s">
        <v>7</v>
      </c>
      <c r="N109" s="718"/>
      <c r="O109" s="718"/>
      <c r="P109" s="718"/>
      <c r="Q109" s="718"/>
      <c r="R109" s="719"/>
      <c r="S109" s="720" t="s">
        <v>58</v>
      </c>
      <c r="T109" s="721"/>
      <c r="U109" s="722"/>
      <c r="V109" s="723" t="s">
        <v>59</v>
      </c>
      <c r="W109" s="724"/>
      <c r="X109" s="725"/>
      <c r="Z109" s="40"/>
      <c r="AA109" s="40"/>
      <c r="AB109" s="40"/>
    </row>
    <row r="110" spans="1:28" s="32" customFormat="1" ht="39" thickBot="1" x14ac:dyDescent="0.25">
      <c r="A110" s="732"/>
      <c r="B110" s="734"/>
      <c r="C110" s="378" t="s">
        <v>91</v>
      </c>
      <c r="D110" s="732"/>
      <c r="E110" s="734"/>
      <c r="F110" s="4" t="s">
        <v>8</v>
      </c>
      <c r="G110" s="4" t="s">
        <v>9</v>
      </c>
      <c r="H110" s="4" t="s">
        <v>10</v>
      </c>
      <c r="I110" s="4" t="s">
        <v>11</v>
      </c>
      <c r="J110" s="4" t="s">
        <v>8</v>
      </c>
      <c r="K110" s="4" t="s">
        <v>9</v>
      </c>
      <c r="L110" s="169" t="s">
        <v>12</v>
      </c>
      <c r="M110" s="436" t="s">
        <v>182</v>
      </c>
      <c r="N110" s="134">
        <v>2017</v>
      </c>
      <c r="O110" s="135"/>
      <c r="P110" s="135" t="s">
        <v>15</v>
      </c>
      <c r="Q110" s="135" t="s">
        <v>27</v>
      </c>
      <c r="R110" s="136">
        <v>2018</v>
      </c>
      <c r="S110" s="436" t="s">
        <v>182</v>
      </c>
      <c r="T110" s="134">
        <v>2017</v>
      </c>
      <c r="U110" s="437">
        <v>2018</v>
      </c>
      <c r="V110" s="436" t="s">
        <v>182</v>
      </c>
      <c r="W110" s="357">
        <v>2017</v>
      </c>
      <c r="X110" s="370">
        <v>2018</v>
      </c>
      <c r="Z110" s="40"/>
      <c r="AA110" s="40"/>
      <c r="AB110" s="40"/>
    </row>
    <row r="111" spans="1:28" s="32" customFormat="1" ht="25.5" customHeight="1" thickBot="1" x14ac:dyDescent="0.25">
      <c r="A111" s="795" t="s">
        <v>175</v>
      </c>
      <c r="B111" s="884" t="s">
        <v>200</v>
      </c>
      <c r="C111" s="786" t="s">
        <v>201</v>
      </c>
      <c r="D111" s="835" t="s">
        <v>105</v>
      </c>
      <c r="E111" s="835" t="s">
        <v>70</v>
      </c>
      <c r="F111" s="754" t="s">
        <v>16</v>
      </c>
      <c r="G111" s="754" t="s">
        <v>16</v>
      </c>
      <c r="H111" s="881" t="s">
        <v>16</v>
      </c>
      <c r="I111" s="881" t="s">
        <v>16</v>
      </c>
      <c r="J111" s="881" t="s">
        <v>16</v>
      </c>
      <c r="K111" s="902" t="s">
        <v>16</v>
      </c>
      <c r="L111" s="142" t="s">
        <v>34</v>
      </c>
      <c r="M111" s="643">
        <v>0</v>
      </c>
      <c r="N111" s="638">
        <v>0</v>
      </c>
      <c r="O111" s="632">
        <v>15000</v>
      </c>
      <c r="P111" s="632" t="e">
        <f>SUM(#REF!)</f>
        <v>#REF!</v>
      </c>
      <c r="Q111" s="633" t="e">
        <f t="shared" ref="Q111:Q115" si="1">P111</f>
        <v>#REF!</v>
      </c>
      <c r="R111" s="413">
        <v>0</v>
      </c>
      <c r="S111" s="638">
        <v>0</v>
      </c>
      <c r="T111" s="639">
        <v>0</v>
      </c>
      <c r="U111" s="158">
        <v>0</v>
      </c>
      <c r="V111" s="640">
        <v>3021</v>
      </c>
      <c r="W111" s="292">
        <v>10000</v>
      </c>
      <c r="X111" s="292">
        <v>59500</v>
      </c>
      <c r="Z111" s="40"/>
      <c r="AA111" s="40"/>
      <c r="AB111" s="40"/>
    </row>
    <row r="112" spans="1:28" s="32" customFormat="1" ht="42" customHeight="1" thickBot="1" x14ac:dyDescent="0.25">
      <c r="A112" s="796"/>
      <c r="B112" s="885"/>
      <c r="C112" s="787"/>
      <c r="D112" s="836"/>
      <c r="E112" s="836"/>
      <c r="F112" s="755"/>
      <c r="G112" s="755"/>
      <c r="H112" s="882"/>
      <c r="I112" s="882"/>
      <c r="J112" s="882"/>
      <c r="K112" s="903"/>
      <c r="L112" s="143" t="s">
        <v>20</v>
      </c>
      <c r="M112" s="643">
        <v>0</v>
      </c>
      <c r="N112" s="638">
        <v>0</v>
      </c>
      <c r="O112" s="634"/>
      <c r="P112" s="634"/>
      <c r="Q112" s="635"/>
      <c r="R112" s="413">
        <v>0</v>
      </c>
      <c r="S112" s="638">
        <v>0</v>
      </c>
      <c r="T112" s="639">
        <v>0</v>
      </c>
      <c r="U112" s="158">
        <v>0</v>
      </c>
      <c r="V112" s="641">
        <v>7019</v>
      </c>
      <c r="W112" s="293">
        <v>6700</v>
      </c>
      <c r="X112" s="293">
        <v>10000</v>
      </c>
      <c r="Z112" s="40"/>
      <c r="AA112" s="40"/>
      <c r="AB112" s="40"/>
    </row>
    <row r="113" spans="1:28" s="32" customFormat="1" ht="51" customHeight="1" thickBot="1" x14ac:dyDescent="0.25">
      <c r="A113" s="796"/>
      <c r="B113" s="885"/>
      <c r="C113" s="787"/>
      <c r="D113" s="835" t="s">
        <v>72</v>
      </c>
      <c r="E113" s="30" t="s">
        <v>71</v>
      </c>
      <c r="F113" s="389" t="s">
        <v>16</v>
      </c>
      <c r="G113" s="389" t="s">
        <v>16</v>
      </c>
      <c r="H113" s="390"/>
      <c r="I113" s="389" t="s">
        <v>16</v>
      </c>
      <c r="J113" s="389" t="s">
        <v>16</v>
      </c>
      <c r="K113" s="642" t="s">
        <v>16</v>
      </c>
      <c r="L113" s="143" t="s">
        <v>21</v>
      </c>
      <c r="M113" s="643">
        <v>0</v>
      </c>
      <c r="N113" s="638">
        <v>0</v>
      </c>
      <c r="O113" s="634"/>
      <c r="P113" s="634" t="e">
        <f>SUM(#REF!)</f>
        <v>#REF!</v>
      </c>
      <c r="Q113" s="635" t="e">
        <f t="shared" si="1"/>
        <v>#REF!</v>
      </c>
      <c r="R113" s="413">
        <v>0</v>
      </c>
      <c r="S113" s="638">
        <v>0</v>
      </c>
      <c r="T113" s="639">
        <v>0</v>
      </c>
      <c r="U113" s="158">
        <v>0</v>
      </c>
      <c r="V113" s="641">
        <v>772</v>
      </c>
      <c r="W113" s="293">
        <v>5000</v>
      </c>
      <c r="X113" s="293">
        <v>25000</v>
      </c>
      <c r="Z113" s="40"/>
      <c r="AA113" s="40"/>
      <c r="AB113" s="40"/>
    </row>
    <row r="114" spans="1:28" s="32" customFormat="1" ht="51" customHeight="1" thickBot="1" x14ac:dyDescent="0.25">
      <c r="A114" s="796"/>
      <c r="B114" s="885"/>
      <c r="C114" s="787"/>
      <c r="D114" s="890"/>
      <c r="E114" s="782" t="s">
        <v>73</v>
      </c>
      <c r="F114" s="756"/>
      <c r="G114" s="756"/>
      <c r="H114" s="789" t="s">
        <v>16</v>
      </c>
      <c r="I114" s="756" t="s">
        <v>16</v>
      </c>
      <c r="J114" s="756"/>
      <c r="K114" s="759"/>
      <c r="L114" s="144" t="s">
        <v>36</v>
      </c>
      <c r="M114" s="643">
        <v>0</v>
      </c>
      <c r="N114" s="638">
        <v>0</v>
      </c>
      <c r="O114" s="634"/>
      <c r="P114" s="634"/>
      <c r="Q114" s="635"/>
      <c r="R114" s="413">
        <v>0</v>
      </c>
      <c r="S114" s="638">
        <v>0</v>
      </c>
      <c r="T114" s="639">
        <v>0</v>
      </c>
      <c r="U114" s="158">
        <v>0</v>
      </c>
      <c r="V114" s="641">
        <v>0</v>
      </c>
      <c r="W114" s="288">
        <v>0</v>
      </c>
      <c r="X114" s="288">
        <v>0</v>
      </c>
      <c r="Z114" s="40"/>
      <c r="AA114" s="40"/>
      <c r="AB114" s="40"/>
    </row>
    <row r="115" spans="1:28" s="32" customFormat="1" ht="30.75" customHeight="1" thickBot="1" x14ac:dyDescent="0.25">
      <c r="A115" s="796"/>
      <c r="B115" s="885"/>
      <c r="C115" s="787"/>
      <c r="D115" s="890"/>
      <c r="E115" s="783"/>
      <c r="F115" s="757"/>
      <c r="G115" s="757"/>
      <c r="H115" s="790"/>
      <c r="I115" s="757"/>
      <c r="J115" s="757"/>
      <c r="K115" s="760"/>
      <c r="L115" s="145" t="s">
        <v>35</v>
      </c>
      <c r="M115" s="643">
        <v>0</v>
      </c>
      <c r="N115" s="638">
        <v>0</v>
      </c>
      <c r="O115" s="634"/>
      <c r="P115" s="634" t="e">
        <f>SUM(#REF!)</f>
        <v>#REF!</v>
      </c>
      <c r="Q115" s="635" t="e">
        <f t="shared" si="1"/>
        <v>#REF!</v>
      </c>
      <c r="R115" s="413">
        <v>0</v>
      </c>
      <c r="S115" s="638">
        <v>0</v>
      </c>
      <c r="T115" s="639">
        <v>0</v>
      </c>
      <c r="U115" s="158">
        <v>0</v>
      </c>
      <c r="V115" s="641">
        <v>0</v>
      </c>
      <c r="W115" s="293">
        <v>0</v>
      </c>
      <c r="X115" s="935">
        <v>17785</v>
      </c>
      <c r="Z115" s="40"/>
      <c r="AA115" s="40"/>
      <c r="AB115" s="40"/>
    </row>
    <row r="116" spans="1:28" s="32" customFormat="1" ht="26.25" thickBot="1" x14ac:dyDescent="0.25">
      <c r="A116" s="796"/>
      <c r="B116" s="885"/>
      <c r="C116" s="787"/>
      <c r="D116" s="890"/>
      <c r="E116" s="783"/>
      <c r="F116" s="757"/>
      <c r="G116" s="757"/>
      <c r="H116" s="790"/>
      <c r="I116" s="757"/>
      <c r="J116" s="757"/>
      <c r="K116" s="760"/>
      <c r="L116" s="146" t="s">
        <v>37</v>
      </c>
      <c r="M116" s="643">
        <v>0</v>
      </c>
      <c r="N116" s="638">
        <v>0</v>
      </c>
      <c r="O116" s="634"/>
      <c r="P116" s="634"/>
      <c r="Q116" s="635"/>
      <c r="R116" s="413">
        <v>0</v>
      </c>
      <c r="S116" s="638">
        <v>0</v>
      </c>
      <c r="T116" s="639">
        <v>0</v>
      </c>
      <c r="U116" s="158">
        <v>0</v>
      </c>
      <c r="V116" s="641">
        <v>0</v>
      </c>
      <c r="W116" s="288">
        <v>0</v>
      </c>
      <c r="X116" s="288"/>
      <c r="Z116" s="40"/>
      <c r="AA116" s="40"/>
      <c r="AB116" s="40"/>
    </row>
    <row r="117" spans="1:28" s="32" customFormat="1" ht="26.25" thickBot="1" x14ac:dyDescent="0.25">
      <c r="A117" s="796"/>
      <c r="B117" s="886"/>
      <c r="C117" s="788"/>
      <c r="D117" s="836"/>
      <c r="E117" s="784"/>
      <c r="F117" s="758"/>
      <c r="G117" s="758"/>
      <c r="H117" s="791"/>
      <c r="I117" s="758"/>
      <c r="J117" s="758"/>
      <c r="K117" s="761"/>
      <c r="L117" s="644" t="s">
        <v>38</v>
      </c>
      <c r="M117" s="643">
        <v>0</v>
      </c>
      <c r="N117" s="638">
        <v>0</v>
      </c>
      <c r="O117" s="636"/>
      <c r="P117" s="636"/>
      <c r="Q117" s="637"/>
      <c r="R117" s="413">
        <v>0</v>
      </c>
      <c r="S117" s="638">
        <v>0</v>
      </c>
      <c r="T117" s="639">
        <v>0</v>
      </c>
      <c r="U117" s="158">
        <v>0</v>
      </c>
      <c r="V117" s="641">
        <v>0</v>
      </c>
      <c r="W117" s="294">
        <v>0</v>
      </c>
      <c r="X117" s="298">
        <v>0</v>
      </c>
      <c r="Z117" s="40"/>
      <c r="AA117" s="40"/>
      <c r="AB117" s="40"/>
    </row>
    <row r="118" spans="1:28" s="32" customFormat="1" ht="13.5" thickBot="1" x14ac:dyDescent="0.25">
      <c r="A118" s="797"/>
      <c r="B118" s="125"/>
      <c r="C118" s="126"/>
      <c r="D118" s="125"/>
      <c r="E118" s="126"/>
      <c r="F118" s="126"/>
      <c r="G118" s="126"/>
      <c r="H118" s="126"/>
      <c r="I118" s="126"/>
      <c r="J118" s="126"/>
      <c r="K118" s="126"/>
      <c r="L118" s="124" t="s">
        <v>33</v>
      </c>
      <c r="M118" s="587">
        <v>0</v>
      </c>
      <c r="N118" s="543">
        <v>0</v>
      </c>
      <c r="O118" s="527"/>
      <c r="P118" s="527" t="e">
        <f>SUM(P111:P115)</f>
        <v>#REF!</v>
      </c>
      <c r="Q118" s="528" t="e">
        <f>SUM(Q111:Q115)</f>
        <v>#REF!</v>
      </c>
      <c r="R118" s="547">
        <v>0</v>
      </c>
      <c r="S118" s="543">
        <v>0</v>
      </c>
      <c r="T118" s="544">
        <v>0</v>
      </c>
      <c r="U118" s="545">
        <v>0</v>
      </c>
      <c r="V118" s="546">
        <f>SUM(V111:V117)</f>
        <v>10812</v>
      </c>
      <c r="W118" s="546">
        <f>SUM(W111:W117)</f>
        <v>21700</v>
      </c>
      <c r="X118" s="546">
        <f>SUM(X111:X117)</f>
        <v>112285</v>
      </c>
      <c r="Z118" s="40"/>
      <c r="AA118" s="40"/>
      <c r="AB118" s="40"/>
    </row>
    <row r="119" spans="1:28" s="32" customFormat="1" ht="32.25" customHeight="1" x14ac:dyDescent="0.2">
      <c r="A119" s="798" t="s">
        <v>174</v>
      </c>
      <c r="B119" s="786"/>
      <c r="C119" s="792" t="s">
        <v>202</v>
      </c>
      <c r="D119" s="792" t="s">
        <v>121</v>
      </c>
      <c r="E119" s="36" t="s">
        <v>70</v>
      </c>
      <c r="F119" s="37" t="s">
        <v>16</v>
      </c>
      <c r="G119" s="37" t="s">
        <v>16</v>
      </c>
      <c r="H119" s="37"/>
      <c r="I119" s="37" t="s">
        <v>16</v>
      </c>
      <c r="J119" s="37" t="s">
        <v>16</v>
      </c>
      <c r="K119" s="44"/>
      <c r="L119" s="142" t="s">
        <v>34</v>
      </c>
      <c r="M119" s="206">
        <v>0</v>
      </c>
      <c r="N119" s="424">
        <v>0</v>
      </c>
      <c r="O119" s="299" t="s">
        <v>28</v>
      </c>
      <c r="P119" s="74" t="e">
        <f>SUM(#REF!)</f>
        <v>#REF!</v>
      </c>
      <c r="Q119" s="75" t="e">
        <f t="shared" ref="Q119" si="2">P119</f>
        <v>#REF!</v>
      </c>
      <c r="R119" s="302">
        <v>0</v>
      </c>
      <c r="S119" s="424">
        <v>0</v>
      </c>
      <c r="T119" s="285">
        <v>0</v>
      </c>
      <c r="U119" s="312">
        <v>0</v>
      </c>
      <c r="V119" s="283">
        <v>1531</v>
      </c>
      <c r="W119" s="356">
        <v>2500</v>
      </c>
      <c r="X119" s="356">
        <v>101577</v>
      </c>
      <c r="Z119" s="40"/>
      <c r="AA119" s="40"/>
      <c r="AB119" s="40"/>
    </row>
    <row r="120" spans="1:28" s="32" customFormat="1" ht="42" customHeight="1" x14ac:dyDescent="0.2">
      <c r="A120" s="798"/>
      <c r="B120" s="787"/>
      <c r="C120" s="793"/>
      <c r="D120" s="793"/>
      <c r="E120" s="786" t="s">
        <v>123</v>
      </c>
      <c r="F120" s="754" t="s">
        <v>16</v>
      </c>
      <c r="G120" s="754" t="s">
        <v>16</v>
      </c>
      <c r="H120" s="754"/>
      <c r="I120" s="754" t="s">
        <v>16</v>
      </c>
      <c r="J120" s="754" t="s">
        <v>16</v>
      </c>
      <c r="K120" s="763" t="s">
        <v>16</v>
      </c>
      <c r="L120" s="143" t="s">
        <v>20</v>
      </c>
      <c r="M120" s="214">
        <v>0</v>
      </c>
      <c r="N120" s="471">
        <v>0</v>
      </c>
      <c r="O120" s="299" t="s">
        <v>28</v>
      </c>
      <c r="P120" s="74" t="e">
        <f>SUM(#REF!)</f>
        <v>#REF!</v>
      </c>
      <c r="Q120" s="75" t="e">
        <f t="shared" ref="Q120:Q125" si="3">P120</f>
        <v>#REF!</v>
      </c>
      <c r="R120" s="303">
        <v>0</v>
      </c>
      <c r="S120" s="471">
        <v>0</v>
      </c>
      <c r="T120" s="285">
        <v>0</v>
      </c>
      <c r="U120" s="312">
        <v>0</v>
      </c>
      <c r="V120" s="283">
        <v>77221</v>
      </c>
      <c r="W120" s="288">
        <v>0</v>
      </c>
      <c r="X120" s="288">
        <v>10000</v>
      </c>
      <c r="Z120" s="40"/>
      <c r="AA120" s="40"/>
      <c r="AB120" s="40"/>
    </row>
    <row r="121" spans="1:28" s="32" customFormat="1" x14ac:dyDescent="0.2">
      <c r="A121" s="798"/>
      <c r="B121" s="787"/>
      <c r="C121" s="793"/>
      <c r="D121" s="793"/>
      <c r="E121" s="787"/>
      <c r="F121" s="762"/>
      <c r="G121" s="762"/>
      <c r="H121" s="762"/>
      <c r="I121" s="762"/>
      <c r="J121" s="762"/>
      <c r="K121" s="764"/>
      <c r="L121" s="143" t="s">
        <v>21</v>
      </c>
      <c r="M121" s="214">
        <v>0</v>
      </c>
      <c r="N121" s="471">
        <v>0</v>
      </c>
      <c r="O121" s="299" t="s">
        <v>28</v>
      </c>
      <c r="P121" s="74" t="e">
        <f>SUM(#REF!)</f>
        <v>#REF!</v>
      </c>
      <c r="Q121" s="75" t="e">
        <f t="shared" si="3"/>
        <v>#REF!</v>
      </c>
      <c r="R121" s="303">
        <v>0</v>
      </c>
      <c r="S121" s="471">
        <v>0</v>
      </c>
      <c r="T121" s="285">
        <v>0</v>
      </c>
      <c r="U121" s="312">
        <v>0</v>
      </c>
      <c r="V121" s="283">
        <v>10751</v>
      </c>
      <c r="W121" s="288">
        <v>5000</v>
      </c>
      <c r="X121" s="288">
        <v>25000</v>
      </c>
      <c r="Z121" s="40"/>
      <c r="AA121" s="40"/>
      <c r="AB121" s="40"/>
    </row>
    <row r="122" spans="1:28" s="32" customFormat="1" ht="25.5" x14ac:dyDescent="0.2">
      <c r="A122" s="798"/>
      <c r="B122" s="787"/>
      <c r="C122" s="793"/>
      <c r="D122" s="794"/>
      <c r="E122" s="788"/>
      <c r="F122" s="755"/>
      <c r="G122" s="755"/>
      <c r="H122" s="755"/>
      <c r="I122" s="755"/>
      <c r="J122" s="755"/>
      <c r="K122" s="765"/>
      <c r="L122" s="144" t="s">
        <v>36</v>
      </c>
      <c r="M122" s="214">
        <v>0</v>
      </c>
      <c r="N122" s="471">
        <v>0</v>
      </c>
      <c r="O122" s="299" t="s">
        <v>28</v>
      </c>
      <c r="P122" s="74" t="e">
        <f>SUM(#REF!)</f>
        <v>#REF!</v>
      </c>
      <c r="Q122" s="75" t="e">
        <f t="shared" si="3"/>
        <v>#REF!</v>
      </c>
      <c r="R122" s="303">
        <v>0</v>
      </c>
      <c r="S122" s="471">
        <v>0</v>
      </c>
      <c r="T122" s="285">
        <v>0</v>
      </c>
      <c r="U122" s="312">
        <v>0</v>
      </c>
      <c r="V122" s="283">
        <v>0</v>
      </c>
      <c r="W122" s="288">
        <v>0</v>
      </c>
      <c r="X122" s="288">
        <v>0</v>
      </c>
      <c r="Z122" s="40"/>
      <c r="AA122" s="40"/>
      <c r="AB122" s="40"/>
    </row>
    <row r="123" spans="1:28" s="32" customFormat="1" ht="38.25" customHeight="1" x14ac:dyDescent="0.2">
      <c r="A123" s="798"/>
      <c r="B123" s="787"/>
      <c r="C123" s="793"/>
      <c r="D123" s="792" t="s">
        <v>122</v>
      </c>
      <c r="E123" s="792" t="s">
        <v>124</v>
      </c>
      <c r="F123" s="786"/>
      <c r="G123" s="786"/>
      <c r="H123" s="754" t="s">
        <v>16</v>
      </c>
      <c r="I123" s="754" t="s">
        <v>16</v>
      </c>
      <c r="J123" s="754"/>
      <c r="K123" s="763"/>
      <c r="L123" s="145" t="s">
        <v>35</v>
      </c>
      <c r="M123" s="214">
        <v>0</v>
      </c>
      <c r="N123" s="471">
        <v>0</v>
      </c>
      <c r="O123" s="299" t="s">
        <v>28</v>
      </c>
      <c r="P123" s="74" t="e">
        <f>SUM(#REF!)</f>
        <v>#REF!</v>
      </c>
      <c r="Q123" s="75" t="e">
        <f t="shared" si="3"/>
        <v>#REF!</v>
      </c>
      <c r="R123" s="303">
        <v>0</v>
      </c>
      <c r="S123" s="471">
        <v>0</v>
      </c>
      <c r="T123" s="285">
        <v>0</v>
      </c>
      <c r="U123" s="312">
        <v>0</v>
      </c>
      <c r="V123" s="283">
        <v>0</v>
      </c>
      <c r="W123" s="288">
        <v>0</v>
      </c>
      <c r="X123" s="288">
        <v>1920</v>
      </c>
      <c r="Z123" s="40"/>
      <c r="AA123" s="40"/>
      <c r="AB123" s="40"/>
    </row>
    <row r="124" spans="1:28" s="32" customFormat="1" ht="25.5" x14ac:dyDescent="0.2">
      <c r="A124" s="798"/>
      <c r="B124" s="787"/>
      <c r="C124" s="793"/>
      <c r="D124" s="793"/>
      <c r="E124" s="793"/>
      <c r="F124" s="787"/>
      <c r="G124" s="787"/>
      <c r="H124" s="762"/>
      <c r="I124" s="762"/>
      <c r="J124" s="762"/>
      <c r="K124" s="764"/>
      <c r="L124" s="146" t="s">
        <v>37</v>
      </c>
      <c r="M124" s="214">
        <v>0</v>
      </c>
      <c r="N124" s="471">
        <v>0</v>
      </c>
      <c r="O124" s="299" t="s">
        <v>28</v>
      </c>
      <c r="P124" s="74" t="e">
        <f>SUM(#REF!)</f>
        <v>#REF!</v>
      </c>
      <c r="Q124" s="75" t="e">
        <f t="shared" si="3"/>
        <v>#REF!</v>
      </c>
      <c r="R124" s="303">
        <v>0</v>
      </c>
      <c r="S124" s="471">
        <v>0</v>
      </c>
      <c r="T124" s="285">
        <v>0</v>
      </c>
      <c r="U124" s="312">
        <v>0</v>
      </c>
      <c r="V124" s="283">
        <v>5647</v>
      </c>
      <c r="W124" s="288"/>
      <c r="X124" s="288"/>
      <c r="Z124" s="40"/>
      <c r="AA124" s="40"/>
      <c r="AB124" s="40"/>
    </row>
    <row r="125" spans="1:28" s="32" customFormat="1" ht="26.25" thickBot="1" x14ac:dyDescent="0.25">
      <c r="A125" s="798"/>
      <c r="B125" s="788"/>
      <c r="C125" s="794"/>
      <c r="D125" s="794"/>
      <c r="E125" s="794"/>
      <c r="F125" s="788"/>
      <c r="G125" s="788"/>
      <c r="H125" s="755"/>
      <c r="I125" s="755"/>
      <c r="J125" s="755"/>
      <c r="K125" s="765"/>
      <c r="L125" s="143" t="s">
        <v>38</v>
      </c>
      <c r="M125" s="589">
        <v>0</v>
      </c>
      <c r="N125" s="471">
        <v>0</v>
      </c>
      <c r="O125" s="299" t="s">
        <v>28</v>
      </c>
      <c r="P125" s="74" t="e">
        <f>SUM(#REF!)</f>
        <v>#REF!</v>
      </c>
      <c r="Q125" s="75" t="e">
        <f t="shared" si="3"/>
        <v>#REF!</v>
      </c>
      <c r="R125" s="590">
        <v>0</v>
      </c>
      <c r="S125" s="471">
        <v>0</v>
      </c>
      <c r="T125" s="285">
        <v>0</v>
      </c>
      <c r="U125" s="312">
        <v>0</v>
      </c>
      <c r="V125" s="283">
        <v>0</v>
      </c>
      <c r="W125" s="288">
        <v>0</v>
      </c>
      <c r="X125" s="294">
        <v>0</v>
      </c>
      <c r="Z125" s="40"/>
      <c r="AA125" s="40"/>
      <c r="AB125" s="40"/>
    </row>
    <row r="126" spans="1:28" s="32" customFormat="1" ht="13.5" thickBot="1" x14ac:dyDescent="0.25">
      <c r="A126" s="798"/>
      <c r="B126" s="125"/>
      <c r="C126" s="126"/>
      <c r="D126" s="125"/>
      <c r="E126" s="126"/>
      <c r="F126" s="126"/>
      <c r="G126" s="126"/>
      <c r="H126" s="126"/>
      <c r="I126" s="126"/>
      <c r="J126" s="126"/>
      <c r="K126" s="126"/>
      <c r="L126" s="124" t="s">
        <v>33</v>
      </c>
      <c r="M126" s="588">
        <v>0</v>
      </c>
      <c r="N126" s="539">
        <v>0</v>
      </c>
      <c r="O126" s="539">
        <v>0</v>
      </c>
      <c r="P126" s="539">
        <v>0</v>
      </c>
      <c r="Q126" s="539">
        <v>0</v>
      </c>
      <c r="R126" s="542">
        <v>0</v>
      </c>
      <c r="S126" s="539">
        <v>0</v>
      </c>
      <c r="T126" s="539">
        <v>0</v>
      </c>
      <c r="U126" s="540">
        <v>0</v>
      </c>
      <c r="V126" s="289">
        <f>SUM(V119:V125)</f>
        <v>95150</v>
      </c>
      <c r="W126" s="289">
        <f>SUM(W119:W125)</f>
        <v>7500</v>
      </c>
      <c r="X126" s="289">
        <f>SUM(X119:X125)</f>
        <v>138497</v>
      </c>
      <c r="Z126" s="40"/>
      <c r="AA126" s="40"/>
      <c r="AB126" s="40"/>
    </row>
    <row r="127" spans="1:28" s="39" customFormat="1" x14ac:dyDescent="0.2">
      <c r="A127" s="891" t="s">
        <v>29</v>
      </c>
      <c r="B127" s="892"/>
      <c r="C127" s="892"/>
      <c r="D127" s="892"/>
      <c r="E127" s="892"/>
      <c r="F127" s="892"/>
      <c r="G127" s="892"/>
      <c r="H127" s="892"/>
      <c r="I127" s="892"/>
      <c r="J127" s="892"/>
      <c r="K127" s="892"/>
      <c r="L127" s="141"/>
      <c r="M127" s="141"/>
      <c r="N127" s="300"/>
      <c r="O127" s="38"/>
      <c r="P127" s="38" t="e">
        <f>P118+P126</f>
        <v>#REF!</v>
      </c>
      <c r="Q127" s="38" t="e">
        <f>Q118+Q126</f>
        <v>#REF!</v>
      </c>
      <c r="R127" s="70"/>
      <c r="S127" s="451"/>
      <c r="T127" s="182"/>
      <c r="U127" s="452"/>
      <c r="V127" s="428"/>
      <c r="W127" s="183"/>
      <c r="X127" s="183"/>
    </row>
    <row r="128" spans="1:28" s="40" customFormat="1" ht="12.75" customHeight="1" thickBot="1" x14ac:dyDescent="0.25">
      <c r="A128" s="873" t="s">
        <v>106</v>
      </c>
      <c r="B128" s="873"/>
      <c r="C128" s="873"/>
      <c r="D128" s="873"/>
      <c r="E128" s="873"/>
      <c r="F128" s="873"/>
      <c r="G128" s="873"/>
      <c r="H128" s="873"/>
      <c r="I128" s="873"/>
      <c r="J128" s="873"/>
      <c r="K128" s="873"/>
      <c r="L128" s="873"/>
      <c r="M128" s="874"/>
      <c r="N128" s="874"/>
      <c r="O128" s="874"/>
      <c r="P128" s="874"/>
      <c r="Q128" s="874"/>
      <c r="R128" s="131"/>
      <c r="S128" s="449"/>
      <c r="T128" s="132"/>
      <c r="U128" s="450"/>
      <c r="V128" s="427"/>
      <c r="W128" s="133"/>
      <c r="X128" s="133"/>
    </row>
    <row r="129" spans="1:28" s="40" customFormat="1" ht="28.5" customHeight="1" thickBot="1" x14ac:dyDescent="0.25">
      <c r="A129" s="732" t="s">
        <v>0</v>
      </c>
      <c r="B129" s="733" t="s">
        <v>4</v>
      </c>
      <c r="C129" s="377"/>
      <c r="D129" s="732" t="s">
        <v>1</v>
      </c>
      <c r="E129" s="733" t="s">
        <v>2</v>
      </c>
      <c r="F129" s="35"/>
      <c r="G129" s="35"/>
      <c r="H129" s="35"/>
      <c r="I129" s="35"/>
      <c r="J129" s="35"/>
      <c r="K129" s="35"/>
      <c r="L129" s="139"/>
      <c r="M129" s="717" t="s">
        <v>7</v>
      </c>
      <c r="N129" s="718"/>
      <c r="O129" s="718"/>
      <c r="P129" s="718"/>
      <c r="Q129" s="718"/>
      <c r="R129" s="719"/>
      <c r="S129" s="766" t="s">
        <v>43</v>
      </c>
      <c r="T129" s="767"/>
      <c r="U129" s="768"/>
      <c r="V129" s="856" t="s">
        <v>42</v>
      </c>
      <c r="W129" s="857"/>
      <c r="X129" s="858"/>
    </row>
    <row r="130" spans="1:28" s="40" customFormat="1" ht="39" thickBot="1" x14ac:dyDescent="0.25">
      <c r="A130" s="732"/>
      <c r="B130" s="734"/>
      <c r="C130" s="378" t="s">
        <v>91</v>
      </c>
      <c r="D130" s="732"/>
      <c r="E130" s="734"/>
      <c r="F130" s="41" t="s">
        <v>8</v>
      </c>
      <c r="G130" s="41" t="s">
        <v>9</v>
      </c>
      <c r="H130" s="41" t="s">
        <v>10</v>
      </c>
      <c r="I130" s="41" t="s">
        <v>11</v>
      </c>
      <c r="J130" s="41" t="s">
        <v>8</v>
      </c>
      <c r="K130" s="138" t="s">
        <v>9</v>
      </c>
      <c r="L130" s="169" t="s">
        <v>12</v>
      </c>
      <c r="M130" s="436" t="s">
        <v>182</v>
      </c>
      <c r="N130" s="134">
        <v>2017</v>
      </c>
      <c r="O130" s="135"/>
      <c r="P130" s="135" t="s">
        <v>15</v>
      </c>
      <c r="Q130" s="135" t="s">
        <v>27</v>
      </c>
      <c r="R130" s="136">
        <v>2018</v>
      </c>
      <c r="S130" s="436" t="s">
        <v>182</v>
      </c>
      <c r="T130" s="134">
        <v>2017</v>
      </c>
      <c r="U130" s="437">
        <v>2018</v>
      </c>
      <c r="V130" s="436" t="s">
        <v>182</v>
      </c>
      <c r="W130" s="357">
        <v>2017</v>
      </c>
      <c r="X130" s="370">
        <v>2018</v>
      </c>
    </row>
    <row r="131" spans="1:28" s="32" customFormat="1" ht="94.5" customHeight="1" x14ac:dyDescent="0.2">
      <c r="A131" s="795" t="s">
        <v>107</v>
      </c>
      <c r="B131" s="792" t="s">
        <v>125</v>
      </c>
      <c r="C131" s="916" t="s">
        <v>203</v>
      </c>
      <c r="D131" s="786" t="s">
        <v>108</v>
      </c>
      <c r="E131" s="792" t="s">
        <v>109</v>
      </c>
      <c r="F131" s="754" t="s">
        <v>16</v>
      </c>
      <c r="G131" s="754" t="s">
        <v>16</v>
      </c>
      <c r="H131" s="754"/>
      <c r="I131" s="754"/>
      <c r="J131" s="754"/>
      <c r="K131" s="823"/>
      <c r="L131" s="256" t="s">
        <v>34</v>
      </c>
      <c r="M131" s="414">
        <v>0</v>
      </c>
      <c r="N131" s="414">
        <v>0</v>
      </c>
      <c r="O131" s="299" t="s">
        <v>28</v>
      </c>
      <c r="P131" s="74" t="e">
        <f>SUM(#REF!)</f>
        <v>#REF!</v>
      </c>
      <c r="Q131" s="75" t="e">
        <f t="shared" ref="Q131:Q133" si="4">P131</f>
        <v>#REF!</v>
      </c>
      <c r="R131" s="414">
        <v>0</v>
      </c>
      <c r="S131" s="414">
        <v>0</v>
      </c>
      <c r="T131" s="305">
        <v>0</v>
      </c>
      <c r="U131" s="305">
        <v>0</v>
      </c>
      <c r="V131" s="693">
        <v>1260</v>
      </c>
      <c r="W131" s="295">
        <v>5000</v>
      </c>
      <c r="X131" s="292">
        <v>7500</v>
      </c>
      <c r="Z131" s="40"/>
      <c r="AA131" s="40"/>
      <c r="AB131" s="40"/>
    </row>
    <row r="132" spans="1:28" s="32" customFormat="1" ht="49.5" customHeight="1" x14ac:dyDescent="0.2">
      <c r="A132" s="796"/>
      <c r="B132" s="793"/>
      <c r="C132" s="917"/>
      <c r="D132" s="787"/>
      <c r="E132" s="794"/>
      <c r="F132" s="755"/>
      <c r="G132" s="755"/>
      <c r="H132" s="755"/>
      <c r="I132" s="755"/>
      <c r="J132" s="755"/>
      <c r="K132" s="824"/>
      <c r="L132" s="262" t="s">
        <v>20</v>
      </c>
      <c r="M132" s="304">
        <v>0</v>
      </c>
      <c r="N132" s="304">
        <v>0</v>
      </c>
      <c r="O132" s="299" t="s">
        <v>28</v>
      </c>
      <c r="P132" s="74" t="e">
        <f>SUM(#REF!)</f>
        <v>#REF!</v>
      </c>
      <c r="Q132" s="75" t="e">
        <f t="shared" si="4"/>
        <v>#REF!</v>
      </c>
      <c r="R132" s="304">
        <v>0</v>
      </c>
      <c r="S132" s="304">
        <v>0</v>
      </c>
      <c r="T132" s="285">
        <v>0</v>
      </c>
      <c r="U132" s="285">
        <v>0</v>
      </c>
      <c r="V132" s="285">
        <v>0</v>
      </c>
      <c r="W132" s="307">
        <v>56598</v>
      </c>
      <c r="X132" s="356">
        <f>232700+8050</f>
        <v>240750</v>
      </c>
      <c r="Z132" s="40"/>
      <c r="AA132" s="40"/>
      <c r="AB132" s="40"/>
    </row>
    <row r="133" spans="1:28" s="32" customFormat="1" x14ac:dyDescent="0.2">
      <c r="A133" s="796"/>
      <c r="B133" s="793"/>
      <c r="C133" s="918"/>
      <c r="D133" s="787"/>
      <c r="E133" s="792" t="s">
        <v>173</v>
      </c>
      <c r="F133" s="799"/>
      <c r="G133" s="799"/>
      <c r="H133" s="754" t="s">
        <v>16</v>
      </c>
      <c r="I133" s="754"/>
      <c r="J133" s="754" t="s">
        <v>16</v>
      </c>
      <c r="K133" s="823"/>
      <c r="L133" s="257" t="s">
        <v>21</v>
      </c>
      <c r="M133" s="304">
        <v>0</v>
      </c>
      <c r="N133" s="304">
        <v>0</v>
      </c>
      <c r="O133" s="299" t="s">
        <v>28</v>
      </c>
      <c r="P133" s="74" t="e">
        <f>SUM(#REF!)</f>
        <v>#REF!</v>
      </c>
      <c r="Q133" s="75" t="e">
        <f t="shared" si="4"/>
        <v>#REF!</v>
      </c>
      <c r="R133" s="304">
        <v>0</v>
      </c>
      <c r="S133" s="304">
        <v>0</v>
      </c>
      <c r="T133" s="285">
        <v>0</v>
      </c>
      <c r="U133" s="285">
        <v>0</v>
      </c>
      <c r="V133" s="283">
        <f>1567+2156</f>
        <v>3723</v>
      </c>
      <c r="W133" s="296">
        <v>0</v>
      </c>
      <c r="X133" s="293">
        <v>0</v>
      </c>
      <c r="Z133" s="40"/>
      <c r="AA133" s="40"/>
      <c r="AB133" s="40"/>
    </row>
    <row r="134" spans="1:28" s="32" customFormat="1" ht="40.5" customHeight="1" x14ac:dyDescent="0.2">
      <c r="A134" s="796"/>
      <c r="B134" s="793"/>
      <c r="C134" s="918"/>
      <c r="D134" s="788"/>
      <c r="E134" s="794"/>
      <c r="F134" s="800"/>
      <c r="G134" s="800"/>
      <c r="H134" s="755"/>
      <c r="I134" s="755"/>
      <c r="J134" s="755"/>
      <c r="K134" s="824"/>
      <c r="L134" s="263" t="s">
        <v>36</v>
      </c>
      <c r="M134" s="304">
        <v>0</v>
      </c>
      <c r="N134" s="304">
        <v>0</v>
      </c>
      <c r="O134" s="299" t="s">
        <v>28</v>
      </c>
      <c r="P134" s="74" t="e">
        <f>SUM(#REF!)</f>
        <v>#REF!</v>
      </c>
      <c r="Q134" s="75" t="e">
        <f t="shared" ref="Q134:Q137" si="5">P134</f>
        <v>#REF!</v>
      </c>
      <c r="R134" s="304">
        <v>0</v>
      </c>
      <c r="S134" s="304">
        <v>0</v>
      </c>
      <c r="T134" s="285">
        <v>0</v>
      </c>
      <c r="U134" s="285">
        <v>0</v>
      </c>
      <c r="V134" s="285">
        <v>0</v>
      </c>
      <c r="W134" s="297">
        <v>0</v>
      </c>
      <c r="X134" s="288">
        <v>0</v>
      </c>
      <c r="Z134" s="40"/>
      <c r="AA134" s="40"/>
      <c r="AB134" s="40"/>
    </row>
    <row r="135" spans="1:28" s="32" customFormat="1" ht="47.25" customHeight="1" x14ac:dyDescent="0.2">
      <c r="A135" s="796"/>
      <c r="B135" s="793"/>
      <c r="C135" s="918"/>
      <c r="D135" s="786" t="s">
        <v>74</v>
      </c>
      <c r="E135" s="887" t="s">
        <v>96</v>
      </c>
      <c r="F135" s="843"/>
      <c r="G135" s="754"/>
      <c r="H135" s="754" t="s">
        <v>16</v>
      </c>
      <c r="I135" s="754" t="s">
        <v>16</v>
      </c>
      <c r="J135" s="754" t="s">
        <v>16</v>
      </c>
      <c r="K135" s="823" t="s">
        <v>16</v>
      </c>
      <c r="L135" s="258" t="s">
        <v>35</v>
      </c>
      <c r="M135" s="304">
        <v>0</v>
      </c>
      <c r="N135" s="304">
        <v>0</v>
      </c>
      <c r="O135" s="299" t="s">
        <v>28</v>
      </c>
      <c r="P135" s="74" t="e">
        <f>SUM(#REF!)</f>
        <v>#REF!</v>
      </c>
      <c r="Q135" s="75" t="e">
        <f t="shared" si="5"/>
        <v>#REF!</v>
      </c>
      <c r="R135" s="304">
        <v>0</v>
      </c>
      <c r="S135" s="304">
        <v>0</v>
      </c>
      <c r="T135" s="285">
        <v>0</v>
      </c>
      <c r="U135" s="285">
        <v>0</v>
      </c>
      <c r="V135" s="285">
        <v>0</v>
      </c>
      <c r="W135" s="297">
        <v>0</v>
      </c>
      <c r="X135" s="288">
        <v>0</v>
      </c>
      <c r="Z135" s="40"/>
      <c r="AA135" s="40"/>
      <c r="AB135" s="40"/>
    </row>
    <row r="136" spans="1:28" s="32" customFormat="1" ht="35.1" customHeight="1" x14ac:dyDescent="0.2">
      <c r="A136" s="796"/>
      <c r="B136" s="793"/>
      <c r="C136" s="918"/>
      <c r="D136" s="787"/>
      <c r="E136" s="889"/>
      <c r="F136" s="844"/>
      <c r="G136" s="755"/>
      <c r="H136" s="755"/>
      <c r="I136" s="755"/>
      <c r="J136" s="755"/>
      <c r="K136" s="824"/>
      <c r="L136" s="262" t="s">
        <v>37</v>
      </c>
      <c r="M136" s="304">
        <v>0</v>
      </c>
      <c r="N136" s="304">
        <v>0</v>
      </c>
      <c r="O136" s="299" t="s">
        <v>28</v>
      </c>
      <c r="P136" s="74" t="e">
        <f>SUM(#REF!)</f>
        <v>#REF!</v>
      </c>
      <c r="Q136" s="75" t="e">
        <f t="shared" si="5"/>
        <v>#REF!</v>
      </c>
      <c r="R136" s="304">
        <v>0</v>
      </c>
      <c r="S136" s="304">
        <v>0</v>
      </c>
      <c r="T136" s="285">
        <v>0</v>
      </c>
      <c r="U136" s="285">
        <v>0</v>
      </c>
      <c r="V136" s="285">
        <v>0</v>
      </c>
      <c r="W136" s="297">
        <v>0</v>
      </c>
      <c r="X136" s="288">
        <v>0</v>
      </c>
      <c r="Z136" s="40"/>
      <c r="AA136" s="40"/>
      <c r="AB136" s="40"/>
    </row>
    <row r="137" spans="1:28" s="32" customFormat="1" ht="26.25" thickBot="1" x14ac:dyDescent="0.25">
      <c r="A137" s="796"/>
      <c r="B137" s="794"/>
      <c r="C137" s="919"/>
      <c r="D137" s="788"/>
      <c r="E137" s="42" t="s">
        <v>126</v>
      </c>
      <c r="F137" s="37" t="s">
        <v>16</v>
      </c>
      <c r="G137" s="37" t="s">
        <v>16</v>
      </c>
      <c r="H137" s="37" t="s">
        <v>16</v>
      </c>
      <c r="I137" s="37" t="s">
        <v>16</v>
      </c>
      <c r="J137" s="37" t="s">
        <v>16</v>
      </c>
      <c r="K137" s="44" t="s">
        <v>16</v>
      </c>
      <c r="L137" s="257" t="s">
        <v>38</v>
      </c>
      <c r="M137" s="304">
        <v>0</v>
      </c>
      <c r="N137" s="304">
        <v>0</v>
      </c>
      <c r="O137" s="299" t="s">
        <v>28</v>
      </c>
      <c r="P137" s="74" t="e">
        <f>SUM(#REF!)</f>
        <v>#REF!</v>
      </c>
      <c r="Q137" s="75" t="e">
        <f t="shared" si="5"/>
        <v>#REF!</v>
      </c>
      <c r="R137" s="304">
        <v>0</v>
      </c>
      <c r="S137" s="304">
        <v>0</v>
      </c>
      <c r="T137" s="285">
        <v>0</v>
      </c>
      <c r="U137" s="285">
        <v>0</v>
      </c>
      <c r="V137" s="285">
        <v>0</v>
      </c>
      <c r="W137" s="297"/>
      <c r="X137" s="288">
        <v>0</v>
      </c>
      <c r="Z137" s="40"/>
      <c r="AA137" s="40"/>
      <c r="AB137" s="40"/>
    </row>
    <row r="138" spans="1:28" s="32" customFormat="1" ht="13.5" thickBot="1" x14ac:dyDescent="0.25">
      <c r="A138" s="797"/>
      <c r="B138" s="125"/>
      <c r="C138" s="126"/>
      <c r="D138" s="125"/>
      <c r="E138" s="126"/>
      <c r="F138" s="126"/>
      <c r="G138" s="126"/>
      <c r="H138" s="126"/>
      <c r="I138" s="126"/>
      <c r="J138" s="126"/>
      <c r="K138" s="126"/>
      <c r="L138" s="261" t="s">
        <v>33</v>
      </c>
      <c r="M138" s="541">
        <v>0</v>
      </c>
      <c r="N138" s="541">
        <v>0</v>
      </c>
      <c r="O138" s="540">
        <v>0</v>
      </c>
      <c r="P138" s="539">
        <v>0</v>
      </c>
      <c r="Q138" s="541">
        <v>0</v>
      </c>
      <c r="R138" s="541">
        <v>0</v>
      </c>
      <c r="S138" s="541">
        <v>0</v>
      </c>
      <c r="T138" s="539">
        <v>0</v>
      </c>
      <c r="U138" s="539">
        <v>0</v>
      </c>
      <c r="V138" s="308">
        <f>SUM(V131:V137)</f>
        <v>4983</v>
      </c>
      <c r="W138" s="308">
        <f>SUM(W131:W137)</f>
        <v>61598</v>
      </c>
      <c r="X138" s="308">
        <f>SUM(X131:X137)</f>
        <v>248250</v>
      </c>
      <c r="Z138" s="40"/>
      <c r="AA138" s="40"/>
      <c r="AB138" s="40"/>
    </row>
    <row r="139" spans="1:28" s="32" customFormat="1" ht="40.5" customHeight="1" x14ac:dyDescent="0.2">
      <c r="A139" s="795" t="s">
        <v>178</v>
      </c>
      <c r="B139" s="887" t="s">
        <v>204</v>
      </c>
      <c r="C139" s="786" t="s">
        <v>205</v>
      </c>
      <c r="D139" s="786" t="s">
        <v>75</v>
      </c>
      <c r="E139" s="911" t="s">
        <v>100</v>
      </c>
      <c r="F139" s="785" t="s">
        <v>16</v>
      </c>
      <c r="G139" s="785" t="s">
        <v>16</v>
      </c>
      <c r="H139" s="785" t="s">
        <v>16</v>
      </c>
      <c r="I139" s="785" t="s">
        <v>16</v>
      </c>
      <c r="J139" s="785" t="s">
        <v>16</v>
      </c>
      <c r="K139" s="901" t="s">
        <v>16</v>
      </c>
      <c r="L139" s="142" t="s">
        <v>34</v>
      </c>
      <c r="M139" s="304">
        <v>0</v>
      </c>
      <c r="N139" s="304">
        <v>0</v>
      </c>
      <c r="O139" s="299" t="s">
        <v>28</v>
      </c>
      <c r="P139" s="74" t="e">
        <f>SUM(#REF!)</f>
        <v>#REF!</v>
      </c>
      <c r="Q139" s="75" t="e">
        <f t="shared" ref="Q139:Q173" si="6">P139</f>
        <v>#REF!</v>
      </c>
      <c r="R139" s="304">
        <v>0</v>
      </c>
      <c r="S139" s="304">
        <v>0</v>
      </c>
      <c r="T139" s="310">
        <v>0</v>
      </c>
      <c r="U139" s="285">
        <v>0</v>
      </c>
      <c r="V139" s="283">
        <v>4512</v>
      </c>
      <c r="W139" s="295">
        <v>27200</v>
      </c>
      <c r="X139" s="292">
        <v>57757</v>
      </c>
      <c r="Z139" s="40"/>
      <c r="AA139" s="40"/>
      <c r="AB139" s="40"/>
    </row>
    <row r="140" spans="1:28" s="32" customFormat="1" x14ac:dyDescent="0.2">
      <c r="A140" s="796"/>
      <c r="B140" s="888"/>
      <c r="C140" s="787"/>
      <c r="D140" s="787"/>
      <c r="E140" s="911"/>
      <c r="F140" s="785"/>
      <c r="G140" s="785"/>
      <c r="H140" s="785"/>
      <c r="I140" s="785"/>
      <c r="J140" s="785"/>
      <c r="K140" s="901"/>
      <c r="L140" s="143" t="s">
        <v>20</v>
      </c>
      <c r="M140" s="304">
        <v>0</v>
      </c>
      <c r="N140" s="304">
        <v>0</v>
      </c>
      <c r="O140" s="299" t="s">
        <v>28</v>
      </c>
      <c r="P140" s="74" t="e">
        <f>SUM(#REF!)</f>
        <v>#REF!</v>
      </c>
      <c r="Q140" s="75" t="e">
        <f t="shared" si="6"/>
        <v>#REF!</v>
      </c>
      <c r="R140" s="304">
        <v>0</v>
      </c>
      <c r="S140" s="304">
        <v>0</v>
      </c>
      <c r="T140" s="310">
        <v>0</v>
      </c>
      <c r="U140" s="285">
        <v>0</v>
      </c>
      <c r="V140" s="285">
        <v>0</v>
      </c>
      <c r="W140" s="296">
        <v>0</v>
      </c>
      <c r="X140" s="293">
        <v>0</v>
      </c>
      <c r="Z140" s="40"/>
      <c r="AA140" s="40"/>
      <c r="AB140" s="40"/>
    </row>
    <row r="141" spans="1:28" s="32" customFormat="1" ht="51" customHeight="1" x14ac:dyDescent="0.2">
      <c r="A141" s="796"/>
      <c r="B141" s="888"/>
      <c r="C141" s="787"/>
      <c r="D141" s="787"/>
      <c r="E141" s="911"/>
      <c r="F141" s="785"/>
      <c r="G141" s="785"/>
      <c r="H141" s="785"/>
      <c r="I141" s="785"/>
      <c r="J141" s="785"/>
      <c r="K141" s="901"/>
      <c r="L141" s="143" t="s">
        <v>21</v>
      </c>
      <c r="M141" s="304">
        <v>0</v>
      </c>
      <c r="N141" s="304">
        <v>0</v>
      </c>
      <c r="O141" s="299" t="s">
        <v>28</v>
      </c>
      <c r="P141" s="74" t="e">
        <f>SUM(#REF!)</f>
        <v>#REF!</v>
      </c>
      <c r="Q141" s="75" t="e">
        <f t="shared" si="6"/>
        <v>#REF!</v>
      </c>
      <c r="R141" s="304">
        <v>0</v>
      </c>
      <c r="S141" s="304">
        <v>0</v>
      </c>
      <c r="T141" s="310">
        <v>0</v>
      </c>
      <c r="U141" s="285">
        <v>0</v>
      </c>
      <c r="V141" s="285">
        <v>0</v>
      </c>
      <c r="W141" s="297">
        <v>8000</v>
      </c>
      <c r="X141" s="288">
        <v>8000</v>
      </c>
      <c r="Z141" s="40"/>
      <c r="AA141" s="40"/>
      <c r="AB141" s="40"/>
    </row>
    <row r="142" spans="1:28" s="32" customFormat="1" ht="25.5" x14ac:dyDescent="0.2">
      <c r="A142" s="796"/>
      <c r="B142" s="888"/>
      <c r="C142" s="787"/>
      <c r="D142" s="788"/>
      <c r="E142" s="911"/>
      <c r="F142" s="785"/>
      <c r="G142" s="785"/>
      <c r="H142" s="785"/>
      <c r="I142" s="785"/>
      <c r="J142" s="785"/>
      <c r="K142" s="901"/>
      <c r="L142" s="144" t="s">
        <v>36</v>
      </c>
      <c r="M142" s="304">
        <v>0</v>
      </c>
      <c r="N142" s="304">
        <v>0</v>
      </c>
      <c r="O142" s="299" t="s">
        <v>28</v>
      </c>
      <c r="P142" s="74" t="e">
        <f>SUM(#REF!)</f>
        <v>#REF!</v>
      </c>
      <c r="Q142" s="75" t="e">
        <f t="shared" si="6"/>
        <v>#REF!</v>
      </c>
      <c r="R142" s="304">
        <v>0</v>
      </c>
      <c r="S142" s="304">
        <v>0</v>
      </c>
      <c r="T142" s="310">
        <v>0</v>
      </c>
      <c r="U142" s="285">
        <v>0</v>
      </c>
      <c r="V142" s="285">
        <v>0</v>
      </c>
      <c r="W142" s="297">
        <v>0</v>
      </c>
      <c r="X142" s="288">
        <v>0</v>
      </c>
      <c r="Z142" s="40"/>
      <c r="AA142" s="40"/>
      <c r="AB142" s="40"/>
    </row>
    <row r="143" spans="1:28" s="32" customFormat="1" ht="86.25" customHeight="1" x14ac:dyDescent="0.2">
      <c r="A143" s="796"/>
      <c r="B143" s="888"/>
      <c r="C143" s="787"/>
      <c r="D143" s="792" t="s">
        <v>111</v>
      </c>
      <c r="E143" s="397" t="s">
        <v>98</v>
      </c>
      <c r="F143" s="391" t="s">
        <v>16</v>
      </c>
      <c r="G143" s="391" t="s">
        <v>16</v>
      </c>
      <c r="H143" s="391" t="s">
        <v>16</v>
      </c>
      <c r="I143" s="398"/>
      <c r="J143" s="398"/>
      <c r="K143" s="675"/>
      <c r="L143" s="145" t="s">
        <v>35</v>
      </c>
      <c r="M143" s="304">
        <v>0</v>
      </c>
      <c r="N143" s="304">
        <v>0</v>
      </c>
      <c r="O143" s="299" t="s">
        <v>28</v>
      </c>
      <c r="P143" s="74" t="e">
        <f>SUM(#REF!)</f>
        <v>#REF!</v>
      </c>
      <c r="Q143" s="75" t="e">
        <f t="shared" si="6"/>
        <v>#REF!</v>
      </c>
      <c r="R143" s="304">
        <v>0</v>
      </c>
      <c r="S143" s="304">
        <v>0</v>
      </c>
      <c r="T143" s="310">
        <v>0</v>
      </c>
      <c r="U143" s="285">
        <v>0</v>
      </c>
      <c r="V143" s="285">
        <v>0</v>
      </c>
      <c r="W143" s="297">
        <v>0</v>
      </c>
      <c r="X143" s="288">
        <v>0</v>
      </c>
      <c r="Z143" s="40"/>
      <c r="AA143" s="40"/>
      <c r="AB143" s="40"/>
    </row>
    <row r="144" spans="1:28" s="32" customFormat="1" ht="59.25" customHeight="1" x14ac:dyDescent="0.2">
      <c r="A144" s="796"/>
      <c r="B144" s="888"/>
      <c r="C144" s="787"/>
      <c r="D144" s="793"/>
      <c r="E144" s="906" t="s">
        <v>115</v>
      </c>
      <c r="F144" s="843"/>
      <c r="G144" s="843"/>
      <c r="H144" s="754" t="s">
        <v>16</v>
      </c>
      <c r="I144" s="754" t="s">
        <v>16</v>
      </c>
      <c r="J144" s="754" t="s">
        <v>16</v>
      </c>
      <c r="K144" s="763" t="s">
        <v>16</v>
      </c>
      <c r="L144" s="146" t="s">
        <v>37</v>
      </c>
      <c r="M144" s="304">
        <v>0</v>
      </c>
      <c r="N144" s="304">
        <v>0</v>
      </c>
      <c r="O144" s="299" t="s">
        <v>28</v>
      </c>
      <c r="P144" s="74" t="e">
        <f>SUM(#REF!)</f>
        <v>#REF!</v>
      </c>
      <c r="Q144" s="75" t="e">
        <f t="shared" si="6"/>
        <v>#REF!</v>
      </c>
      <c r="R144" s="304">
        <v>0</v>
      </c>
      <c r="S144" s="304">
        <v>0</v>
      </c>
      <c r="T144" s="310">
        <v>0</v>
      </c>
      <c r="U144" s="285">
        <v>0</v>
      </c>
      <c r="V144" s="285">
        <v>0</v>
      </c>
      <c r="W144" s="297">
        <v>0</v>
      </c>
      <c r="X144" s="288">
        <v>0</v>
      </c>
      <c r="Z144" s="40"/>
      <c r="AA144" s="40"/>
      <c r="AB144" s="40"/>
    </row>
    <row r="145" spans="1:28" s="32" customFormat="1" ht="26.25" thickBot="1" x14ac:dyDescent="0.25">
      <c r="A145" s="796"/>
      <c r="B145" s="889"/>
      <c r="C145" s="788"/>
      <c r="D145" s="794"/>
      <c r="E145" s="907"/>
      <c r="F145" s="844"/>
      <c r="G145" s="844"/>
      <c r="H145" s="755"/>
      <c r="I145" s="755"/>
      <c r="J145" s="755"/>
      <c r="K145" s="765"/>
      <c r="L145" s="644" t="s">
        <v>38</v>
      </c>
      <c r="M145" s="405">
        <v>0</v>
      </c>
      <c r="N145" s="405">
        <v>0</v>
      </c>
      <c r="O145" s="299" t="s">
        <v>28</v>
      </c>
      <c r="P145" s="74" t="e">
        <f>SUM(#REF!)</f>
        <v>#REF!</v>
      </c>
      <c r="Q145" s="75" t="e">
        <f t="shared" si="6"/>
        <v>#REF!</v>
      </c>
      <c r="R145" s="405">
        <v>0</v>
      </c>
      <c r="S145" s="405">
        <v>0</v>
      </c>
      <c r="T145" s="313">
        <v>0</v>
      </c>
      <c r="U145" s="285">
        <v>0</v>
      </c>
      <c r="V145" s="285">
        <v>0</v>
      </c>
      <c r="W145" s="297">
        <v>0</v>
      </c>
      <c r="X145" s="288">
        <v>0</v>
      </c>
      <c r="Z145" s="40"/>
      <c r="AA145" s="40"/>
      <c r="AB145" s="40"/>
    </row>
    <row r="146" spans="1:28" s="32" customFormat="1" ht="13.5" thickBot="1" x14ac:dyDescent="0.25">
      <c r="A146" s="797"/>
      <c r="B146" s="149"/>
      <c r="C146" s="150"/>
      <c r="D146" s="149"/>
      <c r="E146" s="149"/>
      <c r="F146" s="149"/>
      <c r="G146" s="149"/>
      <c r="H146" s="149"/>
      <c r="I146" s="149"/>
      <c r="J146" s="151"/>
      <c r="K146" s="151"/>
      <c r="L146" s="306" t="s">
        <v>33</v>
      </c>
      <c r="M146" s="529">
        <v>0</v>
      </c>
      <c r="N146" s="529">
        <v>0</v>
      </c>
      <c r="O146" s="533" t="s">
        <v>28</v>
      </c>
      <c r="P146" s="534" t="e">
        <f>SUM(#REF!)</f>
        <v>#REF!</v>
      </c>
      <c r="Q146" s="535" t="e">
        <f t="shared" si="6"/>
        <v>#REF!</v>
      </c>
      <c r="R146" s="529">
        <v>0</v>
      </c>
      <c r="S146" s="529">
        <v>0</v>
      </c>
      <c r="T146" s="530">
        <v>0</v>
      </c>
      <c r="U146" s="538">
        <v>0</v>
      </c>
      <c r="V146" s="308">
        <f>SUM(V139:V145)</f>
        <v>4512</v>
      </c>
      <c r="W146" s="308">
        <f>SUM(W139:W145)</f>
        <v>35200</v>
      </c>
      <c r="X146" s="308">
        <f>SUM(X139:X145)</f>
        <v>65757</v>
      </c>
      <c r="Z146" s="40"/>
      <c r="AA146" s="40"/>
      <c r="AB146" s="40"/>
    </row>
    <row r="147" spans="1:28" s="32" customFormat="1" ht="33.75" customHeight="1" x14ac:dyDescent="0.2">
      <c r="A147" s="828" t="s">
        <v>177</v>
      </c>
      <c r="B147" s="831" t="s">
        <v>208</v>
      </c>
      <c r="C147" s="792" t="s">
        <v>206</v>
      </c>
      <c r="D147" s="792" t="s">
        <v>129</v>
      </c>
      <c r="E147" s="792" t="s">
        <v>127</v>
      </c>
      <c r="F147" s="785" t="s">
        <v>16</v>
      </c>
      <c r="G147" s="785"/>
      <c r="H147" s="843"/>
      <c r="I147" s="843"/>
      <c r="J147" s="843"/>
      <c r="K147" s="845"/>
      <c r="L147" s="256" t="s">
        <v>34</v>
      </c>
      <c r="M147" s="304">
        <v>0</v>
      </c>
      <c r="N147" s="301">
        <v>0</v>
      </c>
      <c r="O147" s="299" t="s">
        <v>28</v>
      </c>
      <c r="P147" s="74" t="e">
        <f>SUM(#REF!)</f>
        <v>#REF!</v>
      </c>
      <c r="Q147" s="75" t="e">
        <f t="shared" si="6"/>
        <v>#REF!</v>
      </c>
      <c r="R147" s="304">
        <v>0</v>
      </c>
      <c r="S147" s="304">
        <v>0</v>
      </c>
      <c r="T147" s="285">
        <v>0</v>
      </c>
      <c r="U147" s="312">
        <v>0</v>
      </c>
      <c r="V147" s="692">
        <v>1495</v>
      </c>
      <c r="W147" s="309">
        <v>47500</v>
      </c>
      <c r="X147" s="292">
        <v>75831</v>
      </c>
      <c r="Z147" s="40"/>
      <c r="AA147" s="40"/>
      <c r="AB147" s="40"/>
    </row>
    <row r="148" spans="1:28" s="32" customFormat="1" ht="32.25" customHeight="1" x14ac:dyDescent="0.2">
      <c r="A148" s="829"/>
      <c r="B148" s="831"/>
      <c r="C148" s="793"/>
      <c r="D148" s="793"/>
      <c r="E148" s="794"/>
      <c r="F148" s="785"/>
      <c r="G148" s="785"/>
      <c r="H148" s="844"/>
      <c r="I148" s="844"/>
      <c r="J148" s="844"/>
      <c r="K148" s="846"/>
      <c r="L148" s="257" t="s">
        <v>20</v>
      </c>
      <c r="M148" s="304">
        <v>0</v>
      </c>
      <c r="N148" s="301">
        <v>0</v>
      </c>
      <c r="O148" s="299" t="s">
        <v>28</v>
      </c>
      <c r="P148" s="74" t="e">
        <f>SUM(#REF!)</f>
        <v>#REF!</v>
      </c>
      <c r="Q148" s="75" t="e">
        <f t="shared" si="6"/>
        <v>#REF!</v>
      </c>
      <c r="R148" s="304">
        <v>0</v>
      </c>
      <c r="S148" s="304">
        <v>0</v>
      </c>
      <c r="T148" s="285">
        <v>0</v>
      </c>
      <c r="U148" s="312">
        <v>0</v>
      </c>
      <c r="V148" s="283">
        <v>0</v>
      </c>
      <c r="W148" s="296">
        <v>71000</v>
      </c>
      <c r="X148" s="293">
        <v>60000</v>
      </c>
      <c r="Z148" s="40"/>
      <c r="AA148" s="40"/>
      <c r="AB148" s="40"/>
    </row>
    <row r="149" spans="1:28" s="32" customFormat="1" ht="24.75" customHeight="1" x14ac:dyDescent="0.2">
      <c r="A149" s="829"/>
      <c r="B149" s="831"/>
      <c r="C149" s="793"/>
      <c r="D149" s="793"/>
      <c r="E149" s="792" t="s">
        <v>128</v>
      </c>
      <c r="F149" s="754"/>
      <c r="G149" s="754" t="s">
        <v>16</v>
      </c>
      <c r="H149" s="754"/>
      <c r="I149" s="754"/>
      <c r="J149" s="754"/>
      <c r="K149" s="754"/>
      <c r="L149" s="257" t="s">
        <v>21</v>
      </c>
      <c r="M149" s="304">
        <v>0</v>
      </c>
      <c r="N149" s="301">
        <v>0</v>
      </c>
      <c r="O149" s="299" t="s">
        <v>28</v>
      </c>
      <c r="P149" s="74" t="e">
        <f>SUM(#REF!)</f>
        <v>#REF!</v>
      </c>
      <c r="Q149" s="75" t="e">
        <f t="shared" si="6"/>
        <v>#REF!</v>
      </c>
      <c r="R149" s="304">
        <v>0</v>
      </c>
      <c r="S149" s="304">
        <v>0</v>
      </c>
      <c r="T149" s="285">
        <v>0</v>
      </c>
      <c r="U149" s="312">
        <v>0</v>
      </c>
      <c r="V149" s="283">
        <v>7240</v>
      </c>
      <c r="W149" s="297">
        <v>60000</v>
      </c>
      <c r="X149" s="293">
        <v>80000</v>
      </c>
      <c r="Z149" s="40"/>
      <c r="AA149" s="40"/>
      <c r="AB149" s="40"/>
    </row>
    <row r="150" spans="1:28" s="32" customFormat="1" ht="25.5" x14ac:dyDescent="0.2">
      <c r="A150" s="829"/>
      <c r="B150" s="831"/>
      <c r="C150" s="793"/>
      <c r="D150" s="793"/>
      <c r="E150" s="793"/>
      <c r="F150" s="762"/>
      <c r="G150" s="762"/>
      <c r="H150" s="762"/>
      <c r="I150" s="762"/>
      <c r="J150" s="762"/>
      <c r="K150" s="762"/>
      <c r="L150" s="263" t="s">
        <v>36</v>
      </c>
      <c r="M150" s="304">
        <v>0</v>
      </c>
      <c r="N150" s="301">
        <v>0</v>
      </c>
      <c r="O150" s="299" t="s">
        <v>28</v>
      </c>
      <c r="P150" s="74" t="e">
        <f>SUM(#REF!)</f>
        <v>#REF!</v>
      </c>
      <c r="Q150" s="75" t="e">
        <f t="shared" si="6"/>
        <v>#REF!</v>
      </c>
      <c r="R150" s="304">
        <v>0</v>
      </c>
      <c r="S150" s="304">
        <v>0</v>
      </c>
      <c r="T150" s="285">
        <v>0</v>
      </c>
      <c r="U150" s="312">
        <v>0</v>
      </c>
      <c r="V150" s="283"/>
      <c r="W150" s="297">
        <v>0</v>
      </c>
      <c r="X150" s="288">
        <v>0</v>
      </c>
      <c r="Z150" s="40"/>
      <c r="AA150" s="40"/>
      <c r="AB150" s="40"/>
    </row>
    <row r="151" spans="1:28" s="32" customFormat="1" ht="50.25" customHeight="1" x14ac:dyDescent="0.2">
      <c r="A151" s="829"/>
      <c r="B151" s="831"/>
      <c r="C151" s="793"/>
      <c r="D151" s="793"/>
      <c r="E151" s="793"/>
      <c r="F151" s="762"/>
      <c r="G151" s="762"/>
      <c r="H151" s="762"/>
      <c r="I151" s="762"/>
      <c r="J151" s="762"/>
      <c r="K151" s="762"/>
      <c r="L151" s="258" t="s">
        <v>35</v>
      </c>
      <c r="M151" s="304">
        <v>0</v>
      </c>
      <c r="N151" s="301">
        <v>0</v>
      </c>
      <c r="O151" s="299" t="s">
        <v>28</v>
      </c>
      <c r="P151" s="74" t="e">
        <f>SUM(#REF!)</f>
        <v>#REF!</v>
      </c>
      <c r="Q151" s="75" t="e">
        <f t="shared" si="6"/>
        <v>#REF!</v>
      </c>
      <c r="R151" s="304">
        <v>0</v>
      </c>
      <c r="S151" s="304">
        <v>0</v>
      </c>
      <c r="T151" s="285">
        <v>0</v>
      </c>
      <c r="U151" s="312">
        <v>0</v>
      </c>
      <c r="V151" s="283"/>
      <c r="W151" s="297">
        <v>0</v>
      </c>
      <c r="X151" s="293">
        <v>0</v>
      </c>
      <c r="Z151" s="40"/>
      <c r="AA151" s="40"/>
      <c r="AB151" s="40"/>
    </row>
    <row r="152" spans="1:28" s="32" customFormat="1" ht="50.25" customHeight="1" x14ac:dyDescent="0.2">
      <c r="A152" s="829"/>
      <c r="B152" s="793" t="s">
        <v>207</v>
      </c>
      <c r="C152" s="793"/>
      <c r="D152" s="793"/>
      <c r="E152" s="793"/>
      <c r="F152" s="755"/>
      <c r="G152" s="755"/>
      <c r="H152" s="755"/>
      <c r="I152" s="755"/>
      <c r="J152" s="755"/>
      <c r="K152" s="755"/>
      <c r="L152" s="262" t="s">
        <v>37</v>
      </c>
      <c r="M152" s="304">
        <v>0</v>
      </c>
      <c r="N152" s="301">
        <v>0</v>
      </c>
      <c r="O152" s="299" t="s">
        <v>28</v>
      </c>
      <c r="P152" s="74" t="e">
        <f>SUM(#REF!)</f>
        <v>#REF!</v>
      </c>
      <c r="Q152" s="75" t="e">
        <f t="shared" si="6"/>
        <v>#REF!</v>
      </c>
      <c r="R152" s="304">
        <v>0</v>
      </c>
      <c r="S152" s="304">
        <v>0</v>
      </c>
      <c r="T152" s="285">
        <v>0</v>
      </c>
      <c r="U152" s="312">
        <v>0</v>
      </c>
      <c r="V152" s="283">
        <v>10091</v>
      </c>
      <c r="W152" s="297">
        <v>0</v>
      </c>
      <c r="X152" s="288">
        <v>0</v>
      </c>
      <c r="Z152" s="40"/>
      <c r="AA152" s="40"/>
      <c r="AB152" s="40"/>
    </row>
    <row r="153" spans="1:28" s="32" customFormat="1" ht="45.75" customHeight="1" x14ac:dyDescent="0.2">
      <c r="A153" s="829"/>
      <c r="B153" s="793"/>
      <c r="C153" s="793"/>
      <c r="D153" s="793"/>
      <c r="E153" s="684" t="s">
        <v>130</v>
      </c>
      <c r="F153" s="843"/>
      <c r="G153" s="843"/>
      <c r="H153" s="754" t="s">
        <v>16</v>
      </c>
      <c r="I153" s="754" t="s">
        <v>16</v>
      </c>
      <c r="J153" s="754" t="s">
        <v>16</v>
      </c>
      <c r="K153" s="823" t="s">
        <v>16</v>
      </c>
      <c r="L153" s="848" t="s">
        <v>38</v>
      </c>
      <c r="M153" s="851">
        <v>0</v>
      </c>
      <c r="N153" s="775">
        <v>0</v>
      </c>
      <c r="O153" s="299" t="s">
        <v>28</v>
      </c>
      <c r="P153" s="74" t="e">
        <f>SUM(#REF!)</f>
        <v>#REF!</v>
      </c>
      <c r="Q153" s="75" t="e">
        <f t="shared" si="6"/>
        <v>#REF!</v>
      </c>
      <c r="R153" s="851">
        <v>0</v>
      </c>
      <c r="S153" s="851">
        <v>0</v>
      </c>
      <c r="T153" s="840">
        <v>0</v>
      </c>
      <c r="U153" s="929">
        <v>0</v>
      </c>
      <c r="V153" s="854"/>
      <c r="W153" s="837">
        <v>0</v>
      </c>
      <c r="X153" s="840">
        <v>0</v>
      </c>
      <c r="Z153" s="40"/>
      <c r="AA153" s="40"/>
      <c r="AB153" s="40"/>
    </row>
    <row r="154" spans="1:28" s="32" customFormat="1" ht="47.25" customHeight="1" x14ac:dyDescent="0.2">
      <c r="A154" s="829"/>
      <c r="B154" s="793"/>
      <c r="C154" s="793"/>
      <c r="D154" s="793"/>
      <c r="E154" s="793" t="s">
        <v>110</v>
      </c>
      <c r="F154" s="900"/>
      <c r="G154" s="900"/>
      <c r="H154" s="762"/>
      <c r="I154" s="762"/>
      <c r="J154" s="762"/>
      <c r="K154" s="847"/>
      <c r="L154" s="849"/>
      <c r="M154" s="852"/>
      <c r="N154" s="776"/>
      <c r="O154" s="299" t="s">
        <v>28</v>
      </c>
      <c r="P154" s="74" t="e">
        <f>SUM(#REF!)</f>
        <v>#REF!</v>
      </c>
      <c r="Q154" s="75" t="e">
        <f t="shared" si="6"/>
        <v>#REF!</v>
      </c>
      <c r="R154" s="852"/>
      <c r="S154" s="852"/>
      <c r="T154" s="841"/>
      <c r="U154" s="930"/>
      <c r="V154" s="855"/>
      <c r="W154" s="838"/>
      <c r="X154" s="841"/>
      <c r="Z154" s="40"/>
      <c r="AA154" s="40"/>
      <c r="AB154" s="40"/>
    </row>
    <row r="155" spans="1:28" s="32" customFormat="1" ht="13.5" thickBot="1" x14ac:dyDescent="0.25">
      <c r="A155" s="829"/>
      <c r="B155" s="794"/>
      <c r="C155" s="794"/>
      <c r="D155" s="794"/>
      <c r="E155" s="794"/>
      <c r="F155" s="844"/>
      <c r="G155" s="844"/>
      <c r="H155" s="755"/>
      <c r="I155" s="755"/>
      <c r="J155" s="755"/>
      <c r="K155" s="824"/>
      <c r="L155" s="850"/>
      <c r="M155" s="853"/>
      <c r="N155" s="777"/>
      <c r="O155" s="299" t="s">
        <v>28</v>
      </c>
      <c r="P155" s="74" t="e">
        <f>SUM(#REF!)</f>
        <v>#REF!</v>
      </c>
      <c r="Q155" s="75" t="e">
        <f t="shared" si="6"/>
        <v>#REF!</v>
      </c>
      <c r="R155" s="853"/>
      <c r="S155" s="853"/>
      <c r="T155" s="842"/>
      <c r="U155" s="931"/>
      <c r="V155" s="855"/>
      <c r="W155" s="839"/>
      <c r="X155" s="842"/>
      <c r="Z155" s="40"/>
      <c r="AA155" s="40"/>
      <c r="AB155" s="40"/>
    </row>
    <row r="156" spans="1:28" s="32" customFormat="1" ht="13.5" thickBot="1" x14ac:dyDescent="0.25">
      <c r="A156" s="830"/>
      <c r="B156" s="149"/>
      <c r="C156" s="153"/>
      <c r="D156" s="152"/>
      <c r="E156" s="149"/>
      <c r="F156" s="149"/>
      <c r="G156" s="149"/>
      <c r="H156" s="154"/>
      <c r="I156" s="154"/>
      <c r="J156" s="154"/>
      <c r="K156" s="156"/>
      <c r="L156" s="306" t="s">
        <v>33</v>
      </c>
      <c r="M156" s="536">
        <v>0</v>
      </c>
      <c r="N156" s="532">
        <v>0</v>
      </c>
      <c r="O156" s="533" t="s">
        <v>28</v>
      </c>
      <c r="P156" s="534" t="e">
        <f>SUM(#REF!)</f>
        <v>#REF!</v>
      </c>
      <c r="Q156" s="535" t="e">
        <f t="shared" si="6"/>
        <v>#REF!</v>
      </c>
      <c r="R156" s="536">
        <v>0</v>
      </c>
      <c r="S156" s="536">
        <v>0</v>
      </c>
      <c r="T156" s="537">
        <v>0</v>
      </c>
      <c r="U156" s="538">
        <v>0</v>
      </c>
      <c r="V156" s="344">
        <f>SUM(V147:V155)</f>
        <v>18826</v>
      </c>
      <c r="W156" s="344">
        <f>SUM(W147:W155)</f>
        <v>178500</v>
      </c>
      <c r="X156" s="344">
        <f>SUM(X147:X155)</f>
        <v>215831</v>
      </c>
      <c r="Z156" s="40"/>
      <c r="AA156" s="40"/>
      <c r="AB156" s="40"/>
    </row>
    <row r="157" spans="1:28" s="32" customFormat="1" ht="40.5" customHeight="1" x14ac:dyDescent="0.2">
      <c r="A157" s="798" t="s">
        <v>179</v>
      </c>
      <c r="B157" s="792" t="s">
        <v>209</v>
      </c>
      <c r="C157" s="792" t="s">
        <v>210</v>
      </c>
      <c r="D157" s="792" t="s">
        <v>113</v>
      </c>
      <c r="E157" s="835" t="s">
        <v>131</v>
      </c>
      <c r="F157" s="754" t="s">
        <v>16</v>
      </c>
      <c r="G157" s="754" t="s">
        <v>16</v>
      </c>
      <c r="H157" s="754" t="s">
        <v>16</v>
      </c>
      <c r="I157" s="754" t="s">
        <v>16</v>
      </c>
      <c r="J157" s="754" t="s">
        <v>16</v>
      </c>
      <c r="K157" s="754" t="s">
        <v>16</v>
      </c>
      <c r="L157" s="256" t="s">
        <v>34</v>
      </c>
      <c r="M157" s="304">
        <v>0</v>
      </c>
      <c r="N157" s="301">
        <v>0</v>
      </c>
      <c r="O157" s="299" t="s">
        <v>28</v>
      </c>
      <c r="P157" s="74" t="e">
        <f>SUM(#REF!)</f>
        <v>#REF!</v>
      </c>
      <c r="Q157" s="75" t="e">
        <f t="shared" si="6"/>
        <v>#REF!</v>
      </c>
      <c r="R157" s="304">
        <v>0</v>
      </c>
      <c r="S157" s="304">
        <v>0</v>
      </c>
      <c r="T157" s="285">
        <v>0</v>
      </c>
      <c r="U157" s="312">
        <v>0</v>
      </c>
      <c r="V157" s="283">
        <v>1495</v>
      </c>
      <c r="W157" s="155">
        <v>28000</v>
      </c>
      <c r="X157" s="158">
        <v>50991</v>
      </c>
      <c r="Z157" s="40"/>
      <c r="AA157" s="40"/>
      <c r="AB157" s="40"/>
    </row>
    <row r="158" spans="1:28" s="32" customFormat="1" ht="33" customHeight="1" x14ac:dyDescent="0.2">
      <c r="A158" s="798"/>
      <c r="B158" s="793"/>
      <c r="C158" s="793"/>
      <c r="D158" s="794"/>
      <c r="E158" s="836"/>
      <c r="F158" s="755"/>
      <c r="G158" s="755"/>
      <c r="H158" s="755"/>
      <c r="I158" s="755"/>
      <c r="J158" s="755"/>
      <c r="K158" s="755"/>
      <c r="L158" s="257" t="s">
        <v>20</v>
      </c>
      <c r="M158" s="304">
        <v>0</v>
      </c>
      <c r="N158" s="301">
        <v>0</v>
      </c>
      <c r="O158" s="299" t="s">
        <v>28</v>
      </c>
      <c r="P158" s="74" t="e">
        <f>SUM(#REF!)</f>
        <v>#REF!</v>
      </c>
      <c r="Q158" s="75" t="e">
        <f t="shared" si="6"/>
        <v>#REF!</v>
      </c>
      <c r="R158" s="304">
        <v>0</v>
      </c>
      <c r="S158" s="304">
        <v>0</v>
      </c>
      <c r="T158" s="285">
        <v>0</v>
      </c>
      <c r="U158" s="312">
        <v>0</v>
      </c>
      <c r="V158" s="283"/>
      <c r="W158" s="127">
        <v>0</v>
      </c>
      <c r="X158" s="128">
        <v>0</v>
      </c>
      <c r="Z158" s="40"/>
      <c r="AA158" s="40"/>
      <c r="AB158" s="40"/>
    </row>
    <row r="159" spans="1:28" s="32" customFormat="1" ht="12.75" customHeight="1" x14ac:dyDescent="0.2">
      <c r="A159" s="798"/>
      <c r="B159" s="793"/>
      <c r="C159" s="793"/>
      <c r="D159" s="831" t="s">
        <v>112</v>
      </c>
      <c r="E159" s="792" t="s">
        <v>117</v>
      </c>
      <c r="F159" s="904"/>
      <c r="G159" s="754" t="s">
        <v>16</v>
      </c>
      <c r="H159" s="754" t="s">
        <v>16</v>
      </c>
      <c r="I159" s="754" t="s">
        <v>16</v>
      </c>
      <c r="J159" s="754" t="s">
        <v>16</v>
      </c>
      <c r="K159" s="754" t="s">
        <v>16</v>
      </c>
      <c r="L159" s="257" t="s">
        <v>21</v>
      </c>
      <c r="M159" s="304">
        <v>0</v>
      </c>
      <c r="N159" s="301">
        <v>0</v>
      </c>
      <c r="O159" s="299" t="s">
        <v>28</v>
      </c>
      <c r="P159" s="74" t="e">
        <f>SUM(#REF!)</f>
        <v>#REF!</v>
      </c>
      <c r="Q159" s="75" t="e">
        <f t="shared" si="6"/>
        <v>#REF!</v>
      </c>
      <c r="R159" s="304">
        <v>0</v>
      </c>
      <c r="S159" s="304">
        <v>0</v>
      </c>
      <c r="T159" s="285">
        <v>0</v>
      </c>
      <c r="U159" s="312">
        <v>0</v>
      </c>
      <c r="V159" s="283"/>
      <c r="W159" s="127">
        <v>10000</v>
      </c>
      <c r="X159" s="128">
        <v>58269</v>
      </c>
      <c r="Z159" s="40"/>
      <c r="AA159" s="40"/>
      <c r="AB159" s="40"/>
    </row>
    <row r="160" spans="1:28" s="32" customFormat="1" ht="25.5" x14ac:dyDescent="0.2">
      <c r="A160" s="798"/>
      <c r="B160" s="793"/>
      <c r="C160" s="793"/>
      <c r="D160" s="831"/>
      <c r="E160" s="793"/>
      <c r="F160" s="905"/>
      <c r="G160" s="762"/>
      <c r="H160" s="762"/>
      <c r="I160" s="762"/>
      <c r="J160" s="762"/>
      <c r="K160" s="762"/>
      <c r="L160" s="263" t="s">
        <v>36</v>
      </c>
      <c r="M160" s="304">
        <v>0</v>
      </c>
      <c r="N160" s="301">
        <v>0</v>
      </c>
      <c r="O160" s="299" t="s">
        <v>28</v>
      </c>
      <c r="P160" s="74" t="e">
        <f>SUM(#REF!)</f>
        <v>#REF!</v>
      </c>
      <c r="Q160" s="75" t="e">
        <f t="shared" si="6"/>
        <v>#REF!</v>
      </c>
      <c r="R160" s="304">
        <v>0</v>
      </c>
      <c r="S160" s="304">
        <v>0</v>
      </c>
      <c r="T160" s="285">
        <v>0</v>
      </c>
      <c r="U160" s="312">
        <v>0</v>
      </c>
      <c r="V160" s="283"/>
      <c r="W160" s="127">
        <v>0</v>
      </c>
      <c r="X160" s="147">
        <v>0</v>
      </c>
      <c r="Z160" s="40"/>
      <c r="AA160" s="40"/>
      <c r="AB160" s="40"/>
    </row>
    <row r="161" spans="1:28" s="32" customFormat="1" ht="37.5" customHeight="1" x14ac:dyDescent="0.2">
      <c r="A161" s="798"/>
      <c r="B161" s="793"/>
      <c r="C161" s="793"/>
      <c r="D161" s="831"/>
      <c r="E161" s="793"/>
      <c r="F161" s="905"/>
      <c r="G161" s="762"/>
      <c r="H161" s="762"/>
      <c r="I161" s="762"/>
      <c r="J161" s="762"/>
      <c r="K161" s="762"/>
      <c r="L161" s="258" t="s">
        <v>35</v>
      </c>
      <c r="M161" s="304">
        <v>0</v>
      </c>
      <c r="N161" s="301">
        <v>0</v>
      </c>
      <c r="O161" s="299" t="s">
        <v>28</v>
      </c>
      <c r="P161" s="74" t="e">
        <f>SUM(#REF!)</f>
        <v>#REF!</v>
      </c>
      <c r="Q161" s="75" t="e">
        <f t="shared" si="6"/>
        <v>#REF!</v>
      </c>
      <c r="R161" s="304">
        <v>0</v>
      </c>
      <c r="S161" s="304">
        <v>0</v>
      </c>
      <c r="T161" s="285">
        <v>0</v>
      </c>
      <c r="U161" s="312">
        <v>0</v>
      </c>
      <c r="V161" s="283"/>
      <c r="W161" s="127">
        <v>0</v>
      </c>
      <c r="X161" s="128">
        <v>0</v>
      </c>
      <c r="Z161" s="40"/>
      <c r="AA161" s="40"/>
      <c r="AB161" s="40"/>
    </row>
    <row r="162" spans="1:28" s="32" customFormat="1" ht="50.25" customHeight="1" thickBot="1" x14ac:dyDescent="0.25">
      <c r="A162" s="798"/>
      <c r="B162" s="793"/>
      <c r="C162" s="793"/>
      <c r="D162" s="831"/>
      <c r="E162" s="793"/>
      <c r="F162" s="905"/>
      <c r="G162" s="762"/>
      <c r="H162" s="762"/>
      <c r="I162" s="762"/>
      <c r="J162" s="762"/>
      <c r="K162" s="762"/>
      <c r="L162" s="263" t="s">
        <v>37</v>
      </c>
      <c r="M162" s="304">
        <v>0</v>
      </c>
      <c r="N162" s="301">
        <v>0</v>
      </c>
      <c r="O162" s="299" t="s">
        <v>28</v>
      </c>
      <c r="P162" s="74" t="e">
        <f>SUM(#REF!)</f>
        <v>#REF!</v>
      </c>
      <c r="Q162" s="75" t="e">
        <f t="shared" si="6"/>
        <v>#REF!</v>
      </c>
      <c r="R162" s="304">
        <v>0</v>
      </c>
      <c r="S162" s="304">
        <v>0</v>
      </c>
      <c r="T162" s="285">
        <v>0</v>
      </c>
      <c r="U162" s="312">
        <v>0</v>
      </c>
      <c r="V162" s="283"/>
      <c r="W162" s="127">
        <v>0</v>
      </c>
      <c r="X162" s="128">
        <v>0</v>
      </c>
      <c r="Z162" s="40"/>
      <c r="AA162" s="40"/>
      <c r="AB162" s="40"/>
    </row>
    <row r="163" spans="1:28" s="32" customFormat="1" ht="42.75" customHeight="1" thickBot="1" x14ac:dyDescent="0.25">
      <c r="A163" s="798"/>
      <c r="B163" s="793"/>
      <c r="C163" s="793"/>
      <c r="D163" s="831"/>
      <c r="E163" s="793"/>
      <c r="F163" s="905"/>
      <c r="G163" s="762"/>
      <c r="H163" s="762"/>
      <c r="I163" s="762"/>
      <c r="J163" s="762"/>
      <c r="K163" s="762"/>
      <c r="L163" s="488" t="s">
        <v>38</v>
      </c>
      <c r="M163" s="304">
        <v>0</v>
      </c>
      <c r="N163" s="301">
        <v>0</v>
      </c>
      <c r="O163" s="299" t="s">
        <v>28</v>
      </c>
      <c r="P163" s="74" t="e">
        <f>SUM(#REF!)</f>
        <v>#REF!</v>
      </c>
      <c r="Q163" s="75" t="e">
        <f t="shared" si="6"/>
        <v>#REF!</v>
      </c>
      <c r="R163" s="304">
        <v>0</v>
      </c>
      <c r="S163" s="304">
        <v>0</v>
      </c>
      <c r="T163" s="285">
        <v>0</v>
      </c>
      <c r="U163" s="312">
        <v>0</v>
      </c>
      <c r="V163" s="283"/>
      <c r="W163" s="384">
        <v>0</v>
      </c>
      <c r="X163" s="384">
        <v>0</v>
      </c>
      <c r="Z163" s="40"/>
      <c r="AA163" s="40"/>
      <c r="AB163" s="40"/>
    </row>
    <row r="164" spans="1:28" s="32" customFormat="1" ht="14.25" customHeight="1" thickBot="1" x14ac:dyDescent="0.25">
      <c r="A164" s="798"/>
      <c r="B164" s="125"/>
      <c r="C164" s="149"/>
      <c r="D164" s="125"/>
      <c r="E164" s="125"/>
      <c r="F164" s="125"/>
      <c r="G164" s="125"/>
      <c r="H164" s="157"/>
      <c r="I164" s="157"/>
      <c r="J164" s="157"/>
      <c r="K164" s="126"/>
      <c r="L164" s="261" t="s">
        <v>33</v>
      </c>
      <c r="M164" s="529">
        <v>0</v>
      </c>
      <c r="N164" s="474">
        <v>0</v>
      </c>
      <c r="O164" s="526" t="s">
        <v>28</v>
      </c>
      <c r="P164" s="527" t="e">
        <f>SUM(#REF!)</f>
        <v>#REF!</v>
      </c>
      <c r="Q164" s="528" t="e">
        <f t="shared" si="6"/>
        <v>#REF!</v>
      </c>
      <c r="R164" s="529">
        <v>0</v>
      </c>
      <c r="S164" s="529">
        <v>0</v>
      </c>
      <c r="T164" s="531">
        <v>0</v>
      </c>
      <c r="U164" s="531">
        <v>0</v>
      </c>
      <c r="V164" s="546">
        <f>SUM(V157:V163)</f>
        <v>1495</v>
      </c>
      <c r="W164" s="585">
        <f>SUM(W157:W163)</f>
        <v>38000</v>
      </c>
      <c r="X164" s="586">
        <f>SUM(X157:X163)</f>
        <v>109260</v>
      </c>
      <c r="Z164" s="40"/>
      <c r="AA164" s="40"/>
      <c r="AB164" s="40"/>
    </row>
    <row r="165" spans="1:28" s="32" customFormat="1" ht="38.25" customHeight="1" x14ac:dyDescent="0.2">
      <c r="A165" s="795" t="s">
        <v>180</v>
      </c>
      <c r="B165" s="792" t="s">
        <v>211</v>
      </c>
      <c r="C165" s="932" t="s">
        <v>212</v>
      </c>
      <c r="D165" s="792" t="s">
        <v>76</v>
      </c>
      <c r="E165" s="792" t="s">
        <v>116</v>
      </c>
      <c r="F165" s="754" t="s">
        <v>16</v>
      </c>
      <c r="G165" s="754" t="s">
        <v>16</v>
      </c>
      <c r="H165" s="754" t="s">
        <v>16</v>
      </c>
      <c r="I165" s="754" t="s">
        <v>16</v>
      </c>
      <c r="J165" s="754" t="s">
        <v>16</v>
      </c>
      <c r="K165" s="823" t="s">
        <v>16</v>
      </c>
      <c r="L165" s="177" t="s">
        <v>34</v>
      </c>
      <c r="M165" s="486">
        <v>0</v>
      </c>
      <c r="N165" s="301">
        <v>0</v>
      </c>
      <c r="O165" s="299" t="s">
        <v>28</v>
      </c>
      <c r="P165" s="74" t="e">
        <f>SUM(#REF!)</f>
        <v>#REF!</v>
      </c>
      <c r="Q165" s="75" t="e">
        <f t="shared" si="6"/>
        <v>#REF!</v>
      </c>
      <c r="R165" s="304">
        <v>0</v>
      </c>
      <c r="S165" s="486">
        <v>0</v>
      </c>
      <c r="T165" s="285">
        <v>0</v>
      </c>
      <c r="U165" s="312">
        <v>0</v>
      </c>
      <c r="V165" s="285">
        <v>22248</v>
      </c>
      <c r="W165" s="487">
        <v>25000</v>
      </c>
      <c r="X165" s="487">
        <v>60866</v>
      </c>
    </row>
    <row r="166" spans="1:28" s="32" customFormat="1" ht="76.5" customHeight="1" x14ac:dyDescent="0.2">
      <c r="A166" s="796"/>
      <c r="B166" s="793"/>
      <c r="C166" s="933"/>
      <c r="D166" s="793"/>
      <c r="E166" s="794"/>
      <c r="F166" s="755"/>
      <c r="G166" s="755"/>
      <c r="H166" s="755"/>
      <c r="I166" s="755"/>
      <c r="J166" s="755"/>
      <c r="K166" s="824"/>
      <c r="L166" s="143" t="s">
        <v>20</v>
      </c>
      <c r="M166" s="486">
        <v>0</v>
      </c>
      <c r="N166" s="301">
        <v>0</v>
      </c>
      <c r="O166" s="299" t="s">
        <v>28</v>
      </c>
      <c r="P166" s="74" t="e">
        <f>SUM(#REF!)</f>
        <v>#REF!</v>
      </c>
      <c r="Q166" s="75" t="e">
        <f t="shared" si="6"/>
        <v>#REF!</v>
      </c>
      <c r="R166" s="304">
        <v>0</v>
      </c>
      <c r="S166" s="486">
        <v>0</v>
      </c>
      <c r="T166" s="285">
        <v>0</v>
      </c>
      <c r="U166" s="312">
        <v>0</v>
      </c>
      <c r="V166" s="285">
        <v>0</v>
      </c>
      <c r="W166" s="287">
        <v>10000</v>
      </c>
      <c r="X166" s="287">
        <v>13000</v>
      </c>
    </row>
    <row r="167" spans="1:28" s="32" customFormat="1" x14ac:dyDescent="0.2">
      <c r="A167" s="796"/>
      <c r="B167" s="793"/>
      <c r="C167" s="933"/>
      <c r="D167" s="793"/>
      <c r="E167" s="912" t="s">
        <v>114</v>
      </c>
      <c r="F167" s="754" t="s">
        <v>16</v>
      </c>
      <c r="G167" s="754" t="s">
        <v>16</v>
      </c>
      <c r="H167" s="754" t="s">
        <v>16</v>
      </c>
      <c r="I167" s="754" t="s">
        <v>16</v>
      </c>
      <c r="J167" s="754" t="s">
        <v>16</v>
      </c>
      <c r="K167" s="754" t="s">
        <v>16</v>
      </c>
      <c r="L167" s="143" t="s">
        <v>21</v>
      </c>
      <c r="M167" s="486">
        <v>0</v>
      </c>
      <c r="N167" s="301">
        <v>0</v>
      </c>
      <c r="O167" s="299" t="s">
        <v>28</v>
      </c>
      <c r="P167" s="74" t="e">
        <f>SUM(#REF!)</f>
        <v>#REF!</v>
      </c>
      <c r="Q167" s="75" t="e">
        <f t="shared" si="6"/>
        <v>#REF!</v>
      </c>
      <c r="R167" s="304">
        <v>0</v>
      </c>
      <c r="S167" s="486">
        <v>0</v>
      </c>
      <c r="T167" s="285">
        <v>0</v>
      </c>
      <c r="U167" s="312">
        <v>0</v>
      </c>
      <c r="V167" s="285">
        <v>9880</v>
      </c>
      <c r="W167" s="287">
        <v>5000</v>
      </c>
      <c r="X167" s="691">
        <v>7283</v>
      </c>
    </row>
    <row r="168" spans="1:28" s="32" customFormat="1" ht="93" customHeight="1" x14ac:dyDescent="0.2">
      <c r="A168" s="796"/>
      <c r="B168" s="793"/>
      <c r="C168" s="933"/>
      <c r="D168" s="793"/>
      <c r="E168" s="913"/>
      <c r="F168" s="755"/>
      <c r="G168" s="755"/>
      <c r="H168" s="755"/>
      <c r="I168" s="755"/>
      <c r="J168" s="755"/>
      <c r="K168" s="755"/>
      <c r="L168" s="145" t="s">
        <v>35</v>
      </c>
      <c r="M168" s="486">
        <v>0</v>
      </c>
      <c r="N168" s="301">
        <v>0</v>
      </c>
      <c r="O168" s="299" t="s">
        <v>28</v>
      </c>
      <c r="P168" s="74" t="e">
        <f>SUM(#REF!)</f>
        <v>#REF!</v>
      </c>
      <c r="Q168" s="75" t="e">
        <f t="shared" si="6"/>
        <v>#REF!</v>
      </c>
      <c r="R168" s="304">
        <v>0</v>
      </c>
      <c r="S168" s="486">
        <v>0</v>
      </c>
      <c r="T168" s="285">
        <v>0</v>
      </c>
      <c r="U168" s="312">
        <v>0</v>
      </c>
      <c r="V168" s="285">
        <v>0</v>
      </c>
      <c r="W168" s="287">
        <v>0</v>
      </c>
      <c r="X168" s="287">
        <v>0</v>
      </c>
    </row>
    <row r="169" spans="1:28" s="32" customFormat="1" ht="87.75" customHeight="1" x14ac:dyDescent="0.2">
      <c r="A169" s="796"/>
      <c r="B169" s="793"/>
      <c r="C169" s="933"/>
      <c r="D169" s="793"/>
      <c r="E169" s="792" t="s">
        <v>176</v>
      </c>
      <c r="F169" s="754" t="s">
        <v>16</v>
      </c>
      <c r="G169" s="754" t="s">
        <v>16</v>
      </c>
      <c r="H169" s="754" t="s">
        <v>16</v>
      </c>
      <c r="I169" s="754" t="s">
        <v>16</v>
      </c>
      <c r="J169" s="754" t="s">
        <v>16</v>
      </c>
      <c r="K169" s="823" t="s">
        <v>16</v>
      </c>
      <c r="L169" s="143" t="s">
        <v>38</v>
      </c>
      <c r="M169" s="486">
        <v>0</v>
      </c>
      <c r="N169" s="301">
        <v>0</v>
      </c>
      <c r="O169" s="299" t="s">
        <v>28</v>
      </c>
      <c r="P169" s="74" t="e">
        <f>SUM(#REF!)</f>
        <v>#REF!</v>
      </c>
      <c r="Q169" s="75" t="e">
        <f t="shared" si="6"/>
        <v>#REF!</v>
      </c>
      <c r="R169" s="304">
        <v>0</v>
      </c>
      <c r="S169" s="486">
        <v>0</v>
      </c>
      <c r="T169" s="285">
        <v>0</v>
      </c>
      <c r="U169" s="312">
        <v>0</v>
      </c>
      <c r="V169" s="285">
        <v>61</v>
      </c>
      <c r="W169" s="287">
        <v>0</v>
      </c>
      <c r="X169" s="287">
        <v>0</v>
      </c>
    </row>
    <row r="170" spans="1:28" s="32" customFormat="1" ht="48.75" customHeight="1" x14ac:dyDescent="0.2">
      <c r="A170" s="796"/>
      <c r="B170" s="793"/>
      <c r="C170" s="933"/>
      <c r="D170" s="793"/>
      <c r="E170" s="793"/>
      <c r="F170" s="762"/>
      <c r="G170" s="762"/>
      <c r="H170" s="762"/>
      <c r="I170" s="762"/>
      <c r="J170" s="762"/>
      <c r="K170" s="847"/>
      <c r="L170" s="96" t="s">
        <v>36</v>
      </c>
      <c r="M170" s="486">
        <v>0</v>
      </c>
      <c r="N170" s="301">
        <v>0</v>
      </c>
      <c r="O170" s="299" t="s">
        <v>28</v>
      </c>
      <c r="P170" s="74" t="e">
        <f>SUM(#REF!)</f>
        <v>#REF!</v>
      </c>
      <c r="Q170" s="75" t="e">
        <f t="shared" si="6"/>
        <v>#REF!</v>
      </c>
      <c r="R170" s="304">
        <v>0</v>
      </c>
      <c r="S170" s="486">
        <v>0</v>
      </c>
      <c r="T170" s="285">
        <v>0</v>
      </c>
      <c r="U170" s="312">
        <v>0</v>
      </c>
      <c r="V170" s="285">
        <v>0</v>
      </c>
      <c r="W170" s="287">
        <v>0</v>
      </c>
      <c r="X170" s="287">
        <v>0</v>
      </c>
    </row>
    <row r="171" spans="1:28" s="32" customFormat="1" ht="25.5" x14ac:dyDescent="0.2">
      <c r="A171" s="796"/>
      <c r="B171" s="793"/>
      <c r="C171" s="933"/>
      <c r="D171" s="794"/>
      <c r="E171" s="794"/>
      <c r="F171" s="755"/>
      <c r="G171" s="755"/>
      <c r="H171" s="755"/>
      <c r="I171" s="755"/>
      <c r="J171" s="755"/>
      <c r="K171" s="824"/>
      <c r="L171" s="146" t="s">
        <v>37</v>
      </c>
      <c r="M171" s="486">
        <v>0</v>
      </c>
      <c r="N171" s="301">
        <v>0</v>
      </c>
      <c r="O171" s="299" t="s">
        <v>28</v>
      </c>
      <c r="P171" s="74" t="e">
        <f>SUM(#REF!)</f>
        <v>#REF!</v>
      </c>
      <c r="Q171" s="75" t="e">
        <f t="shared" si="6"/>
        <v>#REF!</v>
      </c>
      <c r="R171" s="304">
        <v>0</v>
      </c>
      <c r="S171" s="486">
        <v>0</v>
      </c>
      <c r="T171" s="285">
        <v>0</v>
      </c>
      <c r="U171" s="312">
        <v>0</v>
      </c>
      <c r="V171" s="285">
        <v>0</v>
      </c>
      <c r="W171" s="287">
        <v>0</v>
      </c>
      <c r="X171" s="287">
        <v>0</v>
      </c>
    </row>
    <row r="172" spans="1:28" s="32" customFormat="1" ht="66.75" customHeight="1" thickBot="1" x14ac:dyDescent="0.25">
      <c r="A172" s="796"/>
      <c r="B172" s="794"/>
      <c r="C172" s="934"/>
      <c r="D172" s="684" t="s">
        <v>132</v>
      </c>
      <c r="E172" s="379" t="s">
        <v>133</v>
      </c>
      <c r="F172" s="44" t="s">
        <v>16</v>
      </c>
      <c r="G172" s="44" t="s">
        <v>16</v>
      </c>
      <c r="H172" s="44" t="s">
        <v>16</v>
      </c>
      <c r="I172" s="44" t="s">
        <v>16</v>
      </c>
      <c r="J172" s="43"/>
      <c r="K172" s="43"/>
      <c r="L172" s="159"/>
      <c r="M172" s="491">
        <v>0</v>
      </c>
      <c r="N172" s="345">
        <v>0</v>
      </c>
      <c r="O172" s="315" t="s">
        <v>28</v>
      </c>
      <c r="P172" s="178" t="e">
        <f>SUM(#REF!)</f>
        <v>#REF!</v>
      </c>
      <c r="Q172" s="179" t="e">
        <f t="shared" si="6"/>
        <v>#REF!</v>
      </c>
      <c r="R172" s="405">
        <v>0</v>
      </c>
      <c r="S172" s="491">
        <v>0</v>
      </c>
      <c r="T172" s="316">
        <v>0</v>
      </c>
      <c r="U172" s="431">
        <v>0</v>
      </c>
      <c r="V172" s="584">
        <v>0</v>
      </c>
      <c r="W172" s="319">
        <v>0</v>
      </c>
      <c r="X172" s="319">
        <v>0</v>
      </c>
    </row>
    <row r="173" spans="1:28" s="32" customFormat="1" ht="13.5" thickBot="1" x14ac:dyDescent="0.25">
      <c r="A173" s="797"/>
      <c r="B173" s="160"/>
      <c r="C173" s="161"/>
      <c r="D173" s="160"/>
      <c r="E173" s="161"/>
      <c r="F173" s="161"/>
      <c r="G173" s="161"/>
      <c r="H173" s="161"/>
      <c r="I173" s="161"/>
      <c r="J173" s="161"/>
      <c r="K173" s="161"/>
      <c r="L173" s="148" t="s">
        <v>33</v>
      </c>
      <c r="M173" s="474">
        <v>0</v>
      </c>
      <c r="N173" s="474">
        <v>0</v>
      </c>
      <c r="O173" s="526" t="s">
        <v>28</v>
      </c>
      <c r="P173" s="527" t="e">
        <f>SUM(#REF!)</f>
        <v>#REF!</v>
      </c>
      <c r="Q173" s="528" t="e">
        <f t="shared" si="6"/>
        <v>#REF!</v>
      </c>
      <c r="R173" s="529">
        <v>0</v>
      </c>
      <c r="S173" s="474">
        <v>0</v>
      </c>
      <c r="T173" s="530">
        <v>0</v>
      </c>
      <c r="U173" s="531">
        <v>0</v>
      </c>
      <c r="V173" s="320">
        <f>SUM(V165:V172)</f>
        <v>32189</v>
      </c>
      <c r="W173" s="320">
        <f>SUM(W165:W172)</f>
        <v>40000</v>
      </c>
      <c r="X173" s="320">
        <f>SUM(X165:X172)</f>
        <v>81149</v>
      </c>
      <c r="Z173" s="40"/>
      <c r="AA173" s="40"/>
    </row>
    <row r="174" spans="1:28" s="45" customFormat="1" x14ac:dyDescent="0.2">
      <c r="A174" s="891" t="s">
        <v>30</v>
      </c>
      <c r="B174" s="892"/>
      <c r="C174" s="892"/>
      <c r="D174" s="892"/>
      <c r="E174" s="892"/>
      <c r="F174" s="892"/>
      <c r="G174" s="892"/>
      <c r="H174" s="892"/>
      <c r="I174" s="892"/>
      <c r="J174" s="892"/>
      <c r="K174" s="892"/>
      <c r="L174" s="84"/>
      <c r="M174" s="141"/>
      <c r="N174" s="300"/>
      <c r="O174" s="352"/>
      <c r="P174" s="352" t="e">
        <f>P138+P146+#REF!+P164+#REF!</f>
        <v>#REF!</v>
      </c>
      <c r="Q174" s="352" t="e">
        <f>Q138+Q146+#REF!+Q164+#REF!</f>
        <v>#REF!</v>
      </c>
      <c r="R174" s="317"/>
      <c r="S174" s="453"/>
      <c r="T174" s="318"/>
      <c r="U174" s="454"/>
      <c r="V174" s="428"/>
      <c r="W174" s="183"/>
      <c r="X174" s="183"/>
      <c r="Z174" s="39"/>
      <c r="AA174" s="39"/>
    </row>
    <row r="175" spans="1:28" ht="12.75" customHeight="1" thickBot="1" x14ac:dyDescent="0.25">
      <c r="A175" s="914" t="s">
        <v>77</v>
      </c>
      <c r="B175" s="914"/>
      <c r="C175" s="914"/>
      <c r="D175" s="914"/>
      <c r="E175" s="914"/>
      <c r="F175" s="914"/>
      <c r="G175" s="914"/>
      <c r="H175" s="914"/>
      <c r="I175" s="914"/>
      <c r="J175" s="914"/>
      <c r="K175" s="914"/>
      <c r="L175" s="914"/>
      <c r="M175" s="915"/>
      <c r="N175" s="915"/>
      <c r="O175" s="915"/>
      <c r="P175" s="915"/>
      <c r="Q175" s="915"/>
      <c r="R175" s="162"/>
      <c r="S175" s="455"/>
      <c r="T175" s="184"/>
      <c r="U175" s="456"/>
      <c r="V175" s="429"/>
      <c r="W175" s="185"/>
      <c r="X175" s="185"/>
      <c r="Z175" s="51"/>
      <c r="AA175" s="51"/>
    </row>
    <row r="176" spans="1:28" ht="30.75" customHeight="1" thickBot="1" x14ac:dyDescent="0.25">
      <c r="A176" s="732" t="s">
        <v>0</v>
      </c>
      <c r="B176" s="733" t="s">
        <v>4</v>
      </c>
      <c r="C176" s="377"/>
      <c r="D176" s="732" t="s">
        <v>1</v>
      </c>
      <c r="E176" s="733" t="s">
        <v>2</v>
      </c>
      <c r="F176" s="733" t="s">
        <v>8</v>
      </c>
      <c r="G176" s="733" t="s">
        <v>9</v>
      </c>
      <c r="H176" s="733" t="s">
        <v>10</v>
      </c>
      <c r="I176" s="733" t="s">
        <v>11</v>
      </c>
      <c r="J176" s="733" t="s">
        <v>8</v>
      </c>
      <c r="K176" s="733" t="s">
        <v>9</v>
      </c>
      <c r="L176" s="78"/>
      <c r="M176" s="717" t="s">
        <v>7</v>
      </c>
      <c r="N176" s="718"/>
      <c r="O176" s="718"/>
      <c r="P176" s="718"/>
      <c r="Q176" s="718"/>
      <c r="R176" s="719"/>
      <c r="S176" s="720" t="s">
        <v>58</v>
      </c>
      <c r="T176" s="721"/>
      <c r="U176" s="722"/>
      <c r="V176" s="723" t="s">
        <v>59</v>
      </c>
      <c r="W176" s="724"/>
      <c r="X176" s="725"/>
      <c r="Z176" s="51"/>
      <c r="AA176" s="51"/>
    </row>
    <row r="177" spans="1:27" ht="43.15" customHeight="1" thickBot="1" x14ac:dyDescent="0.25">
      <c r="A177" s="732"/>
      <c r="B177" s="734"/>
      <c r="C177" s="378" t="s">
        <v>91</v>
      </c>
      <c r="D177" s="732"/>
      <c r="E177" s="734"/>
      <c r="F177" s="734"/>
      <c r="G177" s="734"/>
      <c r="H177" s="734"/>
      <c r="I177" s="734"/>
      <c r="J177" s="734"/>
      <c r="K177" s="734"/>
      <c r="L177" s="169" t="s">
        <v>12</v>
      </c>
      <c r="M177" s="436" t="s">
        <v>182</v>
      </c>
      <c r="N177" s="134">
        <v>2017</v>
      </c>
      <c r="O177" s="645" t="s">
        <v>13</v>
      </c>
      <c r="P177" s="645" t="s">
        <v>14</v>
      </c>
      <c r="Q177" s="645" t="s">
        <v>15</v>
      </c>
      <c r="R177" s="437">
        <v>2018</v>
      </c>
      <c r="S177" s="436" t="s">
        <v>182</v>
      </c>
      <c r="T177" s="324">
        <v>2017</v>
      </c>
      <c r="U177" s="457">
        <v>2018</v>
      </c>
      <c r="V177" s="436" t="s">
        <v>182</v>
      </c>
      <c r="W177" s="371">
        <v>2017</v>
      </c>
      <c r="X177" s="372">
        <v>2018</v>
      </c>
      <c r="Z177" s="51"/>
      <c r="AA177" s="51"/>
    </row>
    <row r="178" spans="1:27" ht="25.5" customHeight="1" x14ac:dyDescent="0.2">
      <c r="A178" s="868" t="s">
        <v>213</v>
      </c>
      <c r="B178" s="862" t="s">
        <v>214</v>
      </c>
      <c r="C178" s="865"/>
      <c r="D178" s="862"/>
      <c r="E178" s="862"/>
      <c r="F178" s="749"/>
      <c r="G178" s="749"/>
      <c r="H178" s="865"/>
      <c r="I178" s="865"/>
      <c r="J178" s="865"/>
      <c r="K178" s="908"/>
      <c r="L178" s="93" t="s">
        <v>34</v>
      </c>
      <c r="M178" s="486">
        <v>0</v>
      </c>
      <c r="N178" s="486">
        <v>0</v>
      </c>
      <c r="O178" s="299" t="s">
        <v>28</v>
      </c>
      <c r="P178" s="74" t="e">
        <f>SUM(#REF!)</f>
        <v>#REF!</v>
      </c>
      <c r="Q178" s="75" t="e">
        <f t="shared" ref="Q178:Q185" si="7">P178</f>
        <v>#REF!</v>
      </c>
      <c r="R178" s="304">
        <v>0</v>
      </c>
      <c r="S178" s="206">
        <v>0</v>
      </c>
      <c r="T178" s="305">
        <v>0</v>
      </c>
      <c r="U178" s="305">
        <v>0</v>
      </c>
      <c r="V178" s="430">
        <v>0</v>
      </c>
      <c r="W178" s="219">
        <v>0</v>
      </c>
      <c r="X178" s="219">
        <v>0</v>
      </c>
      <c r="Z178" s="51"/>
      <c r="AA178" s="51"/>
    </row>
    <row r="179" spans="1:27" ht="28.5" customHeight="1" x14ac:dyDescent="0.2">
      <c r="A179" s="869"/>
      <c r="B179" s="863"/>
      <c r="C179" s="866"/>
      <c r="D179" s="863"/>
      <c r="E179" s="863"/>
      <c r="F179" s="750"/>
      <c r="G179" s="750"/>
      <c r="H179" s="866"/>
      <c r="I179" s="866"/>
      <c r="J179" s="866"/>
      <c r="K179" s="909"/>
      <c r="L179" s="337" t="s">
        <v>20</v>
      </c>
      <c r="M179" s="486">
        <v>0</v>
      </c>
      <c r="N179" s="301">
        <v>0</v>
      </c>
      <c r="O179" s="299" t="s">
        <v>28</v>
      </c>
      <c r="P179" s="74" t="e">
        <f>SUM(#REF!)</f>
        <v>#REF!</v>
      </c>
      <c r="Q179" s="75" t="e">
        <f t="shared" si="7"/>
        <v>#REF!</v>
      </c>
      <c r="R179" s="304">
        <v>0</v>
      </c>
      <c r="S179" s="486">
        <v>0</v>
      </c>
      <c r="T179" s="285">
        <v>0</v>
      </c>
      <c r="U179" s="285">
        <v>0</v>
      </c>
      <c r="V179" s="690">
        <v>-1851</v>
      </c>
      <c r="W179" s="369">
        <v>0</v>
      </c>
      <c r="X179" s="220">
        <v>0</v>
      </c>
      <c r="Z179" s="51"/>
      <c r="AA179" s="51"/>
    </row>
    <row r="180" spans="1:27" x14ac:dyDescent="0.2">
      <c r="A180" s="869"/>
      <c r="B180" s="863"/>
      <c r="C180" s="866"/>
      <c r="D180" s="863"/>
      <c r="E180" s="863"/>
      <c r="F180" s="750"/>
      <c r="G180" s="750"/>
      <c r="H180" s="866"/>
      <c r="I180" s="866"/>
      <c r="J180" s="866"/>
      <c r="K180" s="909"/>
      <c r="L180" s="337" t="s">
        <v>23</v>
      </c>
      <c r="M180" s="486">
        <v>0</v>
      </c>
      <c r="N180" s="301">
        <v>0</v>
      </c>
      <c r="O180" s="299" t="s">
        <v>28</v>
      </c>
      <c r="P180" s="74" t="e">
        <f>SUM(#REF!)</f>
        <v>#REF!</v>
      </c>
      <c r="Q180" s="75" t="e">
        <f t="shared" si="7"/>
        <v>#REF!</v>
      </c>
      <c r="R180" s="304">
        <v>0</v>
      </c>
      <c r="S180" s="486">
        <v>0</v>
      </c>
      <c r="T180" s="285">
        <v>0</v>
      </c>
      <c r="U180" s="285">
        <v>0</v>
      </c>
      <c r="V180" s="312">
        <v>0</v>
      </c>
      <c r="W180" s="369">
        <v>0</v>
      </c>
      <c r="X180" s="220">
        <v>0</v>
      </c>
      <c r="Z180" s="51"/>
      <c r="AA180" s="51"/>
    </row>
    <row r="181" spans="1:27" ht="25.5" x14ac:dyDescent="0.2">
      <c r="A181" s="869"/>
      <c r="B181" s="863"/>
      <c r="C181" s="866"/>
      <c r="D181" s="863"/>
      <c r="E181" s="863"/>
      <c r="F181" s="750"/>
      <c r="G181" s="750"/>
      <c r="H181" s="866"/>
      <c r="I181" s="866"/>
      <c r="J181" s="866"/>
      <c r="K181" s="909"/>
      <c r="L181" s="337" t="s">
        <v>36</v>
      </c>
      <c r="M181" s="486">
        <v>0</v>
      </c>
      <c r="N181" s="301">
        <v>0</v>
      </c>
      <c r="O181" s="299" t="s">
        <v>28</v>
      </c>
      <c r="P181" s="74" t="e">
        <f>SUM(#REF!)</f>
        <v>#REF!</v>
      </c>
      <c r="Q181" s="75" t="e">
        <f t="shared" si="7"/>
        <v>#REF!</v>
      </c>
      <c r="R181" s="304">
        <v>0</v>
      </c>
      <c r="S181" s="486">
        <v>0</v>
      </c>
      <c r="T181" s="285">
        <v>0</v>
      </c>
      <c r="U181" s="285">
        <v>0</v>
      </c>
      <c r="V181" s="312">
        <v>0</v>
      </c>
      <c r="W181" s="369">
        <v>0</v>
      </c>
      <c r="X181" s="220">
        <v>0</v>
      </c>
      <c r="Z181" s="51"/>
      <c r="AA181" s="51"/>
    </row>
    <row r="182" spans="1:27" x14ac:dyDescent="0.2">
      <c r="A182" s="869"/>
      <c r="B182" s="863"/>
      <c r="C182" s="866"/>
      <c r="D182" s="863"/>
      <c r="E182" s="863"/>
      <c r="F182" s="750"/>
      <c r="G182" s="750"/>
      <c r="H182" s="866"/>
      <c r="I182" s="866"/>
      <c r="J182" s="866"/>
      <c r="K182" s="909"/>
      <c r="L182" s="340" t="s">
        <v>35</v>
      </c>
      <c r="M182" s="486">
        <v>0</v>
      </c>
      <c r="N182" s="301">
        <v>0</v>
      </c>
      <c r="O182" s="299" t="s">
        <v>28</v>
      </c>
      <c r="P182" s="74" t="e">
        <f>SUM(#REF!)</f>
        <v>#REF!</v>
      </c>
      <c r="Q182" s="75" t="e">
        <f t="shared" si="7"/>
        <v>#REF!</v>
      </c>
      <c r="R182" s="304">
        <v>0</v>
      </c>
      <c r="S182" s="486">
        <v>0</v>
      </c>
      <c r="T182" s="285">
        <v>0</v>
      </c>
      <c r="U182" s="285">
        <v>0</v>
      </c>
      <c r="V182" s="312">
        <v>0</v>
      </c>
      <c r="W182" s="369">
        <v>0</v>
      </c>
      <c r="X182" s="220">
        <v>0</v>
      </c>
      <c r="Z182" s="51"/>
      <c r="AA182" s="51"/>
    </row>
    <row r="183" spans="1:27" ht="25.5" x14ac:dyDescent="0.2">
      <c r="A183" s="869"/>
      <c r="B183" s="863"/>
      <c r="C183" s="866"/>
      <c r="D183" s="863"/>
      <c r="E183" s="863"/>
      <c r="F183" s="750"/>
      <c r="G183" s="750"/>
      <c r="H183" s="866"/>
      <c r="I183" s="866"/>
      <c r="J183" s="866"/>
      <c r="K183" s="909"/>
      <c r="L183" s="340" t="s">
        <v>56</v>
      </c>
      <c r="M183" s="486">
        <v>0</v>
      </c>
      <c r="N183" s="301">
        <v>0</v>
      </c>
      <c r="O183" s="299" t="s">
        <v>28</v>
      </c>
      <c r="P183" s="74" t="e">
        <f>SUM(#REF!)</f>
        <v>#REF!</v>
      </c>
      <c r="Q183" s="75" t="e">
        <f t="shared" si="7"/>
        <v>#REF!</v>
      </c>
      <c r="R183" s="304">
        <v>0</v>
      </c>
      <c r="S183" s="486">
        <v>0</v>
      </c>
      <c r="T183" s="285">
        <v>0</v>
      </c>
      <c r="U183" s="285">
        <v>0</v>
      </c>
      <c r="V183" s="312">
        <v>0</v>
      </c>
      <c r="W183" s="369">
        <v>0</v>
      </c>
      <c r="X183" s="220">
        <v>0</v>
      </c>
      <c r="Z183" s="51"/>
      <c r="AA183" s="51"/>
    </row>
    <row r="184" spans="1:27" ht="26.25" thickBot="1" x14ac:dyDescent="0.25">
      <c r="A184" s="869"/>
      <c r="B184" s="864"/>
      <c r="C184" s="867"/>
      <c r="D184" s="864"/>
      <c r="E184" s="864"/>
      <c r="F184" s="751"/>
      <c r="G184" s="751"/>
      <c r="H184" s="867"/>
      <c r="I184" s="867"/>
      <c r="J184" s="867"/>
      <c r="K184" s="910"/>
      <c r="L184" s="341" t="s">
        <v>55</v>
      </c>
      <c r="M184" s="491">
        <v>0</v>
      </c>
      <c r="N184" s="311">
        <v>0</v>
      </c>
      <c r="O184" s="315" t="s">
        <v>28</v>
      </c>
      <c r="P184" s="178" t="e">
        <f>SUM(#REF!)</f>
        <v>#REF!</v>
      </c>
      <c r="Q184" s="179" t="e">
        <f t="shared" si="7"/>
        <v>#REF!</v>
      </c>
      <c r="R184" s="405">
        <v>0</v>
      </c>
      <c r="S184" s="491">
        <v>0</v>
      </c>
      <c r="T184" s="316">
        <v>0</v>
      </c>
      <c r="U184" s="316">
        <v>0</v>
      </c>
      <c r="V184" s="431">
        <v>0</v>
      </c>
      <c r="W184" s="373">
        <v>0</v>
      </c>
      <c r="X184" s="353">
        <v>0</v>
      </c>
      <c r="Z184" s="51"/>
      <c r="AA184" s="51"/>
    </row>
    <row r="185" spans="1:27" ht="15" customHeight="1" thickBot="1" x14ac:dyDescent="0.25">
      <c r="A185" s="870"/>
      <c r="B185" s="165"/>
      <c r="C185" s="121"/>
      <c r="D185" s="106"/>
      <c r="E185" s="121"/>
      <c r="F185" s="164"/>
      <c r="G185" s="109"/>
      <c r="H185" s="109"/>
      <c r="I185" s="109"/>
      <c r="J185" s="109"/>
      <c r="K185" s="109"/>
      <c r="L185" s="306" t="s">
        <v>33</v>
      </c>
      <c r="M185" s="474">
        <v>0</v>
      </c>
      <c r="N185" s="474">
        <v>0</v>
      </c>
      <c r="O185" s="526" t="s">
        <v>28</v>
      </c>
      <c r="P185" s="527" t="e">
        <f>SUM(#REF!)</f>
        <v>#REF!</v>
      </c>
      <c r="Q185" s="528" t="e">
        <f t="shared" si="7"/>
        <v>#REF!</v>
      </c>
      <c r="R185" s="529">
        <v>0</v>
      </c>
      <c r="S185" s="474">
        <v>0</v>
      </c>
      <c r="T185" s="314">
        <v>0</v>
      </c>
      <c r="U185" s="314">
        <v>0</v>
      </c>
      <c r="V185" s="251">
        <f>SUM(V178:V184)</f>
        <v>-1851</v>
      </c>
      <c r="W185" s="251">
        <v>0</v>
      </c>
      <c r="X185" s="251">
        <v>0</v>
      </c>
    </row>
    <row r="186" spans="1:27" ht="15.75" customHeight="1" thickBot="1" x14ac:dyDescent="0.25">
      <c r="A186" s="868" t="s">
        <v>215</v>
      </c>
      <c r="B186" s="862" t="s">
        <v>216</v>
      </c>
      <c r="C186" s="862"/>
      <c r="D186" s="862" t="s">
        <v>147</v>
      </c>
      <c r="E186" s="862" t="s">
        <v>148</v>
      </c>
      <c r="F186" s="749" t="s">
        <v>16</v>
      </c>
      <c r="G186" s="749" t="s">
        <v>16</v>
      </c>
      <c r="H186" s="749"/>
      <c r="I186" s="749"/>
      <c r="J186" s="749"/>
      <c r="K186" s="859"/>
      <c r="L186" s="142" t="s">
        <v>34</v>
      </c>
      <c r="M186" s="576">
        <v>0</v>
      </c>
      <c r="N186" s="301">
        <v>0</v>
      </c>
      <c r="O186" s="299"/>
      <c r="P186" s="74"/>
      <c r="Q186" s="75"/>
      <c r="R186" s="302">
        <v>18604.333333333332</v>
      </c>
      <c r="S186" s="285">
        <v>8042</v>
      </c>
      <c r="T186" s="285">
        <v>0</v>
      </c>
      <c r="U186" s="285">
        <v>0</v>
      </c>
      <c r="V186" s="285">
        <v>0</v>
      </c>
      <c r="W186" s="355">
        <v>0</v>
      </c>
      <c r="X186" s="332">
        <v>0</v>
      </c>
    </row>
    <row r="187" spans="1:27" ht="13.5" thickBot="1" x14ac:dyDescent="0.25">
      <c r="A187" s="869"/>
      <c r="B187" s="863"/>
      <c r="C187" s="863"/>
      <c r="D187" s="863"/>
      <c r="E187" s="863"/>
      <c r="F187" s="750"/>
      <c r="G187" s="750"/>
      <c r="H187" s="750"/>
      <c r="I187" s="750"/>
      <c r="J187" s="750"/>
      <c r="K187" s="860"/>
      <c r="L187" s="143" t="s">
        <v>20</v>
      </c>
      <c r="M187" s="583">
        <v>0</v>
      </c>
      <c r="N187" s="425">
        <v>4320</v>
      </c>
      <c r="O187" s="230"/>
      <c r="P187" s="26"/>
      <c r="Q187" s="67"/>
      <c r="R187" s="248">
        <v>20831</v>
      </c>
      <c r="S187" s="216">
        <v>0</v>
      </c>
      <c r="T187" s="216"/>
      <c r="U187" s="216">
        <v>0</v>
      </c>
      <c r="V187" s="216">
        <v>0</v>
      </c>
      <c r="W187" s="355">
        <v>0</v>
      </c>
      <c r="X187" s="333">
        <v>0</v>
      </c>
    </row>
    <row r="188" spans="1:27" ht="45" customHeight="1" thickBot="1" x14ac:dyDescent="0.25">
      <c r="A188" s="869"/>
      <c r="B188" s="863"/>
      <c r="C188" s="863"/>
      <c r="D188" s="863"/>
      <c r="E188" s="864"/>
      <c r="F188" s="751"/>
      <c r="G188" s="751"/>
      <c r="H188" s="751"/>
      <c r="I188" s="751"/>
      <c r="J188" s="751"/>
      <c r="K188" s="861"/>
      <c r="L188" s="143" t="s">
        <v>21</v>
      </c>
      <c r="M188" s="486">
        <v>0</v>
      </c>
      <c r="N188" s="471">
        <v>0</v>
      </c>
      <c r="O188" s="299"/>
      <c r="P188" s="74"/>
      <c r="Q188" s="75"/>
      <c r="R188" s="304">
        <v>0</v>
      </c>
      <c r="S188" s="285">
        <v>0</v>
      </c>
      <c r="T188" s="285">
        <v>0</v>
      </c>
      <c r="U188" s="285">
        <v>0</v>
      </c>
      <c r="V188" s="285">
        <v>0</v>
      </c>
      <c r="W188" s="355">
        <v>0</v>
      </c>
      <c r="X188" s="333">
        <v>0</v>
      </c>
    </row>
    <row r="189" spans="1:27" ht="45" customHeight="1" thickBot="1" x14ac:dyDescent="0.25">
      <c r="A189" s="869"/>
      <c r="B189" s="863"/>
      <c r="C189" s="863"/>
      <c r="D189" s="863"/>
      <c r="E189" s="685" t="s">
        <v>149</v>
      </c>
      <c r="F189" s="380" t="s">
        <v>16</v>
      </c>
      <c r="G189" s="380" t="s">
        <v>16</v>
      </c>
      <c r="H189" s="385"/>
      <c r="I189" s="385"/>
      <c r="J189" s="385"/>
      <c r="K189" s="581"/>
      <c r="L189" s="145" t="s">
        <v>36</v>
      </c>
      <c r="M189" s="486">
        <v>0</v>
      </c>
      <c r="N189" s="471">
        <v>0</v>
      </c>
      <c r="O189" s="299"/>
      <c r="P189" s="74"/>
      <c r="Q189" s="75"/>
      <c r="R189" s="304">
        <v>0</v>
      </c>
      <c r="S189" s="285">
        <v>0</v>
      </c>
      <c r="T189" s="285">
        <v>0</v>
      </c>
      <c r="U189" s="285">
        <v>0</v>
      </c>
      <c r="V189" s="285">
        <v>0</v>
      </c>
      <c r="W189" s="355">
        <v>0</v>
      </c>
      <c r="X189" s="333">
        <v>0</v>
      </c>
    </row>
    <row r="190" spans="1:27" ht="30" customHeight="1" thickBot="1" x14ac:dyDescent="0.25">
      <c r="A190" s="869"/>
      <c r="B190" s="863"/>
      <c r="C190" s="863"/>
      <c r="D190" s="863"/>
      <c r="E190" s="683" t="s">
        <v>150</v>
      </c>
      <c r="F190" s="380" t="s">
        <v>16</v>
      </c>
      <c r="G190" s="380" t="s">
        <v>16</v>
      </c>
      <c r="H190" s="386"/>
      <c r="I190" s="386"/>
      <c r="J190" s="386"/>
      <c r="K190" s="582"/>
      <c r="L190" s="145" t="s">
        <v>35</v>
      </c>
      <c r="M190" s="486">
        <v>0</v>
      </c>
      <c r="N190" s="471">
        <v>0</v>
      </c>
      <c r="O190" s="299"/>
      <c r="P190" s="74"/>
      <c r="Q190" s="75"/>
      <c r="R190" s="304">
        <v>0</v>
      </c>
      <c r="S190" s="285">
        <v>0</v>
      </c>
      <c r="T190" s="285">
        <v>0</v>
      </c>
      <c r="U190" s="285">
        <v>0</v>
      </c>
      <c r="V190" s="285">
        <v>0</v>
      </c>
      <c r="W190" s="355">
        <v>0</v>
      </c>
      <c r="X190" s="333">
        <v>0</v>
      </c>
    </row>
    <row r="191" spans="1:27" ht="77.25" customHeight="1" thickBot="1" x14ac:dyDescent="0.25">
      <c r="A191" s="869"/>
      <c r="B191" s="863"/>
      <c r="C191" s="863"/>
      <c r="D191" s="863"/>
      <c r="E191" s="862" t="s">
        <v>151</v>
      </c>
      <c r="F191" s="749" t="s">
        <v>16</v>
      </c>
      <c r="G191" s="749" t="s">
        <v>16</v>
      </c>
      <c r="H191" s="749" t="s">
        <v>16</v>
      </c>
      <c r="I191" s="749" t="s">
        <v>16</v>
      </c>
      <c r="J191" s="749"/>
      <c r="K191" s="822"/>
      <c r="L191" s="145" t="s">
        <v>37</v>
      </c>
      <c r="M191" s="486">
        <v>0</v>
      </c>
      <c r="N191" s="471">
        <v>0</v>
      </c>
      <c r="O191" s="299"/>
      <c r="P191" s="74"/>
      <c r="Q191" s="75"/>
      <c r="R191" s="304">
        <v>0</v>
      </c>
      <c r="S191" s="285">
        <v>7500</v>
      </c>
      <c r="T191" s="285">
        <v>7500</v>
      </c>
      <c r="U191" s="285">
        <v>0</v>
      </c>
      <c r="V191" s="285">
        <v>0</v>
      </c>
      <c r="W191" s="355">
        <v>0</v>
      </c>
      <c r="X191" s="333">
        <v>0</v>
      </c>
    </row>
    <row r="192" spans="1:27" ht="26.25" thickBot="1" x14ac:dyDescent="0.25">
      <c r="A192" s="869"/>
      <c r="B192" s="863"/>
      <c r="C192" s="863"/>
      <c r="D192" s="863"/>
      <c r="E192" s="864"/>
      <c r="F192" s="750"/>
      <c r="G192" s="750"/>
      <c r="H192" s="750"/>
      <c r="I192" s="750"/>
      <c r="J192" s="750"/>
      <c r="K192" s="694"/>
      <c r="L192" s="145" t="s">
        <v>38</v>
      </c>
      <c r="M192" s="486">
        <v>0</v>
      </c>
      <c r="N192" s="471">
        <v>0</v>
      </c>
      <c r="O192" s="299"/>
      <c r="P192" s="74"/>
      <c r="Q192" s="75"/>
      <c r="R192" s="304">
        <v>0</v>
      </c>
      <c r="S192" s="285">
        <v>0</v>
      </c>
      <c r="T192" s="285">
        <v>0</v>
      </c>
      <c r="U192" s="285">
        <v>0</v>
      </c>
      <c r="V192" s="285">
        <v>0</v>
      </c>
      <c r="W192" s="355">
        <v>0</v>
      </c>
      <c r="X192" s="333">
        <v>0</v>
      </c>
    </row>
    <row r="193" spans="1:24" ht="62.25" customHeight="1" thickBot="1" x14ac:dyDescent="0.25">
      <c r="A193" s="869"/>
      <c r="B193" s="864"/>
      <c r="C193" s="864"/>
      <c r="D193" s="864"/>
      <c r="E193" s="683" t="s">
        <v>152</v>
      </c>
      <c r="F193" s="386"/>
      <c r="G193" s="381" t="s">
        <v>16</v>
      </c>
      <c r="H193" s="386"/>
      <c r="I193" s="386"/>
      <c r="J193" s="386"/>
      <c r="K193" s="582"/>
      <c r="L193" s="473"/>
      <c r="M193" s="269">
        <v>0</v>
      </c>
      <c r="N193" s="472">
        <v>0</v>
      </c>
      <c r="O193" s="315"/>
      <c r="P193" s="178"/>
      <c r="Q193" s="179"/>
      <c r="R193" s="405">
        <v>0</v>
      </c>
      <c r="S193" s="316">
        <v>0</v>
      </c>
      <c r="T193" s="316">
        <v>0</v>
      </c>
      <c r="U193" s="316">
        <v>0</v>
      </c>
      <c r="V193" s="316">
        <v>0</v>
      </c>
      <c r="W193" s="355">
        <v>0</v>
      </c>
      <c r="X193" s="333">
        <v>0</v>
      </c>
    </row>
    <row r="194" spans="1:24" ht="17.25" customHeight="1" thickBot="1" x14ac:dyDescent="0.25">
      <c r="A194" s="870"/>
      <c r="B194" s="105"/>
      <c r="C194" s="105"/>
      <c r="D194" s="105"/>
      <c r="E194" s="104"/>
      <c r="F194" s="99"/>
      <c r="G194" s="99"/>
      <c r="H194" s="166"/>
      <c r="I194" s="166"/>
      <c r="J194" s="166"/>
      <c r="K194" s="167"/>
      <c r="L194" s="124" t="s">
        <v>33</v>
      </c>
      <c r="M194" s="401">
        <v>0</v>
      </c>
      <c r="N194" s="474">
        <f>SUM(N187:N193)</f>
        <v>4320</v>
      </c>
      <c r="O194" s="321"/>
      <c r="P194" s="180"/>
      <c r="Q194" s="181"/>
      <c r="R194" s="415">
        <f>SUM(R186:R193)</f>
        <v>39435.333333333328</v>
      </c>
      <c r="S194" s="255">
        <v>15542</v>
      </c>
      <c r="T194" s="251">
        <f>SUM(T186:T193)</f>
        <v>7500</v>
      </c>
      <c r="U194" s="251">
        <v>0</v>
      </c>
      <c r="V194" s="251">
        <v>0</v>
      </c>
      <c r="W194" s="506">
        <v>0</v>
      </c>
      <c r="X194" s="506">
        <v>0</v>
      </c>
    </row>
    <row r="195" spans="1:24" ht="33" customHeight="1" x14ac:dyDescent="0.2">
      <c r="A195" s="740" t="s">
        <v>217</v>
      </c>
      <c r="B195" s="707"/>
      <c r="C195" s="746" t="s">
        <v>218</v>
      </c>
      <c r="D195" s="746" t="s">
        <v>153</v>
      </c>
      <c r="E195" s="746" t="s">
        <v>154</v>
      </c>
      <c r="F195" s="707"/>
      <c r="G195" s="707"/>
      <c r="H195" s="696" t="s">
        <v>16</v>
      </c>
      <c r="I195" s="696" t="s">
        <v>16</v>
      </c>
      <c r="J195" s="696" t="s">
        <v>16</v>
      </c>
      <c r="K195" s="726" t="s">
        <v>16</v>
      </c>
      <c r="L195" s="674" t="s">
        <v>34</v>
      </c>
      <c r="M195" s="304">
        <v>0</v>
      </c>
      <c r="N195" s="301">
        <v>0</v>
      </c>
      <c r="O195" s="299" t="s">
        <v>28</v>
      </c>
      <c r="P195" s="74" t="e">
        <f>SUM(#REF!)</f>
        <v>#REF!</v>
      </c>
      <c r="Q195" s="75" t="e">
        <f t="shared" ref="Q195:Q199" si="8">P195</f>
        <v>#REF!</v>
      </c>
      <c r="R195" s="304">
        <v>0</v>
      </c>
      <c r="S195" s="304">
        <v>4028.8299594407058</v>
      </c>
      <c r="T195" s="285">
        <v>0</v>
      </c>
      <c r="U195" s="285">
        <v>0</v>
      </c>
      <c r="V195" s="304">
        <v>0</v>
      </c>
      <c r="W195" s="354">
        <v>0</v>
      </c>
      <c r="X195" s="354">
        <v>0</v>
      </c>
    </row>
    <row r="196" spans="1:24" ht="31.5" customHeight="1" x14ac:dyDescent="0.2">
      <c r="A196" s="740"/>
      <c r="B196" s="713"/>
      <c r="C196" s="747"/>
      <c r="D196" s="747"/>
      <c r="E196" s="747"/>
      <c r="F196" s="713"/>
      <c r="G196" s="713"/>
      <c r="H196" s="709"/>
      <c r="I196" s="709"/>
      <c r="J196" s="709"/>
      <c r="K196" s="821"/>
      <c r="L196" s="94" t="s">
        <v>20</v>
      </c>
      <c r="M196" s="304">
        <v>0</v>
      </c>
      <c r="N196" s="301">
        <v>0</v>
      </c>
      <c r="O196" s="299" t="s">
        <v>28</v>
      </c>
      <c r="P196" s="74" t="e">
        <f>SUM(#REF!)</f>
        <v>#REF!</v>
      </c>
      <c r="Q196" s="75" t="e">
        <f t="shared" si="8"/>
        <v>#REF!</v>
      </c>
      <c r="R196" s="304">
        <v>0</v>
      </c>
      <c r="S196" s="304">
        <v>0</v>
      </c>
      <c r="T196" s="285">
        <v>0</v>
      </c>
      <c r="U196" s="285">
        <v>25000</v>
      </c>
      <c r="V196" s="304">
        <v>0</v>
      </c>
      <c r="W196" s="220">
        <v>0</v>
      </c>
      <c r="X196" s="220">
        <v>0</v>
      </c>
    </row>
    <row r="197" spans="1:24" x14ac:dyDescent="0.2">
      <c r="A197" s="740"/>
      <c r="B197" s="713"/>
      <c r="C197" s="747"/>
      <c r="D197" s="747"/>
      <c r="E197" s="748"/>
      <c r="F197" s="708"/>
      <c r="G197" s="708"/>
      <c r="H197" s="697"/>
      <c r="I197" s="697"/>
      <c r="J197" s="697"/>
      <c r="K197" s="727"/>
      <c r="L197" s="94" t="s">
        <v>21</v>
      </c>
      <c r="M197" s="304">
        <v>0</v>
      </c>
      <c r="N197" s="301">
        <v>0</v>
      </c>
      <c r="O197" s="299" t="s">
        <v>28</v>
      </c>
      <c r="P197" s="74" t="e">
        <f>SUM(#REF!)</f>
        <v>#REF!</v>
      </c>
      <c r="Q197" s="75" t="e">
        <f t="shared" si="8"/>
        <v>#REF!</v>
      </c>
      <c r="R197" s="304">
        <v>0</v>
      </c>
      <c r="S197" s="304">
        <v>0</v>
      </c>
      <c r="T197" s="285">
        <v>0</v>
      </c>
      <c r="U197" s="285">
        <v>0</v>
      </c>
      <c r="V197" s="304">
        <v>0</v>
      </c>
      <c r="W197" s="220">
        <v>0</v>
      </c>
      <c r="X197" s="220">
        <v>0</v>
      </c>
    </row>
    <row r="198" spans="1:24" ht="56.25" customHeight="1" x14ac:dyDescent="0.2">
      <c r="A198" s="740"/>
      <c r="B198" s="713"/>
      <c r="C198" s="747"/>
      <c r="D198" s="747"/>
      <c r="E198" s="746" t="s">
        <v>78</v>
      </c>
      <c r="F198" s="707"/>
      <c r="G198" s="707"/>
      <c r="H198" s="696" t="s">
        <v>16</v>
      </c>
      <c r="I198" s="696" t="s">
        <v>16</v>
      </c>
      <c r="J198" s="696" t="s">
        <v>16</v>
      </c>
      <c r="K198" s="726" t="s">
        <v>16</v>
      </c>
      <c r="L198" s="94" t="s">
        <v>36</v>
      </c>
      <c r="M198" s="304">
        <v>0</v>
      </c>
      <c r="N198" s="301">
        <v>0</v>
      </c>
      <c r="O198" s="299" t="s">
        <v>28</v>
      </c>
      <c r="P198" s="74" t="e">
        <f>SUM(#REF!)</f>
        <v>#REF!</v>
      </c>
      <c r="Q198" s="75" t="e">
        <f t="shared" si="8"/>
        <v>#REF!</v>
      </c>
      <c r="R198" s="304">
        <v>0</v>
      </c>
      <c r="S198" s="304">
        <v>0</v>
      </c>
      <c r="T198" s="285">
        <v>0</v>
      </c>
      <c r="U198" s="285">
        <v>0</v>
      </c>
      <c r="V198" s="304">
        <v>0</v>
      </c>
      <c r="W198" s="220">
        <v>0</v>
      </c>
      <c r="X198" s="220">
        <v>0</v>
      </c>
    </row>
    <row r="199" spans="1:24" ht="44.25" customHeight="1" x14ac:dyDescent="0.2">
      <c r="A199" s="740"/>
      <c r="B199" s="713"/>
      <c r="C199" s="747"/>
      <c r="D199" s="747"/>
      <c r="E199" s="748"/>
      <c r="F199" s="708"/>
      <c r="G199" s="708"/>
      <c r="H199" s="697"/>
      <c r="I199" s="697"/>
      <c r="J199" s="697"/>
      <c r="K199" s="727"/>
      <c r="L199" s="119" t="s">
        <v>35</v>
      </c>
      <c r="M199" s="304">
        <v>0</v>
      </c>
      <c r="N199" s="301">
        <v>0</v>
      </c>
      <c r="O199" s="299" t="s">
        <v>28</v>
      </c>
      <c r="P199" s="74" t="e">
        <f>SUM(#REF!)</f>
        <v>#REF!</v>
      </c>
      <c r="Q199" s="75" t="e">
        <f t="shared" si="8"/>
        <v>#REF!</v>
      </c>
      <c r="R199" s="304">
        <v>0</v>
      </c>
      <c r="S199" s="304">
        <v>0</v>
      </c>
      <c r="T199" s="285">
        <v>0</v>
      </c>
      <c r="U199" s="285">
        <v>0</v>
      </c>
      <c r="V199" s="304">
        <v>0</v>
      </c>
      <c r="W199" s="220">
        <v>0</v>
      </c>
      <c r="X199" s="220">
        <v>0</v>
      </c>
    </row>
    <row r="200" spans="1:24" ht="44.25" customHeight="1" x14ac:dyDescent="0.2">
      <c r="A200" s="740"/>
      <c r="B200" s="713"/>
      <c r="C200" s="747"/>
      <c r="D200" s="747"/>
      <c r="E200" s="746" t="s">
        <v>155</v>
      </c>
      <c r="F200" s="707"/>
      <c r="G200" s="707"/>
      <c r="H200" s="696" t="s">
        <v>16</v>
      </c>
      <c r="I200" s="696" t="s">
        <v>16</v>
      </c>
      <c r="J200" s="696" t="s">
        <v>16</v>
      </c>
      <c r="K200" s="726" t="s">
        <v>16</v>
      </c>
      <c r="L200" s="94" t="s">
        <v>37</v>
      </c>
      <c r="M200" s="416"/>
      <c r="N200" s="325"/>
      <c r="O200" s="322">
        <v>0</v>
      </c>
      <c r="P200" s="46">
        <v>0</v>
      </c>
      <c r="Q200" s="71">
        <f t="shared" ref="Q200" si="9">SUM(O200:P200)</f>
        <v>0</v>
      </c>
      <c r="R200" s="416"/>
      <c r="S200" s="416"/>
      <c r="T200" s="327"/>
      <c r="U200" s="216">
        <v>0</v>
      </c>
      <c r="V200" s="416"/>
      <c r="W200" s="220">
        <v>0</v>
      </c>
      <c r="X200" s="220">
        <v>0</v>
      </c>
    </row>
    <row r="201" spans="1:24" ht="41.25" customHeight="1" thickBot="1" x14ac:dyDescent="0.25">
      <c r="A201" s="740"/>
      <c r="B201" s="708"/>
      <c r="C201" s="748"/>
      <c r="D201" s="748"/>
      <c r="E201" s="748"/>
      <c r="F201" s="708"/>
      <c r="G201" s="708"/>
      <c r="H201" s="697"/>
      <c r="I201" s="697"/>
      <c r="J201" s="697"/>
      <c r="K201" s="727"/>
      <c r="L201" s="339" t="s">
        <v>55</v>
      </c>
      <c r="M201" s="405">
        <v>0</v>
      </c>
      <c r="N201" s="311">
        <v>0</v>
      </c>
      <c r="O201" s="315" t="s">
        <v>28</v>
      </c>
      <c r="P201" s="178" t="e">
        <f>SUM(#REF!)</f>
        <v>#REF!</v>
      </c>
      <c r="Q201" s="179" t="e">
        <f t="shared" ref="Q201" si="10">P201</f>
        <v>#REF!</v>
      </c>
      <c r="R201" s="405">
        <v>0</v>
      </c>
      <c r="S201" s="405">
        <v>0</v>
      </c>
      <c r="T201" s="316">
        <v>0</v>
      </c>
      <c r="U201" s="316">
        <v>0</v>
      </c>
      <c r="V201" s="405">
        <v>0</v>
      </c>
      <c r="W201" s="353">
        <v>0</v>
      </c>
      <c r="X201" s="353">
        <v>0</v>
      </c>
    </row>
    <row r="202" spans="1:24" ht="12.75" customHeight="1" thickBot="1" x14ac:dyDescent="0.25">
      <c r="A202" s="740"/>
      <c r="B202" s="99"/>
      <c r="C202" s="122"/>
      <c r="D202" s="99"/>
      <c r="E202" s="163"/>
      <c r="F202" s="109"/>
      <c r="G202" s="109"/>
      <c r="H202" s="109"/>
      <c r="I202" s="109"/>
      <c r="J202" s="109"/>
      <c r="K202" s="109"/>
      <c r="L202" s="306" t="s">
        <v>33</v>
      </c>
      <c r="M202" s="415">
        <v>0</v>
      </c>
      <c r="N202" s="522">
        <v>0</v>
      </c>
      <c r="O202" s="523">
        <f>SUM(O195:O200)</f>
        <v>0</v>
      </c>
      <c r="P202" s="524" t="e">
        <f>SUM(P195:P200)</f>
        <v>#REF!</v>
      </c>
      <c r="Q202" s="525" t="e">
        <f>SUM(Q195:Q200)</f>
        <v>#REF!</v>
      </c>
      <c r="R202" s="415">
        <v>0</v>
      </c>
      <c r="S202" s="415">
        <v>4028.8299594407058</v>
      </c>
      <c r="T202" s="598">
        <v>0</v>
      </c>
      <c r="U202" s="522">
        <v>25000</v>
      </c>
      <c r="V202" s="415">
        <v>0</v>
      </c>
      <c r="W202" s="251">
        <v>0</v>
      </c>
      <c r="X202" s="646">
        <v>0</v>
      </c>
    </row>
    <row r="203" spans="1:24" ht="47.25" customHeight="1" x14ac:dyDescent="0.2">
      <c r="A203" s="740" t="s">
        <v>181</v>
      </c>
      <c r="B203" s="746"/>
      <c r="C203" s="746" t="s">
        <v>219</v>
      </c>
      <c r="D203" s="746" t="s">
        <v>79</v>
      </c>
      <c r="E203" s="746" t="s">
        <v>156</v>
      </c>
      <c r="F203" s="696" t="s">
        <v>16</v>
      </c>
      <c r="G203" s="696" t="s">
        <v>16</v>
      </c>
      <c r="H203" s="696" t="s">
        <v>16</v>
      </c>
      <c r="I203" s="696" t="s">
        <v>16</v>
      </c>
      <c r="J203" s="696"/>
      <c r="K203" s="726"/>
      <c r="L203" s="500" t="s">
        <v>34</v>
      </c>
      <c r="M203" s="486">
        <v>0</v>
      </c>
      <c r="N203" s="301">
        <v>0</v>
      </c>
      <c r="O203" s="299" t="s">
        <v>28</v>
      </c>
      <c r="P203" s="74" t="e">
        <f>SUM(#REF!)</f>
        <v>#REF!</v>
      </c>
      <c r="Q203" s="75" t="e">
        <f t="shared" ref="Q203" si="11">P203</f>
        <v>#REF!</v>
      </c>
      <c r="R203" s="486">
        <v>6000</v>
      </c>
      <c r="S203" s="486">
        <v>4028.8299594407058</v>
      </c>
      <c r="T203" s="285">
        <v>15000</v>
      </c>
      <c r="U203" s="285">
        <v>30000</v>
      </c>
      <c r="V203" s="283">
        <v>0</v>
      </c>
      <c r="W203" s="354">
        <v>0</v>
      </c>
      <c r="X203" s="238">
        <v>0</v>
      </c>
    </row>
    <row r="204" spans="1:24" x14ac:dyDescent="0.2">
      <c r="A204" s="740"/>
      <c r="B204" s="747"/>
      <c r="C204" s="747"/>
      <c r="D204" s="747"/>
      <c r="E204" s="747"/>
      <c r="F204" s="709"/>
      <c r="G204" s="709"/>
      <c r="H204" s="709"/>
      <c r="I204" s="709"/>
      <c r="J204" s="709"/>
      <c r="K204" s="821"/>
      <c r="L204" s="146" t="s">
        <v>20</v>
      </c>
      <c r="M204" s="224">
        <v>0</v>
      </c>
      <c r="N204" s="224">
        <v>0</v>
      </c>
      <c r="O204" s="323">
        <v>5000</v>
      </c>
      <c r="P204" s="47">
        <v>5000</v>
      </c>
      <c r="Q204" s="72">
        <f t="shared" ref="Q204:Q208" si="12">SUM(O204:P204)</f>
        <v>10000</v>
      </c>
      <c r="R204" s="224">
        <v>0</v>
      </c>
      <c r="S204" s="224">
        <v>0</v>
      </c>
      <c r="T204" s="327"/>
      <c r="U204" s="216"/>
      <c r="V204" s="215">
        <v>0</v>
      </c>
      <c r="W204" s="220">
        <v>0</v>
      </c>
      <c r="X204" s="218">
        <v>0</v>
      </c>
    </row>
    <row r="205" spans="1:24" x14ac:dyDescent="0.2">
      <c r="A205" s="740"/>
      <c r="B205" s="747"/>
      <c r="C205" s="747"/>
      <c r="D205" s="747"/>
      <c r="E205" s="748"/>
      <c r="F205" s="709"/>
      <c r="G205" s="709"/>
      <c r="H205" s="709"/>
      <c r="I205" s="709"/>
      <c r="J205" s="697"/>
      <c r="K205" s="727"/>
      <c r="L205" s="146" t="s">
        <v>21</v>
      </c>
      <c r="M205" s="224"/>
      <c r="N205" s="224"/>
      <c r="O205" s="323">
        <v>10000</v>
      </c>
      <c r="P205" s="47">
        <f>10000+5000</f>
        <v>15000</v>
      </c>
      <c r="Q205" s="72">
        <f t="shared" si="12"/>
        <v>25000</v>
      </c>
      <c r="R205" s="224"/>
      <c r="S205" s="224"/>
      <c r="T205" s="327">
        <v>2000</v>
      </c>
      <c r="U205" s="216">
        <v>2000</v>
      </c>
      <c r="V205" s="215">
        <v>355</v>
      </c>
      <c r="W205" s="220">
        <v>2615</v>
      </c>
      <c r="X205" s="218">
        <v>0</v>
      </c>
    </row>
    <row r="206" spans="1:24" ht="25.5" x14ac:dyDescent="0.2">
      <c r="A206" s="740"/>
      <c r="B206" s="747"/>
      <c r="C206" s="748"/>
      <c r="D206" s="747"/>
      <c r="E206" s="746" t="s">
        <v>157</v>
      </c>
      <c r="F206" s="696" t="s">
        <v>16</v>
      </c>
      <c r="G206" s="696" t="s">
        <v>16</v>
      </c>
      <c r="H206" s="696" t="s">
        <v>16</v>
      </c>
      <c r="I206" s="696" t="s">
        <v>16</v>
      </c>
      <c r="J206" s="696"/>
      <c r="K206" s="726"/>
      <c r="L206" s="144" t="s">
        <v>36</v>
      </c>
      <c r="M206" s="486">
        <v>0</v>
      </c>
      <c r="N206" s="301">
        <v>0</v>
      </c>
      <c r="O206" s="299" t="s">
        <v>28</v>
      </c>
      <c r="P206" s="74" t="e">
        <f>SUM(#REF!)</f>
        <v>#REF!</v>
      </c>
      <c r="Q206" s="75" t="e">
        <f t="shared" ref="Q206" si="13">P206</f>
        <v>#REF!</v>
      </c>
      <c r="R206" s="486">
        <v>0</v>
      </c>
      <c r="S206" s="486">
        <v>0</v>
      </c>
      <c r="T206" s="285">
        <v>0</v>
      </c>
      <c r="U206" s="285">
        <v>0</v>
      </c>
      <c r="V206" s="283">
        <v>0</v>
      </c>
      <c r="W206" s="220">
        <v>0</v>
      </c>
      <c r="X206" s="218">
        <v>0</v>
      </c>
    </row>
    <row r="207" spans="1:24" ht="26.25" customHeight="1" x14ac:dyDescent="0.2">
      <c r="A207" s="740"/>
      <c r="B207" s="747"/>
      <c r="C207" s="924" t="s">
        <v>220</v>
      </c>
      <c r="D207" s="747"/>
      <c r="E207" s="747"/>
      <c r="F207" s="709"/>
      <c r="G207" s="709"/>
      <c r="H207" s="709"/>
      <c r="I207" s="709"/>
      <c r="J207" s="709"/>
      <c r="K207" s="821"/>
      <c r="L207" s="144" t="s">
        <v>35</v>
      </c>
      <c r="M207" s="224"/>
      <c r="N207" s="224"/>
      <c r="O207" s="323"/>
      <c r="P207" s="47"/>
      <c r="Q207" s="72"/>
      <c r="R207" s="224"/>
      <c r="S207" s="224"/>
      <c r="T207" s="327">
        <v>0</v>
      </c>
      <c r="U207" s="216">
        <v>0</v>
      </c>
      <c r="V207" s="215">
        <v>0</v>
      </c>
      <c r="W207" s="220">
        <v>0</v>
      </c>
      <c r="X207" s="218">
        <v>0</v>
      </c>
    </row>
    <row r="208" spans="1:24" ht="25.5" x14ac:dyDescent="0.2">
      <c r="A208" s="740"/>
      <c r="B208" s="747"/>
      <c r="C208" s="925"/>
      <c r="D208" s="747"/>
      <c r="E208" s="748"/>
      <c r="F208" s="709"/>
      <c r="G208" s="709"/>
      <c r="H208" s="709"/>
      <c r="I208" s="709"/>
      <c r="J208" s="709"/>
      <c r="K208" s="821"/>
      <c r="L208" s="144" t="s">
        <v>37</v>
      </c>
      <c r="M208" s="224"/>
      <c r="N208" s="224"/>
      <c r="O208" s="323">
        <v>0</v>
      </c>
      <c r="P208" s="47">
        <v>0</v>
      </c>
      <c r="Q208" s="72">
        <f t="shared" si="12"/>
        <v>0</v>
      </c>
      <c r="R208" s="224"/>
      <c r="S208" s="224"/>
      <c r="T208" s="327">
        <v>15000</v>
      </c>
      <c r="U208" s="216">
        <v>15000</v>
      </c>
      <c r="V208" s="215">
        <v>0</v>
      </c>
      <c r="W208" s="220">
        <v>0</v>
      </c>
      <c r="X208" s="218">
        <v>0</v>
      </c>
    </row>
    <row r="209" spans="1:27" s="24" customFormat="1" ht="25.5" x14ac:dyDescent="0.2">
      <c r="A209" s="740"/>
      <c r="B209" s="747"/>
      <c r="C209" s="925"/>
      <c r="D209" s="747"/>
      <c r="E209" s="743" t="s">
        <v>158</v>
      </c>
      <c r="F209" s="696" t="s">
        <v>16</v>
      </c>
      <c r="G209" s="696" t="s">
        <v>16</v>
      </c>
      <c r="H209" s="696" t="s">
        <v>16</v>
      </c>
      <c r="I209" s="696" t="s">
        <v>16</v>
      </c>
      <c r="J209" s="696"/>
      <c r="K209" s="726"/>
      <c r="L209" s="146" t="s">
        <v>38</v>
      </c>
      <c r="M209" s="486">
        <v>0</v>
      </c>
      <c r="N209" s="301">
        <v>0</v>
      </c>
      <c r="O209" s="299" t="s">
        <v>28</v>
      </c>
      <c r="P209" s="74" t="e">
        <f>SUM(#REF!)</f>
        <v>#REF!</v>
      </c>
      <c r="Q209" s="75" t="e">
        <f t="shared" ref="Q209:Q210" si="14">P209</f>
        <v>#REF!</v>
      </c>
      <c r="R209" s="486">
        <v>0</v>
      </c>
      <c r="S209" s="486">
        <v>0</v>
      </c>
      <c r="T209" s="285">
        <v>0</v>
      </c>
      <c r="U209" s="285">
        <v>0</v>
      </c>
      <c r="V209" s="283">
        <v>0</v>
      </c>
      <c r="W209" s="220">
        <v>0</v>
      </c>
      <c r="X209" s="218">
        <v>0</v>
      </c>
    </row>
    <row r="210" spans="1:27" s="24" customFormat="1" ht="26.25" customHeight="1" thickBot="1" x14ac:dyDescent="0.25">
      <c r="A210" s="740"/>
      <c r="B210" s="748"/>
      <c r="C210" s="926"/>
      <c r="D210" s="748"/>
      <c r="E210" s="745"/>
      <c r="F210" s="697"/>
      <c r="G210" s="697"/>
      <c r="H210" s="697"/>
      <c r="I210" s="697"/>
      <c r="J210" s="697"/>
      <c r="K210" s="727"/>
      <c r="L210" s="565"/>
      <c r="M210" s="486">
        <v>0</v>
      </c>
      <c r="N210" s="301">
        <v>0</v>
      </c>
      <c r="O210" s="299" t="s">
        <v>28</v>
      </c>
      <c r="P210" s="74" t="e">
        <f>SUM(#REF!)</f>
        <v>#REF!</v>
      </c>
      <c r="Q210" s="75" t="e">
        <f t="shared" si="14"/>
        <v>#REF!</v>
      </c>
      <c r="R210" s="486">
        <v>0</v>
      </c>
      <c r="S210" s="486">
        <v>0</v>
      </c>
      <c r="T210" s="285">
        <v>0</v>
      </c>
      <c r="U210" s="285">
        <v>0</v>
      </c>
      <c r="V210" s="283">
        <v>0</v>
      </c>
      <c r="W210" s="220">
        <v>0</v>
      </c>
      <c r="X210" s="218">
        <v>0</v>
      </c>
    </row>
    <row r="211" spans="1:27" s="24" customFormat="1" ht="14.25" customHeight="1" thickBot="1" x14ac:dyDescent="0.25">
      <c r="A211" s="740"/>
      <c r="B211" s="99"/>
      <c r="C211" s="112"/>
      <c r="D211" s="112"/>
      <c r="E211" s="115"/>
      <c r="F211" s="109"/>
      <c r="G211" s="109"/>
      <c r="H211" s="109"/>
      <c r="I211" s="109"/>
      <c r="J211" s="109"/>
      <c r="K211" s="114"/>
      <c r="L211" s="261" t="s">
        <v>33</v>
      </c>
      <c r="M211" s="519">
        <f>SUM(M203:M210)</f>
        <v>0</v>
      </c>
      <c r="N211" s="519">
        <f>SUM(N203:N210)</f>
        <v>0</v>
      </c>
      <c r="O211" s="520" t="e">
        <f>O185+O194+O202+O209</f>
        <v>#VALUE!</v>
      </c>
      <c r="P211" s="521" t="e">
        <f>P185+P194+P202+P209</f>
        <v>#REF!</v>
      </c>
      <c r="Q211" s="521" t="e">
        <f>Q185+Q194+Q202+Q209</f>
        <v>#REF!</v>
      </c>
      <c r="R211" s="519">
        <v>6000</v>
      </c>
      <c r="S211" s="519">
        <v>4028.8299594407058</v>
      </c>
      <c r="T211" s="253">
        <f t="shared" ref="T211:X211" si="15">SUM(T203:T210)</f>
        <v>32000</v>
      </c>
      <c r="U211" s="253">
        <f t="shared" si="15"/>
        <v>47000</v>
      </c>
      <c r="V211" s="286">
        <f t="shared" si="15"/>
        <v>355</v>
      </c>
      <c r="W211" s="286">
        <f t="shared" si="15"/>
        <v>2615</v>
      </c>
      <c r="X211" s="286">
        <f t="shared" si="15"/>
        <v>0</v>
      </c>
      <c r="AA211" s="53"/>
    </row>
    <row r="212" spans="1:27" s="24" customFormat="1" ht="18.75" customHeight="1" x14ac:dyDescent="0.2">
      <c r="A212" s="920" t="s">
        <v>31</v>
      </c>
      <c r="B212" s="818"/>
      <c r="C212" s="818"/>
      <c r="D212" s="818"/>
      <c r="E212" s="818"/>
      <c r="F212" s="818"/>
      <c r="G212" s="818"/>
      <c r="H212" s="818"/>
      <c r="I212" s="818"/>
      <c r="J212" s="818"/>
      <c r="K212" s="818"/>
      <c r="L212" s="85"/>
      <c r="M212" s="85"/>
      <c r="N212" s="49"/>
      <c r="O212" s="50"/>
      <c r="P212" s="50"/>
      <c r="Q212" s="50"/>
      <c r="R212" s="73"/>
      <c r="S212" s="447"/>
      <c r="T212" s="328"/>
      <c r="U212" s="458"/>
      <c r="V212" s="432"/>
      <c r="W212" s="329"/>
      <c r="X212" s="329"/>
    </row>
    <row r="213" spans="1:27" s="24" customFormat="1" ht="18.75" customHeight="1" x14ac:dyDescent="0.2">
      <c r="A213" s="818" t="s">
        <v>84</v>
      </c>
      <c r="B213" s="818"/>
      <c r="C213" s="818"/>
      <c r="D213" s="818"/>
      <c r="E213" s="818"/>
      <c r="F213" s="818"/>
      <c r="G213" s="818"/>
      <c r="H213" s="818"/>
      <c r="I213" s="818"/>
      <c r="J213" s="818"/>
      <c r="K213" s="818"/>
      <c r="L213" s="818"/>
      <c r="M213" s="818"/>
      <c r="N213" s="818"/>
      <c r="O213" s="818"/>
      <c r="P213" s="818"/>
      <c r="Q213" s="818"/>
      <c r="R213" s="818"/>
      <c r="S213" s="459"/>
      <c r="T213" s="330"/>
      <c r="U213" s="460"/>
      <c r="V213" s="433"/>
      <c r="W213" s="331"/>
      <c r="X213" s="331"/>
    </row>
    <row r="214" spans="1:27" ht="30.75" customHeight="1" thickBot="1" x14ac:dyDescent="0.25">
      <c r="A214" s="732" t="s">
        <v>0</v>
      </c>
      <c r="B214" s="733" t="s">
        <v>3</v>
      </c>
      <c r="C214" s="733" t="s">
        <v>4</v>
      </c>
      <c r="D214" s="732" t="s">
        <v>1</v>
      </c>
      <c r="E214" s="733" t="s">
        <v>2</v>
      </c>
      <c r="F214" s="808" t="s">
        <v>5</v>
      </c>
      <c r="G214" s="809"/>
      <c r="H214" s="810" t="s">
        <v>6</v>
      </c>
      <c r="I214" s="810"/>
      <c r="J214" s="810"/>
      <c r="K214" s="809"/>
      <c r="L214" s="3"/>
      <c r="M214" s="772" t="s">
        <v>7</v>
      </c>
      <c r="N214" s="773"/>
      <c r="O214" s="773"/>
      <c r="P214" s="773"/>
      <c r="Q214" s="773"/>
      <c r="R214" s="774"/>
      <c r="S214" s="769" t="s">
        <v>58</v>
      </c>
      <c r="T214" s="770"/>
      <c r="U214" s="771"/>
      <c r="V214" s="923" t="s">
        <v>59</v>
      </c>
      <c r="W214" s="715"/>
      <c r="X214" s="716"/>
    </row>
    <row r="215" spans="1:27" ht="38.25" customHeight="1" thickBot="1" x14ac:dyDescent="0.25">
      <c r="A215" s="733"/>
      <c r="B215" s="807"/>
      <c r="C215" s="807"/>
      <c r="D215" s="733"/>
      <c r="E215" s="807"/>
      <c r="F215" s="493" t="s">
        <v>8</v>
      </c>
      <c r="G215" s="493" t="s">
        <v>9</v>
      </c>
      <c r="H215" s="493" t="s">
        <v>10</v>
      </c>
      <c r="I215" s="493" t="s">
        <v>11</v>
      </c>
      <c r="J215" s="493" t="s">
        <v>8</v>
      </c>
      <c r="K215" s="494" t="s">
        <v>9</v>
      </c>
      <c r="L215" s="170" t="s">
        <v>12</v>
      </c>
      <c r="M215" s="436" t="s">
        <v>182</v>
      </c>
      <c r="N215" s="54">
        <v>2017</v>
      </c>
      <c r="O215" s="174" t="s">
        <v>13</v>
      </c>
      <c r="P215" s="174" t="s">
        <v>14</v>
      </c>
      <c r="Q215" s="174" t="s">
        <v>15</v>
      </c>
      <c r="R215" s="65">
        <v>2018</v>
      </c>
      <c r="S215" s="436" t="s">
        <v>182</v>
      </c>
      <c r="T215" s="54">
        <v>2017</v>
      </c>
      <c r="U215" s="442">
        <v>2018</v>
      </c>
      <c r="V215" s="436" t="s">
        <v>182</v>
      </c>
      <c r="W215" s="364">
        <v>2017</v>
      </c>
      <c r="X215" s="365">
        <v>2018</v>
      </c>
    </row>
    <row r="216" spans="1:27" s="48" customFormat="1" ht="37.15" customHeight="1" x14ac:dyDescent="0.2">
      <c r="A216" s="804" t="s">
        <v>85</v>
      </c>
      <c r="B216" s="801"/>
      <c r="C216" s="813"/>
      <c r="D216" s="811" t="s">
        <v>32</v>
      </c>
      <c r="E216" s="801"/>
      <c r="F216" s="813" t="s">
        <v>16</v>
      </c>
      <c r="G216" s="813" t="s">
        <v>16</v>
      </c>
      <c r="H216" s="813" t="s">
        <v>17</v>
      </c>
      <c r="I216" s="801" t="s">
        <v>16</v>
      </c>
      <c r="J216" s="801" t="s">
        <v>16</v>
      </c>
      <c r="K216" s="815" t="s">
        <v>16</v>
      </c>
      <c r="L216" s="336" t="s">
        <v>34</v>
      </c>
      <c r="M216" s="368">
        <v>48139.45</v>
      </c>
      <c r="N216" s="659">
        <v>54373.391764705877</v>
      </c>
      <c r="O216" s="660">
        <v>84963.333333333343</v>
      </c>
      <c r="P216" s="661"/>
      <c r="Q216" s="662"/>
      <c r="R216" s="679">
        <v>66359</v>
      </c>
      <c r="S216" s="334">
        <v>0</v>
      </c>
      <c r="T216" s="334">
        <v>0</v>
      </c>
      <c r="U216" s="334">
        <v>0</v>
      </c>
      <c r="V216" s="334">
        <v>0</v>
      </c>
      <c r="W216" s="233">
        <v>0</v>
      </c>
      <c r="X216" s="233">
        <v>0</v>
      </c>
    </row>
    <row r="217" spans="1:27" s="48" customFormat="1" ht="22.9" customHeight="1" x14ac:dyDescent="0.2">
      <c r="A217" s="805"/>
      <c r="B217" s="802"/>
      <c r="C217" s="709"/>
      <c r="D217" s="747"/>
      <c r="E217" s="802"/>
      <c r="F217" s="709"/>
      <c r="G217" s="709"/>
      <c r="H217" s="709"/>
      <c r="I217" s="802"/>
      <c r="J217" s="802"/>
      <c r="K217" s="816"/>
      <c r="L217" s="337" t="s">
        <v>20</v>
      </c>
      <c r="M217" s="337"/>
      <c r="N217" s="663">
        <v>0</v>
      </c>
      <c r="O217" s="660"/>
      <c r="P217" s="661"/>
      <c r="Q217" s="662"/>
      <c r="R217" s="664">
        <v>0</v>
      </c>
      <c r="S217" s="327">
        <v>0</v>
      </c>
      <c r="T217" s="327">
        <v>0</v>
      </c>
      <c r="U217" s="327">
        <v>0</v>
      </c>
      <c r="V217" s="327">
        <v>0</v>
      </c>
      <c r="W217" s="234">
        <v>0</v>
      </c>
      <c r="X217" s="234">
        <v>0</v>
      </c>
    </row>
    <row r="218" spans="1:27" s="48" customFormat="1" ht="32.25" customHeight="1" x14ac:dyDescent="0.2">
      <c r="A218" s="805"/>
      <c r="B218" s="802"/>
      <c r="C218" s="709"/>
      <c r="D218" s="747"/>
      <c r="E218" s="802"/>
      <c r="F218" s="709"/>
      <c r="G218" s="709"/>
      <c r="H218" s="709"/>
      <c r="I218" s="802"/>
      <c r="J218" s="802"/>
      <c r="K218" s="816"/>
      <c r="L218" s="337" t="s">
        <v>60</v>
      </c>
      <c r="M218" s="402"/>
      <c r="N218" s="665"/>
      <c r="O218" s="299"/>
      <c r="P218" s="74"/>
      <c r="Q218" s="666"/>
      <c r="R218" s="667"/>
      <c r="S218" s="285">
        <v>0</v>
      </c>
      <c r="T218" s="285">
        <v>0</v>
      </c>
      <c r="U218" s="285">
        <v>0</v>
      </c>
      <c r="V218" s="285">
        <v>0</v>
      </c>
      <c r="W218" s="234">
        <v>0</v>
      </c>
      <c r="X218" s="234">
        <v>0</v>
      </c>
    </row>
    <row r="219" spans="1:27" s="48" customFormat="1" ht="31.15" customHeight="1" x14ac:dyDescent="0.2">
      <c r="A219" s="805"/>
      <c r="B219" s="802"/>
      <c r="C219" s="709"/>
      <c r="D219" s="747"/>
      <c r="E219" s="802"/>
      <c r="F219" s="709"/>
      <c r="G219" s="709"/>
      <c r="H219" s="709"/>
      <c r="I219" s="802"/>
      <c r="J219" s="802"/>
      <c r="K219" s="816"/>
      <c r="L219" s="338" t="s">
        <v>36</v>
      </c>
      <c r="M219" s="338">
        <v>5818.93</v>
      </c>
      <c r="N219" s="663">
        <v>0</v>
      </c>
      <c r="O219" s="660"/>
      <c r="P219" s="661"/>
      <c r="Q219" s="662"/>
      <c r="R219" s="664">
        <v>0</v>
      </c>
      <c r="S219" s="285">
        <v>0</v>
      </c>
      <c r="T219" s="285">
        <v>0</v>
      </c>
      <c r="U219" s="285">
        <v>0</v>
      </c>
      <c r="V219" s="285">
        <v>0</v>
      </c>
      <c r="W219" s="234">
        <v>0</v>
      </c>
      <c r="X219" s="234">
        <v>0</v>
      </c>
    </row>
    <row r="220" spans="1:27" s="48" customFormat="1" ht="28.5" customHeight="1" x14ac:dyDescent="0.2">
      <c r="A220" s="805"/>
      <c r="B220" s="802"/>
      <c r="C220" s="709"/>
      <c r="D220" s="747"/>
      <c r="E220" s="802"/>
      <c r="F220" s="709"/>
      <c r="G220" s="709"/>
      <c r="H220" s="709"/>
      <c r="I220" s="802"/>
      <c r="J220" s="802"/>
      <c r="K220" s="816"/>
      <c r="L220" s="338" t="s">
        <v>35</v>
      </c>
      <c r="M220" s="369">
        <v>8251.18</v>
      </c>
      <c r="N220" s="663">
        <v>4294.1176470588234</v>
      </c>
      <c r="O220" s="660"/>
      <c r="P220" s="661"/>
      <c r="Q220" s="662"/>
      <c r="R220" s="664">
        <v>5452</v>
      </c>
      <c r="S220" s="285">
        <v>0</v>
      </c>
      <c r="T220" s="285">
        <v>0</v>
      </c>
      <c r="U220" s="285">
        <v>0</v>
      </c>
      <c r="V220" s="285">
        <v>0</v>
      </c>
      <c r="W220" s="234">
        <v>0</v>
      </c>
      <c r="X220" s="234">
        <v>0</v>
      </c>
    </row>
    <row r="221" spans="1:27" s="48" customFormat="1" ht="27.75" customHeight="1" x14ac:dyDescent="0.2">
      <c r="A221" s="805"/>
      <c r="B221" s="802"/>
      <c r="C221" s="709"/>
      <c r="D221" s="747"/>
      <c r="E221" s="802"/>
      <c r="F221" s="709"/>
      <c r="G221" s="709"/>
      <c r="H221" s="709"/>
      <c r="I221" s="802"/>
      <c r="J221" s="802"/>
      <c r="K221" s="816"/>
      <c r="L221" s="338" t="s">
        <v>37</v>
      </c>
      <c r="M221" s="578"/>
      <c r="N221" s="665">
        <v>0</v>
      </c>
      <c r="O221" s="299"/>
      <c r="P221" s="74"/>
      <c r="Q221" s="666"/>
      <c r="R221" s="667">
        <v>0</v>
      </c>
      <c r="S221" s="285">
        <v>0</v>
      </c>
      <c r="T221" s="285">
        <v>0</v>
      </c>
      <c r="U221" s="285">
        <v>0</v>
      </c>
      <c r="V221" s="285">
        <v>0</v>
      </c>
      <c r="W221" s="234">
        <v>0</v>
      </c>
      <c r="X221" s="234">
        <v>0</v>
      </c>
    </row>
    <row r="222" spans="1:27" s="48" customFormat="1" ht="34.15" customHeight="1" thickBot="1" x14ac:dyDescent="0.25">
      <c r="A222" s="806"/>
      <c r="B222" s="803"/>
      <c r="C222" s="814"/>
      <c r="D222" s="812"/>
      <c r="E222" s="803"/>
      <c r="F222" s="814"/>
      <c r="G222" s="814"/>
      <c r="H222" s="814"/>
      <c r="I222" s="803"/>
      <c r="J222" s="803"/>
      <c r="K222" s="817"/>
      <c r="L222" s="579" t="s">
        <v>38</v>
      </c>
      <c r="M222" s="373">
        <v>2420.6499999999996</v>
      </c>
      <c r="N222" s="668">
        <v>2176.4705882352941</v>
      </c>
      <c r="O222" s="660"/>
      <c r="P222" s="669"/>
      <c r="Q222" s="670"/>
      <c r="R222" s="579">
        <v>2333.333333333333</v>
      </c>
      <c r="S222" s="580">
        <v>0</v>
      </c>
      <c r="T222" s="580">
        <v>0</v>
      </c>
      <c r="U222" s="580">
        <v>0</v>
      </c>
      <c r="V222" s="580">
        <v>0</v>
      </c>
      <c r="W222" s="580">
        <v>0</v>
      </c>
      <c r="X222" s="580">
        <v>0</v>
      </c>
    </row>
    <row r="223" spans="1:27" ht="13.5" customHeight="1" thickBot="1" x14ac:dyDescent="0.3">
      <c r="A223" s="173"/>
      <c r="B223" s="348"/>
      <c r="C223" s="346"/>
      <c r="D223" s="346"/>
      <c r="E223" s="347"/>
      <c r="F223" s="349"/>
      <c r="G223" s="349"/>
      <c r="H223" s="349"/>
      <c r="I223" s="349"/>
      <c r="J223" s="349"/>
      <c r="K223" s="349"/>
      <c r="L223" s="124" t="s">
        <v>61</v>
      </c>
      <c r="M223" s="124">
        <f>SUM(M216:M222)</f>
        <v>64630.21</v>
      </c>
      <c r="N223" s="598">
        <f>SUM(N216:N222)</f>
        <v>60843.979999999996</v>
      </c>
      <c r="O223" s="335"/>
      <c r="P223" s="335"/>
      <c r="Q223" s="335"/>
      <c r="R223" s="682">
        <f>SUM(R216:R222)</f>
        <v>74144.333333333328</v>
      </c>
      <c r="S223" s="647">
        <v>0</v>
      </c>
      <c r="T223" s="647">
        <v>0</v>
      </c>
      <c r="U223" s="647">
        <v>0</v>
      </c>
      <c r="V223" s="647">
        <v>0</v>
      </c>
      <c r="W223" s="648">
        <v>0</v>
      </c>
      <c r="X223" s="648">
        <v>0</v>
      </c>
    </row>
    <row r="224" spans="1:27" ht="25.5" customHeight="1" thickBot="1" x14ac:dyDescent="0.25">
      <c r="A224" s="173"/>
      <c r="B224" s="348"/>
      <c r="C224" s="346"/>
      <c r="D224" s="346"/>
      <c r="E224" s="347"/>
      <c r="F224" s="349"/>
      <c r="G224" s="349"/>
      <c r="H224" s="349"/>
      <c r="I224" s="349"/>
      <c r="J224" s="349"/>
      <c r="K224" s="349"/>
      <c r="L224" s="497" t="s">
        <v>62</v>
      </c>
      <c r="M224" s="499"/>
      <c r="N224" s="374">
        <f>N223+N211+N202+N194+N185+N173+N164+N156+N146+N138+N126+N118+N106+N98+N90+N81+N68+N60+N51+N43+N35+N23+N15</f>
        <v>203479.61</v>
      </c>
      <c r="O224" s="375"/>
      <c r="P224" s="375"/>
      <c r="Q224" s="375"/>
      <c r="R224" s="375">
        <f>R223+R211+R202+R194+R185+R173+R164+R156+R146+R138+R126+R118+R106+R98+R90+R81+R68+R60+R51+R43+R35+R23+R15</f>
        <v>276268.64666666667</v>
      </c>
      <c r="S224" s="374"/>
      <c r="T224" s="374">
        <f>T211+T68+T60+T51+T43+T35+T194+T202</f>
        <v>159325</v>
      </c>
      <c r="U224" s="376">
        <f>U211+U68+U60+U51+U43+U35+U194+U202</f>
        <v>193114</v>
      </c>
      <c r="V224" s="376">
        <f>+SUM(V1:V222)/2</f>
        <v>177778</v>
      </c>
      <c r="W224" s="374">
        <f>W211+W185+W173+W164+W156+W146+W138+W126+W118+W106+W98+W35+W15</f>
        <v>471905</v>
      </c>
      <c r="X224" s="376">
        <f>X211+X173+X164+X156+X146+X138+X126+X118+X106+X98+X35+X15</f>
        <v>972468</v>
      </c>
    </row>
    <row r="225" spans="1:24" ht="25.5" customHeight="1" thickBot="1" x14ac:dyDescent="0.25">
      <c r="A225" s="495"/>
      <c r="B225" s="496"/>
      <c r="C225" s="496"/>
      <c r="D225" s="496"/>
      <c r="E225" s="496"/>
      <c r="F225" s="496"/>
      <c r="G225" s="496"/>
      <c r="H225" s="496"/>
      <c r="I225" s="496"/>
      <c r="J225" s="927" t="s">
        <v>45</v>
      </c>
      <c r="K225" s="927"/>
      <c r="L225" s="928"/>
      <c r="M225" s="461"/>
      <c r="N225" s="779">
        <f>(N224+R224)*0.07</f>
        <v>33582.377966666667</v>
      </c>
      <c r="O225" s="780"/>
      <c r="P225" s="780"/>
      <c r="Q225" s="780"/>
      <c r="R225" s="781"/>
      <c r="S225" s="407"/>
      <c r="T225" s="921"/>
      <c r="U225" s="922"/>
      <c r="V225" s="498"/>
      <c r="W225" s="895">
        <v>100542</v>
      </c>
      <c r="X225" s="896"/>
    </row>
    <row r="226" spans="1:24" ht="21.75" thickBot="1" x14ac:dyDescent="0.4">
      <c r="A226" s="24"/>
      <c r="B226" s="24"/>
      <c r="C226" s="24"/>
      <c r="D226" s="24"/>
      <c r="E226" s="24"/>
      <c r="F226" s="24"/>
      <c r="G226" s="24"/>
      <c r="H226" s="24"/>
      <c r="L226" s="351" t="s">
        <v>18</v>
      </c>
      <c r="M226" s="403"/>
      <c r="N226" s="752">
        <f>N224+R224+N225</f>
        <v>513330.63463333331</v>
      </c>
      <c r="O226" s="778"/>
      <c r="P226" s="778"/>
      <c r="Q226" s="778"/>
      <c r="R226" s="778"/>
      <c r="S226" s="462"/>
      <c r="T226" s="752">
        <v>356210</v>
      </c>
      <c r="U226" s="753"/>
      <c r="V226" s="392"/>
      <c r="W226" s="893">
        <f>W224+X224+W225</f>
        <v>1544915</v>
      </c>
      <c r="X226" s="894"/>
    </row>
    <row r="227" spans="1:24" x14ac:dyDescent="0.2">
      <c r="A227" s="24"/>
      <c r="B227" s="24"/>
      <c r="C227" s="24"/>
      <c r="D227" s="24"/>
      <c r="E227" s="24"/>
      <c r="F227" s="24"/>
      <c r="G227" s="24"/>
      <c r="H227" s="24"/>
      <c r="L227" s="86"/>
      <c r="M227" s="86"/>
      <c r="N227" s="24"/>
      <c r="O227" s="2"/>
      <c r="P227" s="2"/>
    </row>
    <row r="228" spans="1:24" x14ac:dyDescent="0.2">
      <c r="A228" s="24"/>
      <c r="B228" s="24"/>
      <c r="C228" s="24"/>
      <c r="D228" s="24"/>
      <c r="E228" s="24"/>
      <c r="F228" s="24"/>
      <c r="G228" s="24"/>
      <c r="H228" s="24"/>
      <c r="L228" s="86"/>
      <c r="M228" s="86"/>
      <c r="O228" s="2"/>
      <c r="P228" s="2"/>
      <c r="Q228" s="2"/>
      <c r="R228" s="2"/>
      <c r="S228" s="2"/>
      <c r="W228" s="2"/>
      <c r="X228" s="2"/>
    </row>
    <row r="229" spans="1:24" x14ac:dyDescent="0.2">
      <c r="A229" s="52"/>
      <c r="B229" s="53"/>
      <c r="C229" s="53"/>
      <c r="D229" s="53"/>
      <c r="E229" s="53"/>
      <c r="F229" s="53"/>
      <c r="G229" s="53"/>
      <c r="H229" s="53"/>
      <c r="L229" s="87"/>
      <c r="M229" s="87"/>
      <c r="O229" s="2"/>
      <c r="P229" s="2"/>
      <c r="Q229" s="2"/>
      <c r="R229" s="2"/>
      <c r="S229" s="2"/>
      <c r="W229" s="2"/>
      <c r="X229" s="2"/>
    </row>
    <row r="230" spans="1:24" x14ac:dyDescent="0.2">
      <c r="A230" s="24"/>
      <c r="B230" s="53"/>
      <c r="C230" s="53"/>
      <c r="D230" s="53"/>
      <c r="E230" s="53"/>
      <c r="F230" s="53"/>
      <c r="H230" s="53"/>
      <c r="L230" s="87"/>
      <c r="M230" s="87"/>
      <c r="O230" s="2"/>
      <c r="P230" s="2"/>
      <c r="Q230" s="2"/>
      <c r="R230" s="2"/>
      <c r="S230" s="2"/>
      <c r="W230" s="2"/>
      <c r="X230" s="2"/>
    </row>
    <row r="231" spans="1:24" x14ac:dyDescent="0.2">
      <c r="O231" s="2"/>
      <c r="P231" s="2"/>
      <c r="Q231" s="2"/>
      <c r="R231" s="2"/>
      <c r="S231" s="2"/>
      <c r="W231" s="2"/>
      <c r="X231" s="2"/>
    </row>
    <row r="232" spans="1:24" x14ac:dyDescent="0.2">
      <c r="O232" s="2"/>
      <c r="P232" s="2"/>
      <c r="Q232" s="2"/>
      <c r="R232" s="2"/>
      <c r="S232" s="2"/>
      <c r="W232" s="2"/>
      <c r="X232" s="2"/>
    </row>
    <row r="233" spans="1:24" x14ac:dyDescent="0.2">
      <c r="O233" s="2"/>
      <c r="P233" s="2"/>
      <c r="Q233" s="2"/>
      <c r="R233" s="2"/>
      <c r="S233" s="2"/>
      <c r="W233" s="2"/>
      <c r="X233" s="2"/>
    </row>
    <row r="234" spans="1:24" x14ac:dyDescent="0.2">
      <c r="O234" s="2"/>
      <c r="P234" s="2"/>
      <c r="Q234" s="2"/>
      <c r="R234" s="2"/>
      <c r="S234" s="2"/>
      <c r="W234" s="2"/>
      <c r="X234" s="2"/>
    </row>
    <row r="235" spans="1:24" x14ac:dyDescent="0.2">
      <c r="O235" s="2"/>
      <c r="P235" s="2"/>
      <c r="Q235" s="2"/>
      <c r="R235" s="2"/>
      <c r="S235" s="2"/>
      <c r="W235" s="2"/>
      <c r="X235" s="2"/>
    </row>
    <row r="236" spans="1:24" x14ac:dyDescent="0.2">
      <c r="O236" s="2"/>
      <c r="P236" s="2"/>
      <c r="Q236" s="2"/>
      <c r="R236" s="2"/>
      <c r="S236" s="2"/>
      <c r="W236" s="2"/>
      <c r="X236" s="2"/>
    </row>
    <row r="237" spans="1:24" x14ac:dyDescent="0.2">
      <c r="O237" s="2"/>
      <c r="P237" s="2"/>
      <c r="Q237" s="2"/>
      <c r="R237" s="2"/>
      <c r="S237" s="2"/>
      <c r="W237" s="2"/>
      <c r="X237" s="2"/>
    </row>
    <row r="238" spans="1:24" x14ac:dyDescent="0.2">
      <c r="O238" s="2"/>
      <c r="P238" s="2"/>
      <c r="Q238" s="2"/>
      <c r="R238" s="2"/>
      <c r="S238" s="2"/>
      <c r="W238" s="2"/>
      <c r="X238" s="2"/>
    </row>
    <row r="239" spans="1:24" x14ac:dyDescent="0.2">
      <c r="O239" s="2"/>
      <c r="P239" s="2"/>
      <c r="Q239" s="2"/>
      <c r="R239" s="2"/>
      <c r="S239" s="2"/>
      <c r="W239" s="2"/>
      <c r="X239" s="2"/>
    </row>
    <row r="240" spans="1:24" x14ac:dyDescent="0.2">
      <c r="O240" s="2"/>
      <c r="P240" s="2"/>
      <c r="Q240" s="2"/>
      <c r="R240" s="2"/>
      <c r="S240" s="2"/>
      <c r="W240" s="2"/>
      <c r="X240" s="2"/>
    </row>
  </sheetData>
  <mergeCells count="540">
    <mergeCell ref="J209:J210"/>
    <mergeCell ref="K209:K210"/>
    <mergeCell ref="T153:T155"/>
    <mergeCell ref="U153:U155"/>
    <mergeCell ref="K169:K171"/>
    <mergeCell ref="A174:K174"/>
    <mergeCell ref="C157:C163"/>
    <mergeCell ref="B157:B163"/>
    <mergeCell ref="E165:E166"/>
    <mergeCell ref="B195:B201"/>
    <mergeCell ref="C195:C201"/>
    <mergeCell ref="C203:C206"/>
    <mergeCell ref="F153:F155"/>
    <mergeCell ref="D157:D158"/>
    <mergeCell ref="D159:D163"/>
    <mergeCell ref="D176:D177"/>
    <mergeCell ref="D165:D171"/>
    <mergeCell ref="D186:D193"/>
    <mergeCell ref="F206:F208"/>
    <mergeCell ref="C165:C172"/>
    <mergeCell ref="C186:C193"/>
    <mergeCell ref="E191:E192"/>
    <mergeCell ref="K206:K208"/>
    <mergeCell ref="H206:H208"/>
    <mergeCell ref="F99:F101"/>
    <mergeCell ref="G99:G101"/>
    <mergeCell ref="A212:K212"/>
    <mergeCell ref="J203:J205"/>
    <mergeCell ref="T225:U225"/>
    <mergeCell ref="V109:X109"/>
    <mergeCell ref="V176:X176"/>
    <mergeCell ref="V214:X214"/>
    <mergeCell ref="D143:D145"/>
    <mergeCell ref="C207:C210"/>
    <mergeCell ref="E209:E210"/>
    <mergeCell ref="J198:J199"/>
    <mergeCell ref="J200:J201"/>
    <mergeCell ref="J195:J197"/>
    <mergeCell ref="J159:J163"/>
    <mergeCell ref="B203:B210"/>
    <mergeCell ref="D203:D210"/>
    <mergeCell ref="I200:I201"/>
    <mergeCell ref="H195:H197"/>
    <mergeCell ref="I195:I197"/>
    <mergeCell ref="F209:F210"/>
    <mergeCell ref="J225:L225"/>
    <mergeCell ref="G206:G208"/>
    <mergeCell ref="I209:I210"/>
    <mergeCell ref="I206:I208"/>
    <mergeCell ref="E198:E199"/>
    <mergeCell ref="E147:E148"/>
    <mergeCell ref="E206:E208"/>
    <mergeCell ref="H191:H192"/>
    <mergeCell ref="I191:I192"/>
    <mergeCell ref="H159:H163"/>
    <mergeCell ref="I159:I163"/>
    <mergeCell ref="F198:F199"/>
    <mergeCell ref="G198:G199"/>
    <mergeCell ref="H198:H199"/>
    <mergeCell ref="I198:I199"/>
    <mergeCell ref="H200:H201"/>
    <mergeCell ref="E200:E201"/>
    <mergeCell ref="G200:G201"/>
    <mergeCell ref="F178:F184"/>
    <mergeCell ref="H178:H184"/>
    <mergeCell ref="I178:I184"/>
    <mergeCell ref="F191:F192"/>
    <mergeCell ref="G209:G210"/>
    <mergeCell ref="H209:H210"/>
    <mergeCell ref="D195:D201"/>
    <mergeCell ref="G203:G205"/>
    <mergeCell ref="H203:H205"/>
    <mergeCell ref="F167:F168"/>
    <mergeCell ref="E159:E163"/>
    <mergeCell ref="E131:E132"/>
    <mergeCell ref="E139:E142"/>
    <mergeCell ref="F139:F142"/>
    <mergeCell ref="E135:E136"/>
    <mergeCell ref="E154:E155"/>
    <mergeCell ref="E176:E177"/>
    <mergeCell ref="F176:F177"/>
    <mergeCell ref="E169:E171"/>
    <mergeCell ref="E167:E168"/>
    <mergeCell ref="F169:F171"/>
    <mergeCell ref="A175:Q175"/>
    <mergeCell ref="A176:A177"/>
    <mergeCell ref="I169:I171"/>
    <mergeCell ref="C131:C137"/>
    <mergeCell ref="A131:A138"/>
    <mergeCell ref="F144:F145"/>
    <mergeCell ref="E157:E158"/>
    <mergeCell ref="G131:G132"/>
    <mergeCell ref="K195:K197"/>
    <mergeCell ref="K198:K199"/>
    <mergeCell ref="A178:A185"/>
    <mergeCell ref="D178:D184"/>
    <mergeCell ref="G169:G171"/>
    <mergeCell ref="G176:G177"/>
    <mergeCell ref="E178:E184"/>
    <mergeCell ref="F159:F163"/>
    <mergeCell ref="E144:E145"/>
    <mergeCell ref="F147:F148"/>
    <mergeCell ref="F157:F158"/>
    <mergeCell ref="F149:F152"/>
    <mergeCell ref="E133:E134"/>
    <mergeCell ref="F133:F134"/>
    <mergeCell ref="J178:J184"/>
    <mergeCell ref="K178:K184"/>
    <mergeCell ref="A186:A194"/>
    <mergeCell ref="K200:K201"/>
    <mergeCell ref="G167:G168"/>
    <mergeCell ref="H167:H168"/>
    <mergeCell ref="I167:I168"/>
    <mergeCell ref="J167:J168"/>
    <mergeCell ref="K167:K168"/>
    <mergeCell ref="G178:G184"/>
    <mergeCell ref="G159:G163"/>
    <mergeCell ref="H111:H112"/>
    <mergeCell ref="G153:G155"/>
    <mergeCell ref="G144:G145"/>
    <mergeCell ref="K159:K163"/>
    <mergeCell ref="J169:J171"/>
    <mergeCell ref="G111:G112"/>
    <mergeCell ref="H139:H142"/>
    <mergeCell ref="I139:I142"/>
    <mergeCell ref="G157:G158"/>
    <mergeCell ref="G139:G142"/>
    <mergeCell ref="J139:J142"/>
    <mergeCell ref="K139:K142"/>
    <mergeCell ref="J111:J112"/>
    <mergeCell ref="K111:K112"/>
    <mergeCell ref="G120:G122"/>
    <mergeCell ref="H131:H132"/>
    <mergeCell ref="A28:A35"/>
    <mergeCell ref="E28:E34"/>
    <mergeCell ref="F28:F34"/>
    <mergeCell ref="G28:G34"/>
    <mergeCell ref="I28:I34"/>
    <mergeCell ref="J28:J34"/>
    <mergeCell ref="K28:K34"/>
    <mergeCell ref="H28:H34"/>
    <mergeCell ref="H61:H63"/>
    <mergeCell ref="I61:I63"/>
    <mergeCell ref="J61:J63"/>
    <mergeCell ref="K61:K63"/>
    <mergeCell ref="I48:I50"/>
    <mergeCell ref="E55:E57"/>
    <mergeCell ref="K44:K45"/>
    <mergeCell ref="J48:J50"/>
    <mergeCell ref="K48:K50"/>
    <mergeCell ref="F55:F57"/>
    <mergeCell ref="G55:G57"/>
    <mergeCell ref="H52:H54"/>
    <mergeCell ref="I52:I54"/>
    <mergeCell ref="H58:H59"/>
    <mergeCell ref="I58:I59"/>
    <mergeCell ref="E58:E59"/>
    <mergeCell ref="J16:J19"/>
    <mergeCell ref="K16:K19"/>
    <mergeCell ref="F20:F22"/>
    <mergeCell ref="G20:G22"/>
    <mergeCell ref="H20:H22"/>
    <mergeCell ref="I20:I22"/>
    <mergeCell ref="J20:J22"/>
    <mergeCell ref="K20:K22"/>
    <mergeCell ref="B8:B9"/>
    <mergeCell ref="B10:B12"/>
    <mergeCell ref="B13:B14"/>
    <mergeCell ref="C8:C12"/>
    <mergeCell ref="C13:C14"/>
    <mergeCell ref="B16:B22"/>
    <mergeCell ref="C16:C22"/>
    <mergeCell ref="D16:D22"/>
    <mergeCell ref="E16:E19"/>
    <mergeCell ref="E20:E22"/>
    <mergeCell ref="D8:D9"/>
    <mergeCell ref="D10:D13"/>
    <mergeCell ref="E8:E9"/>
    <mergeCell ref="D52:D57"/>
    <mergeCell ref="H88:H89"/>
    <mergeCell ref="I88:I89"/>
    <mergeCell ref="H55:H57"/>
    <mergeCell ref="D58:D59"/>
    <mergeCell ref="F16:F19"/>
    <mergeCell ref="G16:G19"/>
    <mergeCell ref="H16:H19"/>
    <mergeCell ref="I16:I19"/>
    <mergeCell ref="F58:F59"/>
    <mergeCell ref="D26:D27"/>
    <mergeCell ref="W226:X226"/>
    <mergeCell ref="W225:X225"/>
    <mergeCell ref="B28:B34"/>
    <mergeCell ref="C28:C34"/>
    <mergeCell ref="D28:D34"/>
    <mergeCell ref="D44:D47"/>
    <mergeCell ref="D48:D50"/>
    <mergeCell ref="E44:E45"/>
    <mergeCell ref="E46:E47"/>
    <mergeCell ref="F44:F45"/>
    <mergeCell ref="F46:F47"/>
    <mergeCell ref="H44:H45"/>
    <mergeCell ref="I44:I45"/>
    <mergeCell ref="J44:J45"/>
    <mergeCell ref="K46:K47"/>
    <mergeCell ref="H48:H50"/>
    <mergeCell ref="B165:B172"/>
    <mergeCell ref="G85:G87"/>
    <mergeCell ref="B82:B89"/>
    <mergeCell ref="C82:C89"/>
    <mergeCell ref="E91:E96"/>
    <mergeCell ref="F91:F96"/>
    <mergeCell ref="B186:B193"/>
    <mergeCell ref="K99:K101"/>
    <mergeCell ref="A8:A15"/>
    <mergeCell ref="A16:A23"/>
    <mergeCell ref="B111:B117"/>
    <mergeCell ref="C119:C125"/>
    <mergeCell ref="B129:B130"/>
    <mergeCell ref="B139:B145"/>
    <mergeCell ref="C139:C145"/>
    <mergeCell ref="D111:D112"/>
    <mergeCell ref="D113:D117"/>
    <mergeCell ref="D119:D122"/>
    <mergeCell ref="D123:D125"/>
    <mergeCell ref="D129:D130"/>
    <mergeCell ref="A127:K127"/>
    <mergeCell ref="A111:A118"/>
    <mergeCell ref="I123:I125"/>
    <mergeCell ref="J123:J125"/>
    <mergeCell ref="H133:H134"/>
    <mergeCell ref="A128:Q128"/>
    <mergeCell ref="A129:A130"/>
    <mergeCell ref="E129:E130"/>
    <mergeCell ref="K88:K89"/>
    <mergeCell ref="F135:F136"/>
    <mergeCell ref="I55:I57"/>
    <mergeCell ref="J55:J57"/>
    <mergeCell ref="K102:K105"/>
    <mergeCell ref="K123:K125"/>
    <mergeCell ref="K135:K136"/>
    <mergeCell ref="H123:H125"/>
    <mergeCell ref="J91:J96"/>
    <mergeCell ref="K91:K96"/>
    <mergeCell ref="K82:K84"/>
    <mergeCell ref="K85:K87"/>
    <mergeCell ref="I111:I112"/>
    <mergeCell ref="H99:H101"/>
    <mergeCell ref="I99:I101"/>
    <mergeCell ref="J85:J87"/>
    <mergeCell ref="I135:I136"/>
    <mergeCell ref="J135:J136"/>
    <mergeCell ref="H82:H84"/>
    <mergeCell ref="H85:H87"/>
    <mergeCell ref="I114:I117"/>
    <mergeCell ref="K133:K134"/>
    <mergeCell ref="I133:I134"/>
    <mergeCell ref="J133:J134"/>
    <mergeCell ref="I131:I132"/>
    <mergeCell ref="J131:J132"/>
    <mergeCell ref="G91:G96"/>
    <mergeCell ref="H91:H96"/>
    <mergeCell ref="I91:I96"/>
    <mergeCell ref="J99:J101"/>
    <mergeCell ref="A91:A97"/>
    <mergeCell ref="A73:A81"/>
    <mergeCell ref="B91:B97"/>
    <mergeCell ref="E99:E101"/>
    <mergeCell ref="C111:C117"/>
    <mergeCell ref="A82:A90"/>
    <mergeCell ref="F88:F89"/>
    <mergeCell ref="F82:F84"/>
    <mergeCell ref="F85:F87"/>
    <mergeCell ref="G82:G84"/>
    <mergeCell ref="C91:C97"/>
    <mergeCell ref="D91:D97"/>
    <mergeCell ref="E82:E89"/>
    <mergeCell ref="D82:D89"/>
    <mergeCell ref="E73:E76"/>
    <mergeCell ref="F73:F76"/>
    <mergeCell ref="G73:G76"/>
    <mergeCell ref="A107:K107"/>
    <mergeCell ref="A108:Q108"/>
    <mergeCell ref="F111:F112"/>
    <mergeCell ref="A71:A72"/>
    <mergeCell ref="E71:E72"/>
    <mergeCell ref="F77:F80"/>
    <mergeCell ref="G77:G80"/>
    <mergeCell ref="H77:H80"/>
    <mergeCell ref="I77:I80"/>
    <mergeCell ref="E64:E67"/>
    <mergeCell ref="F61:F63"/>
    <mergeCell ref="G61:G63"/>
    <mergeCell ref="A61:A68"/>
    <mergeCell ref="D71:D72"/>
    <mergeCell ref="D73:D80"/>
    <mergeCell ref="H64:H67"/>
    <mergeCell ref="I64:I67"/>
    <mergeCell ref="H73:H76"/>
    <mergeCell ref="I73:I76"/>
    <mergeCell ref="C73:C80"/>
    <mergeCell ref="F64:F67"/>
    <mergeCell ref="G64:G67"/>
    <mergeCell ref="V129:X129"/>
    <mergeCell ref="A203:A211"/>
    <mergeCell ref="E203:E205"/>
    <mergeCell ref="F203:F205"/>
    <mergeCell ref="G186:G188"/>
    <mergeCell ref="H186:H188"/>
    <mergeCell ref="I186:I188"/>
    <mergeCell ref="J186:J188"/>
    <mergeCell ref="K186:K188"/>
    <mergeCell ref="E186:E188"/>
    <mergeCell ref="F186:F188"/>
    <mergeCell ref="A195:A202"/>
    <mergeCell ref="E195:E197"/>
    <mergeCell ref="G191:G192"/>
    <mergeCell ref="F195:F197"/>
    <mergeCell ref="G195:G197"/>
    <mergeCell ref="F200:F201"/>
    <mergeCell ref="D135:D137"/>
    <mergeCell ref="K131:K132"/>
    <mergeCell ref="J206:J208"/>
    <mergeCell ref="I203:I205"/>
    <mergeCell ref="B176:B177"/>
    <mergeCell ref="B178:B184"/>
    <mergeCell ref="C178:C184"/>
    <mergeCell ref="W153:W155"/>
    <mergeCell ref="X153:X155"/>
    <mergeCell ref="I147:I148"/>
    <mergeCell ref="K147:K148"/>
    <mergeCell ref="H149:H152"/>
    <mergeCell ref="I149:I152"/>
    <mergeCell ref="J149:J152"/>
    <mergeCell ref="K149:K152"/>
    <mergeCell ref="H144:H145"/>
    <mergeCell ref="I144:I145"/>
    <mergeCell ref="J144:J145"/>
    <mergeCell ref="K153:K155"/>
    <mergeCell ref="J147:J148"/>
    <mergeCell ref="L153:L155"/>
    <mergeCell ref="R153:R155"/>
    <mergeCell ref="H153:H155"/>
    <mergeCell ref="I153:I155"/>
    <mergeCell ref="J153:J155"/>
    <mergeCell ref="H147:H148"/>
    <mergeCell ref="S153:S155"/>
    <mergeCell ref="K144:K145"/>
    <mergeCell ref="V153:V155"/>
    <mergeCell ref="M153:M155"/>
    <mergeCell ref="B44:B50"/>
    <mergeCell ref="F48:F50"/>
    <mergeCell ref="G48:G50"/>
    <mergeCell ref="C44:C50"/>
    <mergeCell ref="B52:B59"/>
    <mergeCell ref="C52:C59"/>
    <mergeCell ref="A157:A164"/>
    <mergeCell ref="F165:F166"/>
    <mergeCell ref="G165:G166"/>
    <mergeCell ref="A165:A173"/>
    <mergeCell ref="A147:A156"/>
    <mergeCell ref="C147:C155"/>
    <mergeCell ref="D147:D155"/>
    <mergeCell ref="B147:B151"/>
    <mergeCell ref="B152:B155"/>
    <mergeCell ref="B73:B77"/>
    <mergeCell ref="B78:B80"/>
    <mergeCell ref="E77:E80"/>
    <mergeCell ref="E61:E63"/>
    <mergeCell ref="F123:F125"/>
    <mergeCell ref="G123:G125"/>
    <mergeCell ref="C61:C67"/>
    <mergeCell ref="D61:D67"/>
    <mergeCell ref="E111:E112"/>
    <mergeCell ref="A2:Q2"/>
    <mergeCell ref="A5:Q5"/>
    <mergeCell ref="A6:A7"/>
    <mergeCell ref="E6:E7"/>
    <mergeCell ref="F6:G6"/>
    <mergeCell ref="H6:K6"/>
    <mergeCell ref="A3:E3"/>
    <mergeCell ref="B6:B7"/>
    <mergeCell ref="C6:C7"/>
    <mergeCell ref="D6:D7"/>
    <mergeCell ref="A213:R213"/>
    <mergeCell ref="D99:D101"/>
    <mergeCell ref="D139:D142"/>
    <mergeCell ref="E149:E152"/>
    <mergeCell ref="A69:K69"/>
    <mergeCell ref="B99:B105"/>
    <mergeCell ref="C99:C105"/>
    <mergeCell ref="D102:D105"/>
    <mergeCell ref="G102:G105"/>
    <mergeCell ref="H102:H105"/>
    <mergeCell ref="I102:I105"/>
    <mergeCell ref="J102:J105"/>
    <mergeCell ref="F120:F122"/>
    <mergeCell ref="G88:G89"/>
    <mergeCell ref="A99:A106"/>
    <mergeCell ref="J176:J177"/>
    <mergeCell ref="K176:K177"/>
    <mergeCell ref="K203:K205"/>
    <mergeCell ref="J191:J192"/>
    <mergeCell ref="K191:K192"/>
    <mergeCell ref="H165:H166"/>
    <mergeCell ref="I165:I166"/>
    <mergeCell ref="J165:J166"/>
    <mergeCell ref="K165:K166"/>
    <mergeCell ref="E216:E222"/>
    <mergeCell ref="A216:A222"/>
    <mergeCell ref="A214:A215"/>
    <mergeCell ref="E214:E215"/>
    <mergeCell ref="F214:G214"/>
    <mergeCell ref="H214:K214"/>
    <mergeCell ref="D216:D222"/>
    <mergeCell ref="B214:B215"/>
    <mergeCell ref="C214:C215"/>
    <mergeCell ref="B216:B222"/>
    <mergeCell ref="C216:C222"/>
    <mergeCell ref="H216:H222"/>
    <mergeCell ref="G216:G222"/>
    <mergeCell ref="F216:F222"/>
    <mergeCell ref="K216:K222"/>
    <mergeCell ref="J216:J222"/>
    <mergeCell ref="I216:I222"/>
    <mergeCell ref="D214:D215"/>
    <mergeCell ref="E114:E117"/>
    <mergeCell ref="G149:G152"/>
    <mergeCell ref="G147:G148"/>
    <mergeCell ref="H157:H158"/>
    <mergeCell ref="H169:H171"/>
    <mergeCell ref="A109:A110"/>
    <mergeCell ref="E109:E110"/>
    <mergeCell ref="E102:E105"/>
    <mergeCell ref="B109:B110"/>
    <mergeCell ref="H135:H136"/>
    <mergeCell ref="F114:F117"/>
    <mergeCell ref="G114:G117"/>
    <mergeCell ref="H114:H117"/>
    <mergeCell ref="B131:B137"/>
    <mergeCell ref="F131:F132"/>
    <mergeCell ref="B119:B125"/>
    <mergeCell ref="D131:D134"/>
    <mergeCell ref="A139:A146"/>
    <mergeCell ref="D109:D110"/>
    <mergeCell ref="A119:A126"/>
    <mergeCell ref="E120:E122"/>
    <mergeCell ref="E123:E125"/>
    <mergeCell ref="G135:G136"/>
    <mergeCell ref="G133:G134"/>
    <mergeCell ref="T226:U226"/>
    <mergeCell ref="I157:I158"/>
    <mergeCell ref="J157:J158"/>
    <mergeCell ref="K157:K158"/>
    <mergeCell ref="H176:H177"/>
    <mergeCell ref="I176:I177"/>
    <mergeCell ref="J114:J117"/>
    <mergeCell ref="K114:K117"/>
    <mergeCell ref="F102:F105"/>
    <mergeCell ref="S109:U109"/>
    <mergeCell ref="M109:R109"/>
    <mergeCell ref="H120:H122"/>
    <mergeCell ref="I120:I122"/>
    <mergeCell ref="J120:J122"/>
    <mergeCell ref="K120:K122"/>
    <mergeCell ref="S129:U129"/>
    <mergeCell ref="M129:R129"/>
    <mergeCell ref="M176:R176"/>
    <mergeCell ref="S176:U176"/>
    <mergeCell ref="S214:U214"/>
    <mergeCell ref="M214:R214"/>
    <mergeCell ref="N153:N155"/>
    <mergeCell ref="N226:R226"/>
    <mergeCell ref="N225:R225"/>
    <mergeCell ref="B26:B27"/>
    <mergeCell ref="J88:J89"/>
    <mergeCell ref="A52:A60"/>
    <mergeCell ref="F36:F37"/>
    <mergeCell ref="A36:A43"/>
    <mergeCell ref="A44:A51"/>
    <mergeCell ref="E48:E50"/>
    <mergeCell ref="E52:E54"/>
    <mergeCell ref="F52:F54"/>
    <mergeCell ref="G52:G54"/>
    <mergeCell ref="B36:B42"/>
    <mergeCell ref="D36:D42"/>
    <mergeCell ref="E36:E42"/>
    <mergeCell ref="I82:I84"/>
    <mergeCell ref="I85:I87"/>
    <mergeCell ref="J82:J84"/>
    <mergeCell ref="C36:C42"/>
    <mergeCell ref="F38:F42"/>
    <mergeCell ref="G36:G37"/>
    <mergeCell ref="B61:B67"/>
    <mergeCell ref="B71:B72"/>
    <mergeCell ref="J77:J80"/>
    <mergeCell ref="J64:J67"/>
    <mergeCell ref="A70:Q70"/>
    <mergeCell ref="V6:X6"/>
    <mergeCell ref="M6:R6"/>
    <mergeCell ref="M26:R26"/>
    <mergeCell ref="S26:U26"/>
    <mergeCell ref="V26:X26"/>
    <mergeCell ref="S71:U71"/>
    <mergeCell ref="M71:R71"/>
    <mergeCell ref="V71:X71"/>
    <mergeCell ref="F8:F9"/>
    <mergeCell ref="G8:G9"/>
    <mergeCell ref="H8:H9"/>
    <mergeCell ref="I8:I9"/>
    <mergeCell ref="J8:J9"/>
    <mergeCell ref="K8:K9"/>
    <mergeCell ref="K55:K57"/>
    <mergeCell ref="S6:U6"/>
    <mergeCell ref="K64:K67"/>
    <mergeCell ref="G58:G59"/>
    <mergeCell ref="A24:K24"/>
    <mergeCell ref="A25:Q25"/>
    <mergeCell ref="A26:A27"/>
    <mergeCell ref="E26:E27"/>
    <mergeCell ref="J52:J54"/>
    <mergeCell ref="K52:K54"/>
    <mergeCell ref="K77:K80"/>
    <mergeCell ref="J58:J59"/>
    <mergeCell ref="K58:K59"/>
    <mergeCell ref="J73:J76"/>
    <mergeCell ref="K73:K76"/>
    <mergeCell ref="K38:K42"/>
    <mergeCell ref="K36:K37"/>
    <mergeCell ref="G46:G47"/>
    <mergeCell ref="H46:H47"/>
    <mergeCell ref="I46:I47"/>
    <mergeCell ref="J46:J47"/>
    <mergeCell ref="G38:G42"/>
    <mergeCell ref="H38:H42"/>
    <mergeCell ref="I38:I42"/>
    <mergeCell ref="J38:J42"/>
    <mergeCell ref="H36:H37"/>
    <mergeCell ref="I36:I37"/>
    <mergeCell ref="J36:J37"/>
    <mergeCell ref="G44:G45"/>
  </mergeCells>
  <pageMargins left="0.7" right="0.7" top="0.75" bottom="0.75" header="0.3" footer="0.3"/>
  <pageSetup paperSize="9" scale="39" fitToHeight="0" orientation="landscape" r:id="rId1"/>
  <ignoredErrors>
    <ignoredError sqref="N223 R223 R15 R35 N35 N81 R81 N194 M211:N211 M98 M90:N90 R90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E6" sqref="E6"/>
    </sheetView>
  </sheetViews>
  <sheetFormatPr baseColWidth="10" defaultColWidth="11.42578125" defaultRowHeight="15" x14ac:dyDescent="0.25"/>
  <cols>
    <col min="3" max="3" width="11.42578125" customWidth="1"/>
    <col min="4" max="4" width="18.42578125" customWidth="1"/>
    <col min="5" max="5" width="44.42578125" customWidth="1"/>
  </cols>
  <sheetData>
    <row r="2" spans="1:5" x14ac:dyDescent="0.25">
      <c r="E2" t="s">
        <v>39</v>
      </c>
    </row>
    <row r="4" spans="1:5" x14ac:dyDescent="0.25">
      <c r="A4" s="58"/>
      <c r="B4" s="59"/>
      <c r="E4" s="55" t="s">
        <v>34</v>
      </c>
    </row>
    <row r="5" spans="1:5" x14ac:dyDescent="0.25">
      <c r="A5" s="58"/>
      <c r="B5" s="60"/>
      <c r="E5" s="56" t="s">
        <v>35</v>
      </c>
    </row>
    <row r="6" spans="1:5" ht="25.5" x14ac:dyDescent="0.25">
      <c r="A6" s="58"/>
      <c r="B6" s="61"/>
      <c r="E6" s="56" t="s">
        <v>36</v>
      </c>
    </row>
    <row r="7" spans="1:5" x14ac:dyDescent="0.25">
      <c r="A7" s="58"/>
      <c r="B7" s="62"/>
      <c r="E7" s="56" t="s">
        <v>20</v>
      </c>
    </row>
    <row r="8" spans="1:5" x14ac:dyDescent="0.25">
      <c r="A8" s="58"/>
      <c r="B8" s="60"/>
      <c r="E8" s="57" t="s">
        <v>21</v>
      </c>
    </row>
    <row r="9" spans="1:5" x14ac:dyDescent="0.25">
      <c r="A9" s="58"/>
      <c r="B9" s="61"/>
      <c r="E9" s="57" t="s">
        <v>37</v>
      </c>
    </row>
    <row r="10" spans="1:5" x14ac:dyDescent="0.25">
      <c r="E10" s="57" t="s">
        <v>38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Daniela Garcia</cp:lastModifiedBy>
  <cp:lastPrinted>2017-07-10T14:14:50Z</cp:lastPrinted>
  <dcterms:created xsi:type="dcterms:W3CDTF">2016-07-04T01:20:05Z</dcterms:created>
  <dcterms:modified xsi:type="dcterms:W3CDTF">2017-07-28T18:21:01Z</dcterms:modified>
</cp:coreProperties>
</file>